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<sst xmlns="http://schemas.openxmlformats.org/spreadsheetml/2006/main" count="132" uniqueCount="69">
  <si>
    <t>融资预测模型</t>
  </si>
  <si>
    <r>
      <t xml:space="preserve">年份</t>
    </r>
    <r>
      <rPr>
        <rFont val="宋体"/>
        <charset val="134"/>
        <family val="2"/>
        <color rgb="00000000"/>
        <sz val="11"/>
      </rPr>
      <t xml:space="preserve">n</t>
    </r>
  </si>
  <si>
    <r>
      <t xml:space="preserve">流动资产</t>
    </r>
    <r>
      <rPr>
        <rFont val="宋体"/>
        <charset val="134"/>
        <family val="2"/>
        <color rgb="00000000"/>
        <sz val="11"/>
      </rPr>
      <t xml:space="preserve">Y1</t>
    </r>
  </si>
  <si>
    <r>
      <t xml:space="preserve">固定资产</t>
    </r>
    <r>
      <rPr>
        <rFont val="宋体"/>
        <charset val="134"/>
        <family val="2"/>
        <color rgb="00000000"/>
        <sz val="11"/>
      </rPr>
      <t xml:space="preserve">Y2</t>
    </r>
  </si>
  <si>
    <r>
      <t xml:space="preserve">流动负债</t>
    </r>
    <r>
      <rPr>
        <rFont val="宋体"/>
        <charset val="134"/>
        <family val="2"/>
        <color rgb="00000000"/>
        <sz val="11"/>
      </rPr>
      <t xml:space="preserve">Y3</t>
    </r>
  </si>
  <si>
    <t>长期负债</t>
  </si>
  <si>
    <r>
      <t xml:space="preserve">销售收入</t>
    </r>
    <r>
      <rPr>
        <rFont val="宋体"/>
        <charset val="134"/>
        <family val="2"/>
        <color rgb="00000000"/>
        <sz val="11"/>
      </rPr>
      <t xml:space="preserve">X</t>
    </r>
  </si>
  <si>
    <t>关系模型</t>
  </si>
  <si>
    <t>融资预测</t>
  </si>
  <si>
    <t>流动资产</t>
  </si>
  <si>
    <t>Y1=A1*X+B1</t>
  </si>
  <si>
    <t>预测年份</t>
  </si>
  <si>
    <t>A1=</t>
  </si>
  <si>
    <r>
      <t xml:space="preserve">1</t>
    </r>
    <r>
      <rPr>
        <rFont val="WenQuanYi Zen Hei"/>
        <charset val="1"/>
        <family val="2"/>
        <color rgb="00000000"/>
        <sz val="11"/>
      </rPr>
      <t xml:space="preserve">、预测收入</t>
    </r>
  </si>
  <si>
    <t>B1=</t>
  </si>
  <si>
    <r>
      <t xml:space="preserve">2</t>
    </r>
    <r>
      <rPr>
        <rFont val="WenQuanYi Zen Hei"/>
        <charset val="1"/>
        <family val="2"/>
        <color rgb="00000000"/>
        <sz val="11"/>
      </rPr>
      <t xml:space="preserve">、资产增加额</t>
    </r>
  </si>
  <si>
    <r>
      <t xml:space="preserve">R</t>
    </r>
    <r>
      <rPr>
        <rFont val="宋体"/>
        <charset val="134"/>
        <family val="3"/>
        <color rgb="00000000"/>
        <sz val="11"/>
      </rPr>
      <t xml:space="preserve">²</t>
    </r>
    <r>
      <rPr>
        <rFont val="宋体"/>
        <charset val="134"/>
        <family val="2"/>
        <color rgb="00000000"/>
        <sz val="11"/>
      </rPr>
      <t xml:space="preserve">=</t>
    </r>
  </si>
  <si>
    <t>预测流动资产</t>
  </si>
  <si>
    <t>固定资产</t>
  </si>
  <si>
    <t>Y2=A2*X+B2</t>
  </si>
  <si>
    <t>预测固定资产</t>
  </si>
  <si>
    <t>A2=</t>
  </si>
  <si>
    <r>
      <t xml:space="preserve">3</t>
    </r>
    <r>
      <rPr>
        <rFont val="WenQuanYi Zen Hei"/>
        <charset val="1"/>
        <family val="2"/>
        <color rgb="00000000"/>
        <sz val="11"/>
      </rPr>
      <t xml:space="preserve">、减：负债增加额</t>
    </r>
  </si>
  <si>
    <t>B2=</t>
  </si>
  <si>
    <t>预测流动负债</t>
  </si>
  <si>
    <t>减：流存收益增加</t>
  </si>
  <si>
    <t>流动负债</t>
  </si>
  <si>
    <t>Y3=A3*X+B3</t>
  </si>
  <si>
    <t>销售净利率</t>
  </si>
  <si>
    <t>A3=</t>
  </si>
  <si>
    <t>股利支付率</t>
  </si>
  <si>
    <t>B3=</t>
  </si>
  <si>
    <r>
      <t xml:space="preserve">4</t>
    </r>
    <r>
      <rPr>
        <rFont val="WenQuanYi Zen Hei"/>
        <charset val="1"/>
        <family val="2"/>
        <color rgb="00000000"/>
        <sz val="11"/>
      </rPr>
      <t xml:space="preserve">、外部融资需求</t>
    </r>
  </si>
  <si>
    <t>销售收入</t>
  </si>
  <si>
    <t>Y=A*n+B</t>
  </si>
  <si>
    <t>A=</t>
  </si>
  <si>
    <t>B=</t>
  </si>
  <si>
    <r>
      <t xml:space="preserve">备注：</t>
    </r>
    <r>
      <rPr>
        <rFont val="宋体"/>
        <charset val="134"/>
        <family val="2"/>
        <color rgb="00000000"/>
        <sz val="11"/>
      </rPr>
      <t xml:space="preserve">1</t>
    </r>
    <r>
      <rPr>
        <rFont val="WenQuanYi Zen Hei"/>
        <charset val="1"/>
        <family val="2"/>
        <color rgb="00000000"/>
        <sz val="11"/>
      </rPr>
      <t xml:space="preserve">、假设分析预测年份收入为</t>
    </r>
    <r>
      <rPr>
        <rFont val="宋体"/>
        <charset val="134"/>
        <family val="2"/>
        <color rgb="00000000"/>
        <sz val="11"/>
      </rPr>
      <t xml:space="preserve">3000000</t>
    </r>
    <r>
      <rPr>
        <rFont val="WenQuanYi Zen Hei"/>
        <charset val="1"/>
        <family val="2"/>
        <color rgb="00000000"/>
        <sz val="11"/>
      </rPr>
      <t xml:space="preserve">（</t>
    </r>
    <r>
      <rPr>
        <rFont val="宋体"/>
        <charset val="134"/>
        <family val="2"/>
        <color rgb="00000000"/>
        <sz val="11"/>
      </rPr>
      <t xml:space="preserve">F10</t>
    </r>
    <r>
      <rPr>
        <rFont val="WenQuanYi Zen Hei"/>
        <charset val="1"/>
        <family val="2"/>
        <color rgb="00000000"/>
        <sz val="11"/>
      </rPr>
      <t xml:space="preserve">），返回单元格（</t>
    </r>
    <r>
      <rPr>
        <rFont val="宋体"/>
        <charset val="134"/>
        <family val="2"/>
        <color rgb="00000000"/>
        <sz val="11"/>
      </rPr>
      <t xml:space="preserve">F19</t>
    </r>
    <r>
      <rPr>
        <rFont val="WenQuanYi Zen Hei"/>
        <charset val="1"/>
        <family val="2"/>
        <color rgb="00000000"/>
        <sz val="11"/>
      </rPr>
      <t xml:space="preserve">）中数值为</t>
    </r>
    <r>
      <rPr>
        <rFont val="宋体"/>
        <charset val="134"/>
        <family val="2"/>
        <color rgb="00000000"/>
        <sz val="11"/>
      </rPr>
      <t xml:space="preserve">297500</t>
    </r>
    <r>
      <rPr>
        <rFont val="WenQuanYi Zen Hei"/>
        <charset val="1"/>
        <family val="2"/>
        <color rgb="00000000"/>
        <sz val="11"/>
      </rPr>
      <t xml:space="preserve">；</t>
    </r>
  </si>
  <si>
    <r>
      <t xml:space="preserve">      2</t>
    </r>
    <r>
      <rPr>
        <rFont val="WenQuanYi Zen Hei"/>
        <charset val="1"/>
        <family val="2"/>
        <color rgb="00000000"/>
        <sz val="11"/>
      </rPr>
      <t xml:space="preserve">、</t>
    </r>
  </si>
  <si>
    <t>年份</t>
  </si>
  <si>
    <t>变量</t>
  </si>
  <si>
    <t>合计</t>
  </si>
  <si>
    <t>平均</t>
  </si>
  <si>
    <t>α</t>
  </si>
  <si>
    <t>β</t>
  </si>
  <si>
    <t>r</t>
  </si>
  <si>
    <t>a</t>
  </si>
  <si>
    <t>b</t>
  </si>
  <si>
    <t>a*b</t>
  </si>
  <si>
    <t>a</t>
  </si>
  <si>
    <t>b</t>
  </si>
  <si>
    <r>
      <t xml:space="preserve">α</t>
    </r>
    <r>
      <rPr>
        <rFont val="WenQuanYi Zen Hei"/>
        <charset val="1"/>
        <family val="2"/>
        <b val="true"/>
        <color rgb="00FFFFFF"/>
        <sz val="12"/>
      </rPr>
      <t xml:space="preserve">／</t>
    </r>
    <r>
      <rPr>
        <rFont val="宋体"/>
        <charset val="1"/>
        <family val="2"/>
        <b val="true"/>
        <color rgb="00FFFFFF"/>
        <sz val="12"/>
      </rPr>
      <t xml:space="preserve">β</t>
    </r>
    <r>
      <rPr>
        <rFont val="WenQuanYi Zen Hei"/>
        <charset val="1"/>
        <family val="2"/>
        <b val="true"/>
        <color rgb="00FFFFFF"/>
        <sz val="12"/>
      </rPr>
      <t xml:space="preserve">／</t>
    </r>
    <r>
      <rPr>
        <rFont val="宋体"/>
        <charset val="1"/>
        <family val="2"/>
        <b val="true"/>
        <color rgb="00FFFFFF"/>
        <sz val="12"/>
      </rPr>
      <t xml:space="preserve">r</t>
    </r>
  </si>
  <si>
    <r>
      <t xml:space="preserve">预测线性方程： </t>
    </r>
    <r>
      <rPr>
        <rFont val="宋体"/>
        <charset val="134"/>
        <family val="2"/>
        <color rgb="00000000"/>
        <sz val="12"/>
      </rPr>
      <t xml:space="preserve">Y=β+α*x</t>
    </r>
  </si>
  <si>
    <t>年度</t>
  </si>
  <si>
    <t>预测值</t>
  </si>
  <si>
    <t>累计</t>
  </si>
  <si>
    <t>类别</t>
  </si>
  <si>
    <t>项目</t>
  </si>
  <si>
    <t>销售收入与年度相关性预测</t>
  </si>
  <si>
    <t>资产</t>
  </si>
  <si>
    <t>固定资产与销售收入相关性预测</t>
  </si>
  <si>
    <t>流动资产与销售收入相关性预测</t>
  </si>
  <si>
    <t>负债</t>
  </si>
  <si>
    <t>流动负债与销售收入相关性预测</t>
  </si>
  <si>
    <t>以上为全部项目的预测数据</t>
  </si>
  <si>
    <t>C=流存收益增加</t>
  </si>
  <si>
    <r>
      <t xml:space="preserve">资产增加额</t>
    </r>
    <r>
      <rPr>
        <rFont val="WenQuanYi Zen Hei"/>
        <charset val="1"/>
        <family val="2"/>
        <color rgb="00000000"/>
        <sz val="10"/>
      </rPr>
      <t xml:space="preserve">（A</t>
    </r>
    <r>
      <rPr>
        <rFont val="WenQuanYi Zen Hei"/>
        <charset val="1"/>
        <family val="2"/>
        <color rgb="00000000"/>
        <sz val="12"/>
      </rPr>
      <t xml:space="preserve">=</t>
    </r>
    <r>
      <rPr>
        <rFont val="WenQuanYi Zen Hei"/>
        <charset val="1"/>
        <family val="2"/>
        <color rgb="00000000"/>
        <sz val="10"/>
      </rPr>
      <t xml:space="preserve">预测资产额-年度未资额）</t>
    </r>
  </si>
  <si>
    <r>
      <t xml:space="preserve">负债增加额</t>
    </r>
    <r>
      <rPr>
        <rFont val="WenQuanYi Zen Hei"/>
        <charset val="1"/>
        <family val="2"/>
        <color rgb="00000000"/>
        <sz val="10"/>
      </rPr>
      <t xml:space="preserve">（B=预算负债额－年度未负债额）</t>
    </r>
  </si>
  <si>
    <r>
      <t xml:space="preserve">融资预测额</t>
    </r>
    <r>
      <rPr>
        <rFont val="WenQuanYi Zen Hei"/>
        <charset val="1"/>
        <family val="2"/>
        <color rgb="00000000"/>
        <sz val="10"/>
      </rPr>
      <t xml:space="preserve">（A-B-C）</t>
    </r>
  </si>
</sst>
</file>

<file path=xl/styles.xml><?xml version="1.0" encoding="utf-8"?>
<styleSheet xmlns="http://schemas.openxmlformats.org/spreadsheetml/2006/main">
  <numFmts count="3">
    <numFmt formatCode="GENERAL" numFmtId="164"/>
    <numFmt formatCode="_ * #,##0.00_ ;_ * \-#,##0.00_ ;_ * \-??_ ;_ @_ " numFmtId="165"/>
    <numFmt formatCode="0.00_);[RED]\(0.00\)" numFmtId="166"/>
  </numFmts>
  <fonts count="22">
    <font>
      <name val="宋体"/>
      <charset val="134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WenQuanYi Zen Hei"/>
      <charset val="1"/>
      <family val="2"/>
      <color rgb="00000000"/>
      <sz val="11"/>
    </font>
    <font>
      <name val="宋体"/>
      <charset val="134"/>
      <family val="2"/>
      <color rgb="00000000"/>
      <sz val="9"/>
    </font>
    <font>
      <name val="宋体"/>
      <charset val="134"/>
      <family val="3"/>
      <color rgb="00000000"/>
      <sz val="11"/>
    </font>
    <font>
      <name val="宋体"/>
      <charset val="134"/>
      <family val="2"/>
      <color rgb="00000000"/>
      <sz val="16"/>
    </font>
    <font>
      <name val="WenQuanYi Zen Hei"/>
      <charset val="1"/>
      <family val="2"/>
      <color rgb="00000000"/>
      <sz val="12"/>
    </font>
    <font>
      <name val="宋体"/>
      <charset val="134"/>
      <family val="2"/>
      <color rgb="00FFFFFF"/>
      <sz val="12"/>
    </font>
    <font>
      <name val="宋体"/>
      <charset val="134"/>
      <family val="2"/>
      <b val="true"/>
      <color rgb="00FFFFFF"/>
      <sz val="12"/>
    </font>
    <font>
      <name val="WenQuanYi Zen Hei"/>
      <charset val="1"/>
      <family val="2"/>
      <color rgb="00FFFFFF"/>
      <sz val="12"/>
    </font>
    <font>
      <name val="宋体"/>
      <charset val="134"/>
      <family val="2"/>
      <color rgb="00000000"/>
      <sz val="12"/>
    </font>
    <font>
      <name val="Ubuntu"/>
      <charset val="1"/>
      <family val="0"/>
      <color rgb="00000000"/>
      <sz val="12"/>
    </font>
    <font>
      <name val="宋体"/>
      <charset val="1"/>
      <family val="2"/>
      <color rgb="00000000"/>
      <sz val="12"/>
    </font>
    <font>
      <name val="宋体"/>
      <charset val="1"/>
      <family val="2"/>
      <b val="true"/>
      <color rgb="00FFFFFF"/>
      <sz val="12"/>
    </font>
    <font>
      <name val="WenQuanYi Zen Hei"/>
      <charset val="1"/>
      <family val="2"/>
      <b val="true"/>
      <color rgb="00FFFFFF"/>
      <sz val="12"/>
    </font>
    <font>
      <name val="宋体"/>
      <charset val="134"/>
      <family val="2"/>
      <color rgb="00FF0000"/>
      <sz val="12"/>
    </font>
    <font>
      <name val="WenQuanYi Zen Hei"/>
      <charset val="1"/>
      <family val="2"/>
      <color rgb="00000000"/>
      <sz val="10"/>
    </font>
    <font>
      <name val="宋体"/>
      <charset val="134"/>
      <family val="2"/>
      <b val="true"/>
      <color rgb="00FFFF00"/>
      <sz val="18"/>
    </font>
    <font>
      <name val="WenQuanYi Zen Hei"/>
      <family val="2"/>
      <b val="true"/>
      <sz val="18"/>
    </font>
    <font>
      <name val="Arial"/>
      <family val="2"/>
      <sz val="10"/>
    </font>
  </fonts>
  <fills count="23">
    <fill>
      <patternFill patternType="none"/>
    </fill>
    <fill>
      <patternFill patternType="gray125"/>
    </fill>
    <fill>
      <patternFill patternType="solid">
        <fgColor rgb="008EB4E3"/>
        <bgColor rgb="0099CCFF"/>
      </patternFill>
    </fill>
    <fill>
      <patternFill patternType="solid">
        <fgColor rgb="00FFFF00"/>
        <bgColor rgb="00FFFF66"/>
      </patternFill>
    </fill>
    <fill>
      <patternFill patternType="solid">
        <fgColor rgb="0092D050"/>
        <bgColor rgb="0094BD5E"/>
      </patternFill>
    </fill>
    <fill>
      <patternFill patternType="solid">
        <fgColor rgb="00BFBFBF"/>
        <bgColor rgb="00B3B3B3"/>
      </patternFill>
    </fill>
    <fill>
      <patternFill patternType="solid">
        <fgColor rgb="00F2F2F2"/>
        <bgColor rgb="00FDEADA"/>
      </patternFill>
    </fill>
    <fill>
      <patternFill patternType="solid">
        <fgColor rgb="00C6D9F1"/>
        <bgColor rgb="00BFBFBF"/>
      </patternFill>
    </fill>
    <fill>
      <patternFill patternType="solid">
        <fgColor rgb="00FAC090"/>
        <bgColor rgb="00BFBFBF"/>
      </patternFill>
    </fill>
    <fill>
      <patternFill patternType="solid">
        <fgColor rgb="00FDEADA"/>
        <bgColor rgb="00F2F2F2"/>
      </patternFill>
    </fill>
    <fill>
      <patternFill patternType="solid">
        <fgColor rgb="00FF0000"/>
        <bgColor rgb="00993300"/>
      </patternFill>
    </fill>
    <fill>
      <patternFill patternType="solid">
        <fgColor rgb="000099FF"/>
        <bgColor rgb="00198A8A"/>
      </patternFill>
    </fill>
    <fill>
      <patternFill patternType="solid">
        <fgColor rgb="00AEA79F"/>
        <bgColor rgb="00B3B3B3"/>
      </patternFill>
    </fill>
    <fill>
      <patternFill patternType="solid">
        <fgColor rgb="006B0094"/>
        <bgColor rgb="00800080"/>
      </patternFill>
    </fill>
    <fill>
      <patternFill patternType="solid">
        <fgColor rgb="00FFFF66"/>
        <bgColor rgb="00E6E64C"/>
      </patternFill>
    </fill>
    <fill>
      <patternFill patternType="solid">
        <fgColor rgb="00996633"/>
        <bgColor rgb="00993366"/>
      </patternFill>
    </fill>
    <fill>
      <patternFill patternType="solid">
        <fgColor rgb="00006B6B"/>
        <bgColor rgb="00198A8A"/>
      </patternFill>
    </fill>
    <fill>
      <patternFill patternType="solid">
        <fgColor rgb="00EB613D"/>
        <bgColor rgb="00FF8080"/>
      </patternFill>
    </fill>
    <fill>
      <patternFill patternType="solid">
        <fgColor rgb="0094BD5E"/>
        <bgColor rgb="0092D050"/>
      </patternFill>
    </fill>
    <fill>
      <patternFill patternType="solid">
        <fgColor rgb="00E6E64C"/>
        <bgColor rgb="00FFFF66"/>
      </patternFill>
    </fill>
    <fill>
      <patternFill patternType="solid">
        <fgColor rgb="00198A8A"/>
        <bgColor rgb="00339966"/>
      </patternFill>
    </fill>
    <fill>
      <patternFill patternType="solid">
        <fgColor rgb="00CCCC00"/>
        <bgColor rgb="00E6E64C"/>
      </patternFill>
    </fill>
    <fill>
      <patternFill patternType="solid">
        <fgColor rgb="0033CC66"/>
        <bgColor rgb="00339966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4" numFmtId="164" xfId="0">
      <alignment horizontal="center" indent="0" shrinkToFit="false" textRotation="0" vertical="center" wrapText="false"/>
    </xf>
    <xf applyAlignment="true" applyBorder="true" applyFont="false" applyProtection="false" borderId="1" fillId="3" fontId="0" numFmtId="164" xfId="0">
      <alignment horizontal="general" indent="0" shrinkToFit="false" textRotation="0" vertical="bottom" wrapText="false"/>
    </xf>
    <xf applyAlignment="true" applyBorder="true" applyFont="true" applyProtection="false" borderId="1" fillId="4" fontId="4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5" numFmtId="165" xfId="1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6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1" fillId="2" fontId="0" numFmtId="164" xfId="0">
      <alignment horizontal="general" indent="0" shrinkToFit="false" textRotation="0" vertical="bottom" wrapText="false"/>
    </xf>
    <xf applyAlignment="true" applyBorder="true" applyFont="false" applyProtection="false" borderId="1" fillId="4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right" indent="0" shrinkToFit="false" textRotation="0" vertical="center" wrapText="false"/>
    </xf>
    <xf applyAlignment="true" applyBorder="true" applyFont="true" applyProtection="true" borderId="1" fillId="7" fontId="5" numFmtId="165" xfId="15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false"/>
    </xf>
    <xf applyAlignment="true" applyBorder="true" applyFont="true" applyProtection="true" borderId="1" fillId="8" fontId="5" numFmtId="165" xfId="15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6" xfId="0">
      <alignment horizontal="general" indent="0" shrinkToFit="false" textRotation="0" vertical="bottom" wrapText="fals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</xf>
    <xf applyAlignment="true" applyBorder="true" applyFont="true" applyProtection="true" borderId="1" fillId="9" fontId="5" numFmtId="165" xfId="15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" fillId="10" fontId="5" numFmtId="165" xfId="15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false"/>
    </xf>
    <xf applyAlignment="true" applyBorder="true" applyFont="true" applyProtection="true" borderId="0" fillId="7" fontId="5" numFmtId="165" xfId="15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5" xfId="15">
      <alignment horizontal="general" indent="0" shrinkToFit="false" textRotation="0" vertical="bottom" wrapText="false"/>
    </xf>
    <xf applyAlignment="true" applyBorder="true" applyFont="true" applyProtection="true" borderId="1" fillId="11" fontId="8" numFmtId="165" xfId="15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1" fillId="12" fontId="8" numFmtId="165" xfId="1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3" fontId="9" numFmtId="164" xfId="0">
      <alignment horizontal="general" indent="0" shrinkToFit="false" textRotation="0" vertical="bottom" wrapText="false"/>
    </xf>
    <xf applyAlignment="true" applyBorder="true" applyFont="true" applyProtection="false" borderId="1" fillId="13" fontId="10" numFmtId="164" xfId="0">
      <alignment horizontal="center" indent="0" shrinkToFit="false" textRotation="0" vertical="center" wrapText="false"/>
    </xf>
    <xf applyAlignment="true" applyBorder="true" applyFont="true" applyProtection="false" borderId="1" fillId="13" fontId="11" numFmtId="164" xfId="0">
      <alignment horizontal="general" indent="0" shrinkToFit="false" textRotation="0" vertical="bottom" wrapText="false"/>
    </xf>
    <xf applyAlignment="true" applyBorder="true" applyFont="true" applyProtection="false" borderId="1" fillId="12" fontId="12" numFmtId="164" xfId="0">
      <alignment horizontal="center" indent="0" shrinkToFit="false" textRotation="0" vertical="center" wrapText="false"/>
    </xf>
    <xf applyAlignment="true" applyBorder="true" applyFont="true" applyProtection="false" borderId="1" fillId="14" fontId="13" numFmtId="164" xfId="0">
      <alignment horizontal="center" indent="0" shrinkToFit="false" textRotation="0" vertical="center" wrapText="false"/>
    </xf>
    <xf applyAlignment="true" applyBorder="true" applyFont="true" applyProtection="false" borderId="1" fillId="14" fontId="12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15" fontId="12" numFmtId="164" xfId="0">
      <alignment horizontal="general" indent="0" shrinkToFit="false" textRotation="0" vertical="bottom" wrapText="false"/>
    </xf>
    <xf applyAlignment="true" applyBorder="true" applyFont="true" applyProtection="false" borderId="1" fillId="12" fontId="14" numFmtId="164" xfId="0">
      <alignment horizontal="center" indent="0" shrinkToFit="false" textRotation="0" vertical="center" wrapText="false"/>
    </xf>
    <xf applyAlignment="true" applyBorder="true" applyFont="true" applyProtection="false" borderId="1" fillId="16" fontId="12" numFmtId="164" xfId="0">
      <alignment horizontal="general" indent="0" shrinkToFit="false" textRotation="0" vertical="bottom" wrapText="false"/>
    </xf>
    <xf applyAlignment="true" applyBorder="true" applyFont="true" applyProtection="true" borderId="1" fillId="17" fontId="15" numFmtId="165" xfId="1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7" fontId="12" numFmtId="164" xfId="0">
      <alignment horizontal="center" indent="0" shrinkToFit="false" textRotation="0" vertical="center" wrapText="false"/>
    </xf>
    <xf applyAlignment="true" applyBorder="true" applyFont="true" applyProtection="true" borderId="0" fillId="0" fontId="5" numFmtId="165" xfId="1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18" fontId="8" numFmtId="164" xfId="0">
      <alignment horizontal="left" indent="0" shrinkToFit="false" textRotation="0" vertical="center" wrapText="false"/>
    </xf>
    <xf applyAlignment="true" applyBorder="true" applyFont="true" applyProtection="true" borderId="1" fillId="19" fontId="8" numFmtId="165" xfId="1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9" fontId="8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12" numFmtId="164" xfId="0">
      <alignment horizontal="general" indent="0" shrinkToFit="false" textRotation="0" vertical="bottom" wrapText="false"/>
    </xf>
    <xf applyAlignment="true" applyBorder="true" applyFont="true" applyProtection="false" borderId="1" fillId="20" fontId="8" numFmtId="164" xfId="0">
      <alignment horizontal="right" indent="0" shrinkToFit="false" textRotation="0" vertical="center" wrapText="false"/>
    </xf>
    <xf applyAlignment="true" applyBorder="true" applyFont="true" applyProtection="true" borderId="1" fillId="20" fontId="8" numFmtId="165" xfId="15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20" fontId="12" numFmtId="165" xfId="1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21" fontId="8" numFmtId="164" xfId="0">
      <alignment horizontal="left" indent="0" shrinkToFit="false" textRotation="0" vertical="center" wrapText="false"/>
    </xf>
    <xf applyAlignment="true" applyBorder="true" applyFont="true" applyProtection="false" borderId="1" fillId="22" fontId="9" numFmtId="164" xfId="0">
      <alignment horizontal="general" indent="0" shrinkToFit="false" textRotation="0" vertical="bottom" wrapText="false"/>
    </xf>
    <xf applyAlignment="true" applyBorder="true" applyFont="true" applyProtection="false" borderId="1" fillId="22" fontId="9" numFmtId="164" xfId="0">
      <alignment horizontal="right" indent="0" shrinkToFit="false" textRotation="0" vertical="center" wrapText="false"/>
    </xf>
    <xf applyAlignment="true" applyBorder="true" applyFont="true" applyProtection="false" borderId="1" fillId="20" fontId="8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2" fontId="17" numFmtId="164" xfId="0">
      <alignment horizontal="general" indent="0" shrinkToFit="false" textRotation="0" vertical="bottom" wrapText="false"/>
    </xf>
    <xf applyAlignment="true" applyBorder="true" applyFont="true" applyProtection="false" borderId="1" fillId="22" fontId="19" numFmtId="164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33"/>
      <rgbColor rgb="006B0094"/>
      <rgbColor rgb="00198A8A"/>
      <rgbColor rgb="00BFBFBF"/>
      <rgbColor rgb="0094BD5E"/>
      <rgbColor rgb="008EB4E3"/>
      <rgbColor rgb="00993366"/>
      <rgbColor rgb="00FDEADA"/>
      <rgbColor rgb="00F2F2F2"/>
      <rgbColor rgb="00660066"/>
      <rgbColor rgb="00FF8080"/>
      <rgbColor rgb="000066CC"/>
      <rgbColor rgb="00C6D9F1"/>
      <rgbColor rgb="00000080"/>
      <rgbColor rgb="00FF00FF"/>
      <rgbColor rgb="00E6E64C"/>
      <rgbColor rgb="0000FFFF"/>
      <rgbColor rgb="00800080"/>
      <rgbColor rgb="00800000"/>
      <rgbColor rgb="00006B6B"/>
      <rgbColor rgb="000000FF"/>
      <rgbColor rgb="000099FF"/>
      <rgbColor rgb="00CCFFFF"/>
      <rgbColor rgb="00CCFFCC"/>
      <rgbColor rgb="00FFFF66"/>
      <rgbColor rgb="0099CCFF"/>
      <rgbColor rgb="00FF99CC"/>
      <rgbColor rgb="00B3B3B3"/>
      <rgbColor rgb="00FAC090"/>
      <rgbColor rgb="003366FF"/>
      <rgbColor rgb="0033CC66"/>
      <rgbColor rgb="0092D050"/>
      <rgbColor rgb="00CCCC00"/>
      <rgbColor rgb="00FF9900"/>
      <rgbColor rgb="00EB613D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销售收入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Sheet3!$A$3</c:f>
              <c:strCache>
                <c:ptCount val="1"/>
                <c:pt idx="0">
                  <c:v>销售收入</c:v>
                </c:pt>
              </c:strCache>
            </c:strRef>
          </c:tx>
          <c:spPr>
            <a:solidFill>
              <a:srgbClr val="99ccff"/>
            </a:solidFill>
          </c:spPr>
          <c:marker/>
          <c:smooth val="1"/>
          <c:xVal>
            <c:numRef>
              <c:f>Sheet3!$B$2:$F$2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Sheet3!$B$3:$F$3</c:f>
              <c:numCache>
                <c:formatCode>General</c:formatCode>
                <c:ptCount val="5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250</c:v>
                </c:pt>
              </c:numCache>
            </c:numRef>
          </c:yVal>
        </c:ser>
        <c:axId val="49454675"/>
        <c:axId val="59291734"/>
      </c:scatterChart>
      <c:valAx>
        <c:axId val="49454675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9291734"/>
        <c:crossesAt val="0"/>
        <c:spPr>
          <a:ln>
            <a:solidFill>
              <a:srgbClr val="b3b3b3"/>
            </a:solidFill>
          </a:ln>
        </c:spPr>
      </c:valAx>
      <c:valAx>
        <c:axId val="59291734"/>
        <c:scaling>
          <c:orientation val="minMax"/>
        </c:scaling>
        <c:axPos val="l"/>
        <c:majorTickMark val="out"/>
        <c:minorTickMark val="none"/>
        <c:tickLblPos val="nextTo"/>
        <c:crossAx val="4945467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108360</xdr:colOff>
      <xdr:row>3</xdr:row>
      <xdr:rowOff>18000</xdr:rowOff>
    </xdr:from>
    <xdr:to>
      <xdr:col>7</xdr:col>
      <xdr:colOff>533520</xdr:colOff>
      <xdr:row>20</xdr:row>
      <xdr:rowOff>151200</xdr:rowOff>
    </xdr:to>
    <xdr:graphicFrame>
      <xdr:nvGraphicFramePr>
        <xdr:cNvPr id="0" name=""/>
        <xdr:cNvGraphicFramePr/>
      </xdr:nvGraphicFramePr>
      <xdr:xfrm>
        <a:off x="108360" y="555120"/>
        <a:ext cx="5803560" cy="300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10" activeCellId="0" pane="topLeft" sqref="C10"/>
    </sheetView>
  </sheetViews>
  <cols>
    <col collapsed="false" hidden="false" max="1" min="1" style="1" width="11.1882352941176"/>
    <col collapsed="false" hidden="false" max="2" min="2" style="1" width="12.9725490196078"/>
    <col collapsed="false" hidden="false" max="3" min="3" style="2" width="13.8549019607843"/>
    <col collapsed="false" hidden="false" max="4" min="4" style="1" width="17.0235294117647"/>
    <col collapsed="false" hidden="false" max="5" min="5" style="1" width="13.3529411764706"/>
    <col collapsed="false" hidden="false" max="6" min="6" style="1" width="12.7137254901961"/>
    <col collapsed="false" hidden="false" max="7" min="7" style="1" width="12.1960784313725"/>
    <col collapsed="false" hidden="false" max="9" min="8" style="1" width="8.67843137254902"/>
    <col collapsed="false" hidden="false" max="10" min="10" style="1" width="15.2470588235294"/>
    <col collapsed="false" hidden="false" max="1025" min="11" style="1" width="8.67843137254902"/>
  </cols>
  <sheetData>
    <row collapsed="false" customFormat="false" customHeight="true" hidden="false" ht="33.75" outlineLevel="0" r="1">
      <c r="A1" s="3" t="s">
        <v>0</v>
      </c>
      <c r="B1" s="3"/>
      <c r="C1" s="3"/>
      <c r="D1" s="3"/>
      <c r="E1" s="3"/>
      <c r="F1" s="3"/>
      <c r="G1" s="3"/>
    </row>
    <row collapsed="false" customFormat="false" customHeight="false" hidden="false" ht="15.65" outlineLevel="0" r="2">
      <c r="A2" s="4" t="s">
        <v>1</v>
      </c>
      <c r="B2" s="4" t="n">
        <v>2007</v>
      </c>
      <c r="C2" s="4" t="n">
        <v>2008</v>
      </c>
      <c r="D2" s="4" t="n">
        <v>2009</v>
      </c>
      <c r="E2" s="4" t="n">
        <v>2010</v>
      </c>
      <c r="F2" s="4" t="n">
        <v>2011</v>
      </c>
      <c r="G2" s="5"/>
    </row>
    <row collapsed="false" customFormat="false" customHeight="false" hidden="false" ht="15.65" outlineLevel="0" r="3">
      <c r="A3" s="6" t="s">
        <v>2</v>
      </c>
      <c r="B3" s="7" t="n">
        <v>1200000</v>
      </c>
      <c r="C3" s="7" t="n">
        <v>1400000</v>
      </c>
      <c r="D3" s="7" t="n">
        <v>1550000</v>
      </c>
      <c r="E3" s="7" t="n">
        <v>1600000</v>
      </c>
      <c r="F3" s="7" t="n">
        <v>1700000</v>
      </c>
      <c r="G3" s="7"/>
    </row>
    <row collapsed="false" customFormat="false" customHeight="false" hidden="false" ht="15.65" outlineLevel="0" r="4">
      <c r="A4" s="6" t="s">
        <v>3</v>
      </c>
      <c r="B4" s="7" t="n">
        <v>2400000</v>
      </c>
      <c r="C4" s="7" t="n">
        <v>2600000</v>
      </c>
      <c r="D4" s="7" t="n">
        <v>2850000</v>
      </c>
      <c r="E4" s="7" t="n">
        <v>3200000</v>
      </c>
      <c r="F4" s="7" t="n">
        <v>3300000</v>
      </c>
      <c r="G4" s="7"/>
    </row>
    <row collapsed="false" customFormat="false" customHeight="false" hidden="false" ht="15.65" outlineLevel="0" r="5">
      <c r="A5" s="6" t="s">
        <v>4</v>
      </c>
      <c r="B5" s="7" t="n">
        <v>600000</v>
      </c>
      <c r="C5" s="7" t="n">
        <v>700000</v>
      </c>
      <c r="D5" s="7" t="n">
        <v>750000</v>
      </c>
      <c r="E5" s="7" t="n">
        <v>800000</v>
      </c>
      <c r="F5" s="7" t="n">
        <v>850000</v>
      </c>
      <c r="G5" s="7"/>
    </row>
    <row collapsed="false" customFormat="false" customHeight="false" hidden="false" ht="13.3" outlineLevel="0" r="6">
      <c r="A6" s="6" t="s">
        <v>5</v>
      </c>
      <c r="B6" s="7" t="n">
        <v>100000</v>
      </c>
      <c r="C6" s="7" t="n">
        <v>1400000</v>
      </c>
      <c r="D6" s="7" t="n">
        <v>1550000</v>
      </c>
      <c r="E6" s="7" t="n">
        <v>1600000</v>
      </c>
      <c r="F6" s="7" t="n">
        <v>1700000</v>
      </c>
      <c r="G6" s="7"/>
    </row>
    <row collapsed="false" customFormat="false" customHeight="false" hidden="false" ht="15.65" outlineLevel="0" r="7">
      <c r="A7" s="6" t="s">
        <v>6</v>
      </c>
      <c r="B7" s="7" t="n">
        <v>1800000</v>
      </c>
      <c r="C7" s="7" t="n">
        <v>2000000</v>
      </c>
      <c r="D7" s="7" t="n">
        <v>2200000</v>
      </c>
      <c r="E7" s="7" t="n">
        <v>2400000</v>
      </c>
      <c r="F7" s="7" t="n">
        <v>2500000</v>
      </c>
      <c r="G7" s="7"/>
    </row>
    <row collapsed="false" customFormat="false" customHeight="false" hidden="false" ht="13.3" outlineLevel="0" r="8">
      <c r="A8" s="8" t="s">
        <v>7</v>
      </c>
      <c r="B8" s="8"/>
      <c r="C8" s="8"/>
      <c r="D8" s="9" t="s">
        <v>8</v>
      </c>
      <c r="E8" s="9"/>
      <c r="F8" s="9"/>
      <c r="G8" s="9"/>
    </row>
    <row collapsed="false" customFormat="false" customHeight="false" hidden="false" ht="13.3" outlineLevel="0" r="9">
      <c r="A9" s="6" t="s">
        <v>9</v>
      </c>
      <c r="B9" s="10" t="s">
        <v>10</v>
      </c>
      <c r="C9" s="11"/>
      <c r="D9" s="6" t="s">
        <v>11</v>
      </c>
      <c r="E9" s="6"/>
      <c r="F9" s="12" t="n">
        <v>2012</v>
      </c>
      <c r="G9" s="12"/>
    </row>
    <row collapsed="false" customFormat="false" customHeight="false" hidden="false" ht="15.65" outlineLevel="0" r="10">
      <c r="A10" s="6"/>
      <c r="B10" s="13" t="s">
        <v>12</v>
      </c>
      <c r="C10" s="14" t="n">
        <f aca="false">INDEX(LINEST(B3:F3,B7:F7,1,1),1,1)</f>
        <v>0.667682926829268</v>
      </c>
      <c r="D10" s="10" t="s">
        <v>13</v>
      </c>
      <c r="E10" s="15"/>
      <c r="F10" s="16" t="n">
        <f aca="false">C22*F9+C23</f>
        <v>2720000</v>
      </c>
      <c r="G10" s="7"/>
    </row>
    <row collapsed="false" customFormat="false" customHeight="false" hidden="false" ht="15.65" outlineLevel="0" r="11">
      <c r="A11" s="6"/>
      <c r="B11" s="13" t="s">
        <v>14</v>
      </c>
      <c r="C11" s="14" t="n">
        <f aca="false">INDEX(LINEST(B3:F3,B7:F7,1,1),1,2)</f>
        <v>34451.2195121951</v>
      </c>
      <c r="D11" s="10" t="s">
        <v>15</v>
      </c>
      <c r="E11" s="15"/>
      <c r="F11" s="16" t="n">
        <f aca="false">SUM(G12:G13)-SUM(F3:F4)</f>
        <v>440000</v>
      </c>
      <c r="G11" s="7"/>
      <c r="J11" s="17"/>
    </row>
    <row collapsed="false" customFormat="false" customHeight="false" hidden="false" ht="14.9" outlineLevel="0" r="12">
      <c r="A12" s="6"/>
      <c r="B12" s="13" t="s">
        <v>16</v>
      </c>
      <c r="C12" s="14" t="n">
        <f aca="false">INDEX(LINEST(B3:F3,B7:F7,1,1),3,1)</f>
        <v>0.961990532734275</v>
      </c>
      <c r="D12" s="10"/>
      <c r="E12" s="18" t="s">
        <v>17</v>
      </c>
      <c r="F12" s="7"/>
      <c r="G12" s="19" t="n">
        <f aca="false">C10*F10+C11</f>
        <v>1850548.78048781</v>
      </c>
    </row>
    <row collapsed="false" customFormat="false" customHeight="false" hidden="false" ht="13.3" outlineLevel="0" r="13">
      <c r="A13" s="6" t="s">
        <v>18</v>
      </c>
      <c r="B13" s="10" t="s">
        <v>19</v>
      </c>
      <c r="C13" s="14"/>
      <c r="D13" s="10"/>
      <c r="E13" s="18" t="s">
        <v>20</v>
      </c>
      <c r="F13" s="7"/>
      <c r="G13" s="19" t="n">
        <f aca="false">C14*F10+C15</f>
        <v>3589451.2195122</v>
      </c>
    </row>
    <row collapsed="false" customFormat="false" customHeight="false" hidden="false" ht="15.65" outlineLevel="0" r="14">
      <c r="A14" s="6"/>
      <c r="B14" s="13" t="s">
        <v>21</v>
      </c>
      <c r="C14" s="14" t="n">
        <f aca="false">INDEX(LINEST(B4:F4,B7:F7,1,1),1,1)</f>
        <v>1.33231707317073</v>
      </c>
      <c r="D14" s="10" t="s">
        <v>22</v>
      </c>
      <c r="E14" s="10"/>
      <c r="F14" s="16" t="n">
        <f aca="false">G15-F5</f>
        <v>69451.2195121951</v>
      </c>
      <c r="G14" s="7"/>
    </row>
    <row collapsed="false" customFormat="false" customHeight="false" hidden="false" ht="13.3" outlineLevel="0" r="15">
      <c r="A15" s="6"/>
      <c r="B15" s="13" t="s">
        <v>23</v>
      </c>
      <c r="C15" s="14" t="n">
        <f aca="false">INDEX(LINEST(B4:F4,B7:F7,1,1),1,2)</f>
        <v>-34451.2195121949</v>
      </c>
      <c r="D15" s="10"/>
      <c r="E15" s="18" t="s">
        <v>24</v>
      </c>
      <c r="F15" s="7"/>
      <c r="G15" s="19" t="n">
        <f aca="false">C18*F10+C19</f>
        <v>919451.219512195</v>
      </c>
    </row>
    <row collapsed="false" customFormat="false" customHeight="false" hidden="false" ht="14.9" outlineLevel="0" r="16">
      <c r="A16" s="6"/>
      <c r="B16" s="13" t="s">
        <v>16</v>
      </c>
      <c r="C16" s="14" t="n">
        <f aca="false">INDEX(LINEST(B4:F4,B7:F7,1,1),3,1)</f>
        <v>0.990174423427908</v>
      </c>
      <c r="D16" s="18" t="s">
        <v>25</v>
      </c>
      <c r="E16" s="10"/>
      <c r="F16" s="16" t="n">
        <f aca="false">F10*0.2*(1-0.1)</f>
        <v>489600</v>
      </c>
      <c r="G16" s="7"/>
    </row>
    <row collapsed="false" customFormat="false" customHeight="false" hidden="false" ht="13.3" outlineLevel="0" r="17">
      <c r="A17" s="6" t="s">
        <v>26</v>
      </c>
      <c r="B17" s="10" t="s">
        <v>27</v>
      </c>
      <c r="C17" s="14"/>
      <c r="D17" s="10"/>
      <c r="E17" s="18" t="s">
        <v>28</v>
      </c>
      <c r="F17" s="7"/>
      <c r="G17" s="20" t="n">
        <v>0.2</v>
      </c>
    </row>
    <row collapsed="false" customFormat="false" customHeight="false" hidden="false" ht="13.3" outlineLevel="0" r="18">
      <c r="A18" s="6"/>
      <c r="B18" s="13" t="s">
        <v>29</v>
      </c>
      <c r="C18" s="14" t="n">
        <f aca="false">INDEX(LINEST(B5:F5,B7:F7,1,1),1,1)</f>
        <v>0.332317073170732</v>
      </c>
      <c r="D18" s="10"/>
      <c r="E18" s="18" t="s">
        <v>30</v>
      </c>
      <c r="F18" s="7"/>
      <c r="G18" s="20" t="n">
        <v>0.1</v>
      </c>
    </row>
    <row collapsed="false" customFormat="false" customHeight="false" hidden="false" ht="15.65" outlineLevel="0" r="19">
      <c r="A19" s="6"/>
      <c r="B19" s="13" t="s">
        <v>31</v>
      </c>
      <c r="C19" s="14" t="n">
        <f aca="false">INDEX(LINEST(B5:F5,B7:F7,1,1),1,2)</f>
        <v>15548.7804878048</v>
      </c>
      <c r="D19" s="10" t="s">
        <v>32</v>
      </c>
      <c r="E19" s="10"/>
      <c r="F19" s="16" t="n">
        <f aca="false">F11-F14-F16</f>
        <v>-119051.219512195</v>
      </c>
      <c r="G19" s="7"/>
    </row>
    <row collapsed="false" customFormat="false" customHeight="false" hidden="false" ht="14.9" outlineLevel="0" r="20">
      <c r="A20" s="6"/>
      <c r="B20" s="13" t="s">
        <v>16</v>
      </c>
      <c r="C20" s="14" t="n">
        <f aca="false">INDEX(LINEST(B5:F5,B7:F7,1,1),3,1)</f>
        <v>0.978988134475939</v>
      </c>
      <c r="D20" s="10"/>
      <c r="E20" s="10"/>
      <c r="F20" s="10"/>
      <c r="G20" s="10"/>
    </row>
    <row collapsed="false" customFormat="false" customHeight="false" hidden="false" ht="13.3" outlineLevel="0" r="21">
      <c r="A21" s="21" t="s">
        <v>33</v>
      </c>
      <c r="B21" s="1" t="s">
        <v>34</v>
      </c>
      <c r="C21" s="22"/>
    </row>
    <row collapsed="false" customFormat="false" customHeight="false" hidden="false" ht="13.3" outlineLevel="0" r="22">
      <c r="B22" s="23" t="s">
        <v>35</v>
      </c>
      <c r="C22" s="22" t="n">
        <f aca="false">INDEX(LINEST(B7:F7,B2:F2,1,1),1,1)</f>
        <v>180000</v>
      </c>
    </row>
    <row collapsed="false" customFormat="false" customHeight="false" hidden="false" ht="13.3" outlineLevel="0" r="23">
      <c r="B23" s="23" t="s">
        <v>36</v>
      </c>
      <c r="C23" s="22" t="n">
        <f aca="false">INDEX(LINEST(B7:F7,B2:F2,1,1),1,2)</f>
        <v>-359440000</v>
      </c>
    </row>
    <row collapsed="false" customFormat="false" customHeight="false" hidden="false" ht="14.9" outlineLevel="0" r="24">
      <c r="B24" s="23" t="s">
        <v>16</v>
      </c>
      <c r="C24" s="22" t="n">
        <f aca="false">INDEX(LINEST(B7:F7,B2:F2,1,1),3,1)</f>
        <v>0.98780487804878</v>
      </c>
    </row>
    <row collapsed="false" customFormat="false" customHeight="false" hidden="false" ht="15.65" outlineLevel="0" r="26">
      <c r="A26" s="24" t="s">
        <v>37</v>
      </c>
    </row>
    <row collapsed="false" customFormat="false" customHeight="false" hidden="false" ht="15.65" outlineLevel="0" r="27">
      <c r="A27" s="1" t="s">
        <v>38</v>
      </c>
    </row>
  </sheetData>
  <mergeCells count="4">
    <mergeCell ref="A1:G1"/>
    <mergeCell ref="A8:C8"/>
    <mergeCell ref="D8:G8"/>
    <mergeCell ref="F9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4" activeCellId="0" pane="topLeft" sqref="J4"/>
    </sheetView>
  </sheetViews>
  <cols>
    <col collapsed="false" hidden="false" max="1" min="1" style="25" width="7.95294117647059"/>
    <col collapsed="false" hidden="false" max="2" min="2" style="26" width="6.90588235294118"/>
    <col collapsed="false" hidden="false" max="4" min="3" style="25" width="9.63921568627451"/>
    <col collapsed="false" hidden="false" max="5" min="5" style="25" width="10.2392156862745"/>
    <col collapsed="false" hidden="false" max="7" min="6" style="25" width="9.63921568627451"/>
    <col collapsed="false" hidden="false" max="8" min="8" style="25" width="8.67843137254902"/>
    <col collapsed="false" hidden="false" max="9" min="9" style="25" width="11.8392156862745"/>
    <col collapsed="false" hidden="false" max="11" min="10" style="25" width="8.67843137254902"/>
    <col collapsed="false" hidden="true" max="12" min="12" style="25" width="0"/>
    <col collapsed="false" hidden="false" max="1023" min="13" style="25" width="8.67843137254902"/>
    <col collapsed="false" hidden="false" max="1025" min="1024" style="1" width="8.67843137254902"/>
  </cols>
  <sheetData>
    <row collapsed="false" customFormat="false" customHeight="false" hidden="false" ht="19.3" outlineLevel="0" r="1">
      <c r="A1" s="27"/>
      <c r="B1" s="27"/>
      <c r="H1" s="27"/>
      <c r="I1" s="27"/>
    </row>
    <row collapsed="false" customFormat="false" customHeight="false" hidden="false" ht="19.3" outlineLevel="0" r="2">
      <c r="A2" s="28" t="s">
        <v>39</v>
      </c>
      <c r="B2" s="29" t="s">
        <v>40</v>
      </c>
      <c r="C2" s="30" t="n">
        <v>2007</v>
      </c>
      <c r="D2" s="30" t="n">
        <v>2008</v>
      </c>
      <c r="E2" s="30" t="n">
        <v>2009</v>
      </c>
      <c r="F2" s="30" t="n">
        <v>2010</v>
      </c>
      <c r="G2" s="30" t="n">
        <v>2011</v>
      </c>
      <c r="H2" s="28" t="s">
        <v>41</v>
      </c>
      <c r="I2" s="28" t="s">
        <v>42</v>
      </c>
      <c r="J2" s="31" t="s">
        <v>43</v>
      </c>
      <c r="K2" s="31" t="s">
        <v>44</v>
      </c>
      <c r="L2" s="31"/>
      <c r="M2" s="31" t="s">
        <v>45</v>
      </c>
    </row>
    <row collapsed="false" customFormat="false" customHeight="false" hidden="false" ht="19.3" outlineLevel="0" r="3">
      <c r="A3" s="32" t="s">
        <v>18</v>
      </c>
      <c r="B3" s="33" t="s">
        <v>46</v>
      </c>
      <c r="C3" s="28" t="n">
        <v>120</v>
      </c>
      <c r="D3" s="28" t="n">
        <v>140</v>
      </c>
      <c r="E3" s="28" t="n">
        <v>155</v>
      </c>
      <c r="F3" s="28" t="n">
        <v>160</v>
      </c>
      <c r="G3" s="28" t="n">
        <v>170</v>
      </c>
      <c r="H3" s="30" t="n">
        <f aca="false">SUM(C3:G3)</f>
        <v>745</v>
      </c>
      <c r="I3" s="30" t="n">
        <f aca="false">AVERAGE(C3:G3)</f>
        <v>149</v>
      </c>
      <c r="J3" s="34"/>
      <c r="K3" s="35"/>
      <c r="L3" s="36"/>
      <c r="M3" s="36"/>
    </row>
    <row collapsed="false" customFormat="false" customHeight="false" hidden="false" ht="19.3" outlineLevel="0" r="4">
      <c r="A4" s="32" t="s">
        <v>33</v>
      </c>
      <c r="B4" s="33" t="s">
        <v>47</v>
      </c>
      <c r="C4" s="28" t="n">
        <v>180</v>
      </c>
      <c r="D4" s="28" t="n">
        <v>200</v>
      </c>
      <c r="E4" s="28" t="n">
        <v>220</v>
      </c>
      <c r="F4" s="28" t="n">
        <v>240</v>
      </c>
      <c r="G4" s="28" t="n">
        <v>250</v>
      </c>
      <c r="H4" s="30" t="n">
        <f aca="false">SUM(C4:G4)</f>
        <v>1090</v>
      </c>
      <c r="I4" s="30" t="n">
        <f aca="false">AVERAGE(C4:G4)</f>
        <v>218</v>
      </c>
      <c r="J4" s="35"/>
      <c r="K4" s="35"/>
      <c r="L4" s="36"/>
      <c r="M4" s="36"/>
    </row>
    <row collapsed="false" customFormat="false" customHeight="false" hidden="false" ht="19.3" outlineLevel="0" r="5">
      <c r="A5" s="28"/>
      <c r="B5" s="33" t="s">
        <v>46</v>
      </c>
      <c r="C5" s="37" t="n">
        <f aca="false">C3-$I$3</f>
        <v>-29</v>
      </c>
      <c r="D5" s="37" t="n">
        <f aca="false">D3-$I$3</f>
        <v>-9</v>
      </c>
      <c r="E5" s="37" t="n">
        <f aca="false">E3-$I$3</f>
        <v>6</v>
      </c>
      <c r="F5" s="37" t="n">
        <f aca="false">F3-$I$3</f>
        <v>11</v>
      </c>
      <c r="G5" s="37" t="n">
        <f aca="false">G3-$I$3</f>
        <v>21</v>
      </c>
      <c r="H5" s="30" t="n">
        <f aca="false">SUM(C5:G5)</f>
        <v>0</v>
      </c>
      <c r="I5" s="30" t="n">
        <f aca="false">AVERAGE(C5:G5)</f>
        <v>0</v>
      </c>
      <c r="J5" s="35"/>
      <c r="K5" s="35"/>
      <c r="L5" s="36"/>
      <c r="M5" s="36"/>
    </row>
    <row collapsed="false" customFormat="false" customHeight="false" hidden="false" ht="19.3" outlineLevel="0" r="6">
      <c r="A6" s="28"/>
      <c r="B6" s="33" t="s">
        <v>47</v>
      </c>
      <c r="C6" s="37" t="n">
        <f aca="false">C4-$I$4</f>
        <v>-38</v>
      </c>
      <c r="D6" s="37" t="n">
        <f aca="false">D4-$I$4</f>
        <v>-18</v>
      </c>
      <c r="E6" s="37" t="n">
        <f aca="false">E4-$I$4</f>
        <v>2</v>
      </c>
      <c r="F6" s="37" t="n">
        <f aca="false">F4-$I$4</f>
        <v>22</v>
      </c>
      <c r="G6" s="37" t="n">
        <f aca="false">G4-$I$4</f>
        <v>32</v>
      </c>
      <c r="H6" s="30" t="n">
        <f aca="false">SUM(C6:G6)</f>
        <v>0</v>
      </c>
      <c r="I6" s="30" t="n">
        <f aca="false">AVERAGE(C6:G6)</f>
        <v>0</v>
      </c>
      <c r="J6" s="35"/>
      <c r="K6" s="35"/>
      <c r="L6" s="36"/>
      <c r="M6" s="36"/>
    </row>
    <row collapsed="false" customFormat="false" customHeight="false" hidden="false" ht="19.3" outlineLevel="0" r="7">
      <c r="A7" s="28"/>
      <c r="B7" s="38" t="s">
        <v>48</v>
      </c>
      <c r="C7" s="39" t="n">
        <f aca="false">C5*C6</f>
        <v>1102</v>
      </c>
      <c r="D7" s="39" t="n">
        <f aca="false">D5*D6</f>
        <v>162</v>
      </c>
      <c r="E7" s="39" t="n">
        <f aca="false">E5*E6</f>
        <v>12</v>
      </c>
      <c r="F7" s="39" t="n">
        <f aca="false">F5*F6</f>
        <v>242</v>
      </c>
      <c r="G7" s="39" t="n">
        <f aca="false">G5*G6</f>
        <v>672</v>
      </c>
      <c r="H7" s="30" t="n">
        <f aca="false">SUM(C7:G7)</f>
        <v>2190</v>
      </c>
      <c r="I7" s="30" t="n">
        <f aca="false">AVERAGE(C7:G7)</f>
        <v>438</v>
      </c>
      <c r="J7" s="35"/>
      <c r="K7" s="35"/>
      <c r="L7" s="36"/>
      <c r="M7" s="36"/>
    </row>
    <row collapsed="false" customFormat="false" customHeight="false" hidden="false" ht="19.3" outlineLevel="0" r="8">
      <c r="A8" s="28"/>
      <c r="B8" s="38" t="s">
        <v>49</v>
      </c>
      <c r="C8" s="37" t="n">
        <f aca="false">C5*C5</f>
        <v>841</v>
      </c>
      <c r="D8" s="37" t="n">
        <f aca="false">D5*D5</f>
        <v>81</v>
      </c>
      <c r="E8" s="37" t="n">
        <f aca="false">E5*E5</f>
        <v>36</v>
      </c>
      <c r="F8" s="37" t="n">
        <f aca="false">F5*F5</f>
        <v>121</v>
      </c>
      <c r="G8" s="37" t="n">
        <f aca="false">G5*G5</f>
        <v>441</v>
      </c>
      <c r="H8" s="30" t="n">
        <f aca="false">SUM(C8:G8)</f>
        <v>1520</v>
      </c>
      <c r="I8" s="30" t="n">
        <f aca="false">AVERAGE(C8:G8)</f>
        <v>304</v>
      </c>
      <c r="J8" s="35"/>
      <c r="K8" s="35"/>
      <c r="L8" s="36"/>
      <c r="M8" s="36"/>
    </row>
    <row collapsed="false" customFormat="false" customHeight="false" hidden="false" ht="19.3" outlineLevel="0" r="9">
      <c r="A9" s="28"/>
      <c r="B9" s="33" t="s">
        <v>50</v>
      </c>
      <c r="C9" s="37" t="n">
        <f aca="false">C6*C6</f>
        <v>1444</v>
      </c>
      <c r="D9" s="37" t="n">
        <f aca="false">D6*D6</f>
        <v>324</v>
      </c>
      <c r="E9" s="37" t="n">
        <f aca="false">E6*E6</f>
        <v>4</v>
      </c>
      <c r="F9" s="37" t="n">
        <f aca="false">F6*F6</f>
        <v>484</v>
      </c>
      <c r="G9" s="37" t="n">
        <f aca="false">G6*G6</f>
        <v>1024</v>
      </c>
      <c r="H9" s="30" t="n">
        <f aca="false">SUM(C9:G9)</f>
        <v>3280</v>
      </c>
      <c r="I9" s="30" t="n">
        <f aca="false">AVERAGE(C9:G9)</f>
        <v>656</v>
      </c>
      <c r="J9" s="35"/>
      <c r="K9" s="35"/>
      <c r="L9" s="36"/>
      <c r="M9" s="36"/>
    </row>
    <row collapsed="false" customFormat="false" customHeight="false" hidden="false" ht="19.3" outlineLevel="0" r="10">
      <c r="A10" s="40" t="s">
        <v>51</v>
      </c>
      <c r="B10" s="40"/>
      <c r="C10" s="40"/>
      <c r="D10" s="40"/>
      <c r="E10" s="40"/>
      <c r="F10" s="40"/>
      <c r="G10" s="40"/>
      <c r="H10" s="40"/>
      <c r="I10" s="40"/>
      <c r="J10" s="41" t="n">
        <f aca="false">I3-K10*I4</f>
        <v>3.44512195121951</v>
      </c>
      <c r="K10" s="41" t="n">
        <f aca="false">H7/H9</f>
        <v>0.667682926829268</v>
      </c>
      <c r="L10" s="41" t="n">
        <f aca="false">H7/H8</f>
        <v>1.44078947368421</v>
      </c>
      <c r="M10" s="41" t="n">
        <f aca="false">L10*K10</f>
        <v>0.961990532734275</v>
      </c>
    </row>
    <row collapsed="false" customFormat="false" customHeight="false" hidden="false" ht="19.3" outlineLevel="0" r="11">
      <c r="A11" s="27"/>
      <c r="B11" s="27"/>
      <c r="H11" s="27"/>
      <c r="I11" s="27"/>
    </row>
    <row collapsed="false" customFormat="false" customHeight="false" hidden="false" ht="19.3" outlineLevel="0" r="12">
      <c r="A12" s="28" t="s">
        <v>39</v>
      </c>
      <c r="B12" s="29" t="s">
        <v>40</v>
      </c>
      <c r="C12" s="30" t="n">
        <v>2007</v>
      </c>
      <c r="D12" s="30" t="n">
        <v>2008</v>
      </c>
      <c r="E12" s="30" t="n">
        <v>2009</v>
      </c>
      <c r="F12" s="30" t="n">
        <v>2010</v>
      </c>
      <c r="G12" s="30" t="n">
        <v>2011</v>
      </c>
      <c r="H12" s="28" t="s">
        <v>41</v>
      </c>
      <c r="I12" s="28" t="s">
        <v>42</v>
      </c>
      <c r="J12" s="31" t="s">
        <v>43</v>
      </c>
      <c r="K12" s="31" t="s">
        <v>44</v>
      </c>
      <c r="L12" s="31"/>
      <c r="M12" s="31" t="s">
        <v>45</v>
      </c>
    </row>
    <row collapsed="false" customFormat="false" customHeight="false" hidden="false" ht="19.3" outlineLevel="0" r="13">
      <c r="A13" s="32" t="s">
        <v>9</v>
      </c>
      <c r="B13" s="33" t="s">
        <v>46</v>
      </c>
      <c r="C13" s="42" t="n">
        <v>240</v>
      </c>
      <c r="D13" s="42" t="n">
        <v>260</v>
      </c>
      <c r="E13" s="42" t="n">
        <v>285</v>
      </c>
      <c r="F13" s="42" t="n">
        <v>320</v>
      </c>
      <c r="G13" s="42" t="n">
        <v>330</v>
      </c>
      <c r="H13" s="30" t="n">
        <f aca="false">SUM(C13:G13)</f>
        <v>1435</v>
      </c>
      <c r="I13" s="30" t="n">
        <f aca="false">AVERAGE(C13:G13)</f>
        <v>287</v>
      </c>
      <c r="J13" s="34"/>
      <c r="K13" s="35"/>
      <c r="L13" s="36"/>
      <c r="M13" s="36"/>
    </row>
    <row collapsed="false" customFormat="false" customHeight="false" hidden="false" ht="19.3" outlineLevel="0" r="14">
      <c r="A14" s="32" t="s">
        <v>33</v>
      </c>
      <c r="B14" s="33" t="s">
        <v>47</v>
      </c>
      <c r="C14" s="28" t="n">
        <v>180</v>
      </c>
      <c r="D14" s="28" t="n">
        <v>200</v>
      </c>
      <c r="E14" s="28" t="n">
        <v>220</v>
      </c>
      <c r="F14" s="28" t="n">
        <v>240</v>
      </c>
      <c r="G14" s="28" t="n">
        <v>250</v>
      </c>
      <c r="H14" s="30" t="n">
        <f aca="false">SUM(C14:G14)</f>
        <v>1090</v>
      </c>
      <c r="I14" s="30" t="n">
        <f aca="false">AVERAGE(C14:G14)</f>
        <v>218</v>
      </c>
      <c r="J14" s="35"/>
      <c r="K14" s="35"/>
      <c r="L14" s="36"/>
      <c r="M14" s="36"/>
    </row>
    <row collapsed="false" customFormat="false" customHeight="false" hidden="false" ht="19.3" outlineLevel="0" r="15">
      <c r="A15" s="28"/>
      <c r="B15" s="33" t="s">
        <v>46</v>
      </c>
      <c r="C15" s="37" t="n">
        <f aca="false">C13-$I$13</f>
        <v>-47</v>
      </c>
      <c r="D15" s="37" t="n">
        <f aca="false">D13-$I$13</f>
        <v>-27</v>
      </c>
      <c r="E15" s="37" t="n">
        <f aca="false">E13-$I$13</f>
        <v>-2</v>
      </c>
      <c r="F15" s="37" t="n">
        <f aca="false">F13-$I$13</f>
        <v>33</v>
      </c>
      <c r="G15" s="37" t="n">
        <f aca="false">G13-$I$13</f>
        <v>43</v>
      </c>
      <c r="H15" s="30" t="n">
        <f aca="false">SUM(C15:G15)</f>
        <v>0</v>
      </c>
      <c r="I15" s="30" t="n">
        <f aca="false">AVERAGE(C15:G15)</f>
        <v>0</v>
      </c>
      <c r="J15" s="35"/>
      <c r="K15" s="35"/>
      <c r="L15" s="36"/>
      <c r="M15" s="36"/>
    </row>
    <row collapsed="false" customFormat="false" customHeight="false" hidden="false" ht="19.3" outlineLevel="0" r="16">
      <c r="A16" s="28"/>
      <c r="B16" s="33" t="s">
        <v>47</v>
      </c>
      <c r="C16" s="37" t="n">
        <f aca="false">C14-$I$14</f>
        <v>-38</v>
      </c>
      <c r="D16" s="37" t="n">
        <f aca="false">D14-$I$14</f>
        <v>-18</v>
      </c>
      <c r="E16" s="37" t="n">
        <f aca="false">E14-$I$14</f>
        <v>2</v>
      </c>
      <c r="F16" s="37" t="n">
        <f aca="false">F14-$I$14</f>
        <v>22</v>
      </c>
      <c r="G16" s="37" t="n">
        <f aca="false">G14-$I$14</f>
        <v>32</v>
      </c>
      <c r="H16" s="30" t="n">
        <f aca="false">SUM(C16:G16)</f>
        <v>0</v>
      </c>
      <c r="I16" s="30" t="n">
        <f aca="false">AVERAGE(C16:G16)</f>
        <v>0</v>
      </c>
      <c r="J16" s="35"/>
      <c r="K16" s="35"/>
      <c r="L16" s="36"/>
      <c r="M16" s="36"/>
    </row>
    <row collapsed="false" customFormat="false" customHeight="false" hidden="false" ht="19.3" outlineLevel="0" r="17">
      <c r="A17" s="28"/>
      <c r="B17" s="38" t="s">
        <v>48</v>
      </c>
      <c r="C17" s="39" t="n">
        <f aca="false">C15*C16</f>
        <v>1786</v>
      </c>
      <c r="D17" s="39" t="n">
        <f aca="false">D15*D16</f>
        <v>486</v>
      </c>
      <c r="E17" s="39" t="n">
        <f aca="false">E15*E16</f>
        <v>-4</v>
      </c>
      <c r="F17" s="39" t="n">
        <f aca="false">F15*F16</f>
        <v>726</v>
      </c>
      <c r="G17" s="39" t="n">
        <f aca="false">G15*G16</f>
        <v>1376</v>
      </c>
      <c r="H17" s="30" t="n">
        <f aca="false">SUM(C17:G17)</f>
        <v>4370</v>
      </c>
      <c r="I17" s="30" t="n">
        <f aca="false">AVERAGE(C17:G17)</f>
        <v>874</v>
      </c>
      <c r="J17" s="35"/>
      <c r="K17" s="35"/>
      <c r="L17" s="36"/>
      <c r="M17" s="36"/>
    </row>
    <row collapsed="false" customFormat="false" customHeight="false" hidden="false" ht="19.3" outlineLevel="0" r="18">
      <c r="A18" s="28"/>
      <c r="B18" s="38" t="s">
        <v>49</v>
      </c>
      <c r="C18" s="37" t="n">
        <f aca="false">C15*C15</f>
        <v>2209</v>
      </c>
      <c r="D18" s="37" t="n">
        <f aca="false">D15*D15</f>
        <v>729</v>
      </c>
      <c r="E18" s="37" t="n">
        <f aca="false">E15*E15</f>
        <v>4</v>
      </c>
      <c r="F18" s="37" t="n">
        <f aca="false">F15*F15</f>
        <v>1089</v>
      </c>
      <c r="G18" s="37" t="n">
        <f aca="false">G15*G15</f>
        <v>1849</v>
      </c>
      <c r="H18" s="30" t="n">
        <f aca="false">SUM(C18:G18)</f>
        <v>5880</v>
      </c>
      <c r="I18" s="30" t="n">
        <f aca="false">AVERAGE(C18:G18)</f>
        <v>1176</v>
      </c>
      <c r="J18" s="35"/>
      <c r="K18" s="35"/>
      <c r="L18" s="36"/>
      <c r="M18" s="36"/>
    </row>
    <row collapsed="false" customFormat="false" customHeight="false" hidden="false" ht="19.3" outlineLevel="0" r="19">
      <c r="A19" s="28"/>
      <c r="B19" s="33" t="s">
        <v>50</v>
      </c>
      <c r="C19" s="37" t="n">
        <f aca="false">C16*C16</f>
        <v>1444</v>
      </c>
      <c r="D19" s="37" t="n">
        <f aca="false">D16*D16</f>
        <v>324</v>
      </c>
      <c r="E19" s="37" t="n">
        <f aca="false">E16*E16</f>
        <v>4</v>
      </c>
      <c r="F19" s="37" t="n">
        <f aca="false">F16*F16</f>
        <v>484</v>
      </c>
      <c r="G19" s="37" t="n">
        <f aca="false">G16*G16</f>
        <v>1024</v>
      </c>
      <c r="H19" s="30" t="n">
        <f aca="false">SUM(C19:G19)</f>
        <v>3280</v>
      </c>
      <c r="I19" s="30" t="n">
        <f aca="false">AVERAGE(C19:G19)</f>
        <v>656</v>
      </c>
      <c r="J19" s="35"/>
      <c r="K19" s="35"/>
      <c r="L19" s="36"/>
      <c r="M19" s="36"/>
    </row>
    <row collapsed="false" customFormat="false" customHeight="false" hidden="false" ht="19.3" outlineLevel="0" r="20">
      <c r="A20" s="40" t="s">
        <v>51</v>
      </c>
      <c r="B20" s="40"/>
      <c r="C20" s="40"/>
      <c r="D20" s="40"/>
      <c r="E20" s="40"/>
      <c r="F20" s="40"/>
      <c r="G20" s="40"/>
      <c r="H20" s="40"/>
      <c r="I20" s="40"/>
      <c r="J20" s="41" t="n">
        <f aca="false">I13-K20*I14</f>
        <v>-3.44512195121951</v>
      </c>
      <c r="K20" s="41" t="n">
        <f aca="false">H17/H19</f>
        <v>1.33231707317073</v>
      </c>
      <c r="L20" s="41" t="n">
        <f aca="false">H17/H18</f>
        <v>0.743197278911565</v>
      </c>
      <c r="M20" s="41" t="n">
        <f aca="false">L20*K20</f>
        <v>0.990174423427908</v>
      </c>
    </row>
    <row collapsed="false" customFormat="false" customHeight="false" hidden="false" ht="19.3" outlineLevel="0" r="23">
      <c r="A23" s="28" t="s">
        <v>39</v>
      </c>
      <c r="B23" s="29" t="s">
        <v>40</v>
      </c>
      <c r="C23" s="30" t="n">
        <v>2007</v>
      </c>
      <c r="D23" s="30" t="n">
        <v>2008</v>
      </c>
      <c r="E23" s="30" t="n">
        <v>2009</v>
      </c>
      <c r="F23" s="30" t="n">
        <v>2010</v>
      </c>
      <c r="G23" s="30" t="n">
        <v>2011</v>
      </c>
      <c r="H23" s="28" t="s">
        <v>41</v>
      </c>
      <c r="I23" s="28" t="s">
        <v>42</v>
      </c>
      <c r="J23" s="31" t="s">
        <v>43</v>
      </c>
      <c r="K23" s="31" t="s">
        <v>44</v>
      </c>
      <c r="L23" s="31"/>
      <c r="M23" s="31" t="s">
        <v>45</v>
      </c>
    </row>
    <row collapsed="false" customFormat="false" customHeight="false" hidden="false" ht="19.3" outlineLevel="0" r="24">
      <c r="A24" s="32" t="s">
        <v>26</v>
      </c>
      <c r="B24" s="33" t="s">
        <v>46</v>
      </c>
      <c r="C24" s="42" t="n">
        <v>60</v>
      </c>
      <c r="D24" s="42" t="n">
        <v>70</v>
      </c>
      <c r="E24" s="42" t="n">
        <v>75</v>
      </c>
      <c r="F24" s="42" t="n">
        <v>80</v>
      </c>
      <c r="G24" s="42" t="n">
        <v>85</v>
      </c>
      <c r="H24" s="30" t="n">
        <f aca="false">SUM(C24:G24)</f>
        <v>370</v>
      </c>
      <c r="I24" s="30" t="n">
        <f aca="false">AVERAGE(C24:G24)</f>
        <v>74</v>
      </c>
      <c r="J24" s="34"/>
      <c r="K24" s="35"/>
      <c r="L24" s="36"/>
      <c r="M24" s="36"/>
    </row>
    <row collapsed="false" customFormat="false" customHeight="false" hidden="false" ht="19.3" outlineLevel="0" r="25">
      <c r="A25" s="32" t="s">
        <v>33</v>
      </c>
      <c r="B25" s="33" t="s">
        <v>47</v>
      </c>
      <c r="C25" s="28" t="n">
        <v>180</v>
      </c>
      <c r="D25" s="28" t="n">
        <v>200</v>
      </c>
      <c r="E25" s="28" t="n">
        <v>220</v>
      </c>
      <c r="F25" s="28" t="n">
        <v>240</v>
      </c>
      <c r="G25" s="28" t="n">
        <v>250</v>
      </c>
      <c r="H25" s="30" t="n">
        <f aca="false">SUM(C25:G25)</f>
        <v>1090</v>
      </c>
      <c r="I25" s="30" t="n">
        <f aca="false">AVERAGE(C25:G25)</f>
        <v>218</v>
      </c>
      <c r="J25" s="35"/>
      <c r="K25" s="35"/>
      <c r="L25" s="36"/>
      <c r="M25" s="36"/>
    </row>
    <row collapsed="false" customFormat="false" customHeight="false" hidden="false" ht="19.3" outlineLevel="0" r="26">
      <c r="A26" s="28"/>
      <c r="B26" s="33" t="s">
        <v>46</v>
      </c>
      <c r="C26" s="37" t="n">
        <f aca="false">C24-$I$24</f>
        <v>-14</v>
      </c>
      <c r="D26" s="37" t="n">
        <f aca="false">D24-$I$24</f>
        <v>-4</v>
      </c>
      <c r="E26" s="37" t="n">
        <f aca="false">E24-$I$24</f>
        <v>1</v>
      </c>
      <c r="F26" s="37" t="n">
        <f aca="false">F24-$I$24</f>
        <v>6</v>
      </c>
      <c r="G26" s="37" t="n">
        <f aca="false">G24-$I$24</f>
        <v>11</v>
      </c>
      <c r="H26" s="30" t="n">
        <f aca="false">SUM(C26:G26)</f>
        <v>0</v>
      </c>
      <c r="I26" s="30" t="n">
        <f aca="false">AVERAGE(C26:G26)</f>
        <v>0</v>
      </c>
      <c r="J26" s="35"/>
      <c r="K26" s="35"/>
      <c r="L26" s="36"/>
      <c r="M26" s="36"/>
    </row>
    <row collapsed="false" customFormat="false" customHeight="false" hidden="false" ht="19.3" outlineLevel="0" r="27">
      <c r="A27" s="28"/>
      <c r="B27" s="33" t="s">
        <v>47</v>
      </c>
      <c r="C27" s="37" t="n">
        <f aca="false">C25-$I$25</f>
        <v>-38</v>
      </c>
      <c r="D27" s="37" t="n">
        <f aca="false">D25-$I$25</f>
        <v>-18</v>
      </c>
      <c r="E27" s="37" t="n">
        <f aca="false">E25-$I$25</f>
        <v>2</v>
      </c>
      <c r="F27" s="37" t="n">
        <f aca="false">F25-$I$25</f>
        <v>22</v>
      </c>
      <c r="G27" s="37" t="n">
        <f aca="false">G25-$I$25</f>
        <v>32</v>
      </c>
      <c r="H27" s="30" t="n">
        <f aca="false">SUM(C27:G27)</f>
        <v>0</v>
      </c>
      <c r="I27" s="30" t="n">
        <f aca="false">AVERAGE(C27:G27)</f>
        <v>0</v>
      </c>
      <c r="J27" s="35"/>
      <c r="K27" s="35"/>
      <c r="L27" s="36"/>
      <c r="M27" s="36"/>
    </row>
    <row collapsed="false" customFormat="false" customHeight="false" hidden="false" ht="19.3" outlineLevel="0" r="28">
      <c r="A28" s="28"/>
      <c r="B28" s="38" t="s">
        <v>48</v>
      </c>
      <c r="C28" s="39" t="n">
        <f aca="false">C26*C27</f>
        <v>532</v>
      </c>
      <c r="D28" s="39" t="n">
        <f aca="false">D26*D27</f>
        <v>72</v>
      </c>
      <c r="E28" s="39" t="n">
        <f aca="false">E26*E27</f>
        <v>2</v>
      </c>
      <c r="F28" s="39" t="n">
        <f aca="false">F26*F27</f>
        <v>132</v>
      </c>
      <c r="G28" s="39" t="n">
        <f aca="false">G26*G27</f>
        <v>352</v>
      </c>
      <c r="H28" s="30" t="n">
        <f aca="false">SUM(C28:G28)</f>
        <v>1090</v>
      </c>
      <c r="I28" s="30" t="n">
        <f aca="false">AVERAGE(C28:G28)</f>
        <v>218</v>
      </c>
      <c r="J28" s="35"/>
      <c r="K28" s="35"/>
      <c r="L28" s="36"/>
      <c r="M28" s="36"/>
    </row>
    <row collapsed="false" customFormat="false" customHeight="false" hidden="false" ht="19.3" outlineLevel="0" r="29">
      <c r="A29" s="28"/>
      <c r="B29" s="38" t="s">
        <v>49</v>
      </c>
      <c r="C29" s="37" t="n">
        <f aca="false">C26*C26</f>
        <v>196</v>
      </c>
      <c r="D29" s="37" t="n">
        <f aca="false">D26*D26</f>
        <v>16</v>
      </c>
      <c r="E29" s="37" t="n">
        <f aca="false">E26*E26</f>
        <v>1</v>
      </c>
      <c r="F29" s="37" t="n">
        <f aca="false">F26*F26</f>
        <v>36</v>
      </c>
      <c r="G29" s="37" t="n">
        <f aca="false">G26*G26</f>
        <v>121</v>
      </c>
      <c r="H29" s="30" t="n">
        <f aca="false">SUM(C29:G29)</f>
        <v>370</v>
      </c>
      <c r="I29" s="30" t="n">
        <f aca="false">AVERAGE(C29:G29)</f>
        <v>74</v>
      </c>
      <c r="J29" s="35"/>
      <c r="K29" s="35"/>
      <c r="L29" s="36"/>
      <c r="M29" s="36"/>
    </row>
    <row collapsed="false" customFormat="false" customHeight="false" hidden="false" ht="19.3" outlineLevel="0" r="30">
      <c r="A30" s="28"/>
      <c r="B30" s="33" t="s">
        <v>50</v>
      </c>
      <c r="C30" s="37" t="n">
        <f aca="false">C27*C27</f>
        <v>1444</v>
      </c>
      <c r="D30" s="37" t="n">
        <f aca="false">D27*D27</f>
        <v>324</v>
      </c>
      <c r="E30" s="37" t="n">
        <f aca="false">E27*E27</f>
        <v>4</v>
      </c>
      <c r="F30" s="37" t="n">
        <f aca="false">F27*F27</f>
        <v>484</v>
      </c>
      <c r="G30" s="37" t="n">
        <f aca="false">G27*G27</f>
        <v>1024</v>
      </c>
      <c r="H30" s="30" t="n">
        <f aca="false">SUM(C30:G30)</f>
        <v>3280</v>
      </c>
      <c r="I30" s="30" t="n">
        <f aca="false">AVERAGE(C30:G30)</f>
        <v>656</v>
      </c>
      <c r="J30" s="35"/>
      <c r="K30" s="35"/>
      <c r="L30" s="36"/>
      <c r="M30" s="36"/>
    </row>
    <row collapsed="false" customFormat="false" customHeight="false" hidden="false" ht="19.3" outlineLevel="0" r="31">
      <c r="A31" s="40" t="s">
        <v>51</v>
      </c>
      <c r="B31" s="40"/>
      <c r="C31" s="40"/>
      <c r="D31" s="40"/>
      <c r="E31" s="40"/>
      <c r="F31" s="40"/>
      <c r="G31" s="40"/>
      <c r="H31" s="40"/>
      <c r="I31" s="40"/>
      <c r="J31" s="41" t="n">
        <f aca="false">I24-K31*I25</f>
        <v>1.55487804878048</v>
      </c>
      <c r="K31" s="41" t="n">
        <f aca="false">H28/H30</f>
        <v>0.332317073170732</v>
      </c>
      <c r="L31" s="41" t="n">
        <f aca="false">H28/H29</f>
        <v>2.94594594594595</v>
      </c>
      <c r="M31" s="41" t="n">
        <f aca="false">L31*K31</f>
        <v>0.978988134475939</v>
      </c>
    </row>
    <row collapsed="false" customFormat="false" customHeight="false" hidden="false" ht="19.3" outlineLevel="0" r="34">
      <c r="A34" s="28" t="s">
        <v>39</v>
      </c>
      <c r="B34" s="29" t="s">
        <v>40</v>
      </c>
      <c r="C34" s="30" t="n">
        <v>2007</v>
      </c>
      <c r="D34" s="30" t="n">
        <v>2008</v>
      </c>
      <c r="E34" s="30" t="n">
        <v>2009</v>
      </c>
      <c r="F34" s="30" t="n">
        <v>2010</v>
      </c>
      <c r="G34" s="30" t="n">
        <v>2011</v>
      </c>
      <c r="H34" s="28" t="s">
        <v>41</v>
      </c>
      <c r="I34" s="28" t="s">
        <v>42</v>
      </c>
      <c r="J34" s="31" t="s">
        <v>43</v>
      </c>
      <c r="K34" s="31" t="s">
        <v>44</v>
      </c>
      <c r="L34" s="31"/>
      <c r="M34" s="31" t="s">
        <v>45</v>
      </c>
    </row>
    <row collapsed="false" customFormat="false" customHeight="false" hidden="false" ht="19.3" outlineLevel="0" r="35">
      <c r="A35" s="32" t="s">
        <v>33</v>
      </c>
      <c r="B35" s="33" t="s">
        <v>46</v>
      </c>
      <c r="C35" s="28" t="n">
        <v>180</v>
      </c>
      <c r="D35" s="28" t="n">
        <v>200</v>
      </c>
      <c r="E35" s="28" t="n">
        <v>220</v>
      </c>
      <c r="F35" s="28" t="n">
        <v>240</v>
      </c>
      <c r="G35" s="28" t="n">
        <v>250</v>
      </c>
      <c r="H35" s="30" t="n">
        <f aca="false">SUM(C35:G35)</f>
        <v>1090</v>
      </c>
      <c r="I35" s="30" t="n">
        <f aca="false">AVERAGE(C35:G35)</f>
        <v>218</v>
      </c>
      <c r="J35" s="34"/>
      <c r="K35" s="35"/>
      <c r="L35" s="36"/>
      <c r="M35" s="36"/>
    </row>
    <row collapsed="false" customFormat="false" customHeight="false" hidden="false" ht="19.3" outlineLevel="0" r="36">
      <c r="A36" s="32" t="s">
        <v>18</v>
      </c>
      <c r="B36" s="33" t="s">
        <v>47</v>
      </c>
      <c r="C36" s="28" t="n">
        <v>2007</v>
      </c>
      <c r="D36" s="28" t="n">
        <v>2008</v>
      </c>
      <c r="E36" s="28" t="n">
        <v>2009</v>
      </c>
      <c r="F36" s="28" t="n">
        <v>2010</v>
      </c>
      <c r="G36" s="28" t="n">
        <v>2011</v>
      </c>
      <c r="H36" s="30" t="n">
        <f aca="false">SUM(C36:G36)</f>
        <v>10045</v>
      </c>
      <c r="I36" s="30" t="n">
        <f aca="false">AVERAGE(C36:G36)</f>
        <v>2009</v>
      </c>
      <c r="J36" s="35"/>
      <c r="K36" s="35"/>
      <c r="L36" s="36"/>
      <c r="M36" s="36"/>
    </row>
    <row collapsed="false" customFormat="false" customHeight="false" hidden="false" ht="19.3" outlineLevel="0" r="37">
      <c r="A37" s="28"/>
      <c r="B37" s="33" t="s">
        <v>46</v>
      </c>
      <c r="C37" s="37" t="n">
        <f aca="false">C35-$I$35</f>
        <v>-38</v>
      </c>
      <c r="D37" s="37" t="n">
        <f aca="false">D35-$I$35</f>
        <v>-18</v>
      </c>
      <c r="E37" s="37" t="n">
        <f aca="false">E35-$I$35</f>
        <v>2</v>
      </c>
      <c r="F37" s="37" t="n">
        <f aca="false">F35-$I$35</f>
        <v>22</v>
      </c>
      <c r="G37" s="37" t="n">
        <f aca="false">G35-$I$35</f>
        <v>32</v>
      </c>
      <c r="H37" s="30" t="n">
        <f aca="false">SUM(C37:G37)</f>
        <v>0</v>
      </c>
      <c r="I37" s="30" t="n">
        <f aca="false">AVERAGE(C37:G37)</f>
        <v>0</v>
      </c>
      <c r="J37" s="35"/>
      <c r="K37" s="35"/>
      <c r="L37" s="36"/>
      <c r="M37" s="36"/>
    </row>
    <row collapsed="false" customFormat="false" customHeight="false" hidden="false" ht="19.3" outlineLevel="0" r="38">
      <c r="A38" s="28"/>
      <c r="B38" s="33" t="s">
        <v>47</v>
      </c>
      <c r="C38" s="37" t="n">
        <f aca="false">C36-$I$36</f>
        <v>-2</v>
      </c>
      <c r="D38" s="37" t="n">
        <f aca="false">D36-$I$36</f>
        <v>-1</v>
      </c>
      <c r="E38" s="37" t="n">
        <f aca="false">E36-$I$36</f>
        <v>0</v>
      </c>
      <c r="F38" s="37" t="n">
        <f aca="false">F36-$I$36</f>
        <v>1</v>
      </c>
      <c r="G38" s="37" t="n">
        <f aca="false">G36-$I$36</f>
        <v>2</v>
      </c>
      <c r="H38" s="30" t="n">
        <f aca="false">SUM(C38:G38)</f>
        <v>0</v>
      </c>
      <c r="I38" s="30" t="n">
        <f aca="false">AVERAGE(C38:G38)</f>
        <v>0</v>
      </c>
      <c r="J38" s="35"/>
      <c r="K38" s="35"/>
      <c r="L38" s="36"/>
      <c r="M38" s="36"/>
    </row>
    <row collapsed="false" customFormat="false" customHeight="false" hidden="false" ht="19.3" outlineLevel="0" r="39">
      <c r="A39" s="28"/>
      <c r="B39" s="38" t="s">
        <v>48</v>
      </c>
      <c r="C39" s="39" t="n">
        <f aca="false">C37*C38</f>
        <v>76</v>
      </c>
      <c r="D39" s="39" t="n">
        <f aca="false">D37*D38</f>
        <v>18</v>
      </c>
      <c r="E39" s="39" t="n">
        <f aca="false">E37*E38</f>
        <v>0</v>
      </c>
      <c r="F39" s="39" t="n">
        <f aca="false">F37*F38</f>
        <v>22</v>
      </c>
      <c r="G39" s="39" t="n">
        <f aca="false">G37*G38</f>
        <v>64</v>
      </c>
      <c r="H39" s="30" t="n">
        <f aca="false">SUM(C39:G39)</f>
        <v>180</v>
      </c>
      <c r="I39" s="30" t="n">
        <f aca="false">AVERAGE(C39:G39)</f>
        <v>36</v>
      </c>
      <c r="J39" s="35"/>
      <c r="K39" s="35"/>
      <c r="L39" s="36"/>
      <c r="M39" s="36"/>
    </row>
    <row collapsed="false" customFormat="false" customHeight="false" hidden="false" ht="19.3" outlineLevel="0" r="40">
      <c r="A40" s="28"/>
      <c r="B40" s="38" t="s">
        <v>49</v>
      </c>
      <c r="C40" s="37" t="n">
        <f aca="false">C37*C37</f>
        <v>1444</v>
      </c>
      <c r="D40" s="37" t="n">
        <f aca="false">D37*D37</f>
        <v>324</v>
      </c>
      <c r="E40" s="37" t="n">
        <f aca="false">E37*E37</f>
        <v>4</v>
      </c>
      <c r="F40" s="37" t="n">
        <f aca="false">F37*F37</f>
        <v>484</v>
      </c>
      <c r="G40" s="37" t="n">
        <f aca="false">G37*G37</f>
        <v>1024</v>
      </c>
      <c r="H40" s="30" t="n">
        <f aca="false">SUM(C40:G40)</f>
        <v>3280</v>
      </c>
      <c r="I40" s="30" t="n">
        <f aca="false">AVERAGE(C40:G40)</f>
        <v>656</v>
      </c>
      <c r="J40" s="35"/>
      <c r="K40" s="35"/>
      <c r="L40" s="36"/>
      <c r="M40" s="36"/>
    </row>
    <row collapsed="false" customFormat="false" customHeight="false" hidden="false" ht="19.3" outlineLevel="0" r="41">
      <c r="A41" s="28"/>
      <c r="B41" s="33" t="s">
        <v>50</v>
      </c>
      <c r="C41" s="37" t="n">
        <f aca="false">C38*C38</f>
        <v>4</v>
      </c>
      <c r="D41" s="37" t="n">
        <f aca="false">D38*D38</f>
        <v>1</v>
      </c>
      <c r="E41" s="37" t="n">
        <f aca="false">E38*E38</f>
        <v>0</v>
      </c>
      <c r="F41" s="37" t="n">
        <f aca="false">F38*F38</f>
        <v>1</v>
      </c>
      <c r="G41" s="37" t="n">
        <f aca="false">G38*G38</f>
        <v>4</v>
      </c>
      <c r="H41" s="30" t="n">
        <f aca="false">SUM(C41:G41)</f>
        <v>10</v>
      </c>
      <c r="I41" s="30" t="n">
        <f aca="false">AVERAGE(C41:G41)</f>
        <v>2</v>
      </c>
      <c r="J41" s="35"/>
      <c r="K41" s="35"/>
      <c r="L41" s="36"/>
      <c r="M41" s="36"/>
    </row>
    <row collapsed="false" customFormat="false" customHeight="false" hidden="false" ht="19.3" outlineLevel="0" r="42">
      <c r="A42" s="40" t="s">
        <v>51</v>
      </c>
      <c r="B42" s="40"/>
      <c r="C42" s="40"/>
      <c r="D42" s="40"/>
      <c r="E42" s="40"/>
      <c r="F42" s="40"/>
      <c r="G42" s="40"/>
      <c r="H42" s="40"/>
      <c r="I42" s="40"/>
      <c r="J42" s="41" t="n">
        <f aca="false">I35-K42*I36</f>
        <v>-35944</v>
      </c>
      <c r="K42" s="41" t="n">
        <f aca="false">H39/H41</f>
        <v>18</v>
      </c>
      <c r="L42" s="41" t="n">
        <f aca="false">H39/H40</f>
        <v>0.0548780487804878</v>
      </c>
      <c r="M42" s="41" t="n">
        <f aca="false">L42*K42</f>
        <v>0.98780487804878</v>
      </c>
    </row>
    <row collapsed="false" customFormat="false" customHeight="false" hidden="false" ht="19.3" outlineLevel="0" r="44">
      <c r="A44" s="43" t="s">
        <v>52</v>
      </c>
      <c r="B44" s="43"/>
      <c r="C44" s="43"/>
      <c r="D44" s="43"/>
      <c r="E44" s="44" t="s">
        <v>53</v>
      </c>
      <c r="F44" s="45" t="s">
        <v>54</v>
      </c>
      <c r="G44" s="45" t="s">
        <v>55</v>
      </c>
      <c r="I44" s="46"/>
      <c r="J44" s="46"/>
      <c r="K44" s="46"/>
      <c r="L44" s="46"/>
      <c r="M44" s="46"/>
    </row>
    <row collapsed="false" customFormat="false" customHeight="false" hidden="false" ht="19.3" outlineLevel="0" r="45">
      <c r="A45" s="47" t="s">
        <v>56</v>
      </c>
      <c r="B45" s="48" t="s">
        <v>57</v>
      </c>
      <c r="C45" s="49"/>
      <c r="D45" s="49"/>
      <c r="E45" s="44"/>
      <c r="F45" s="45"/>
      <c r="G45" s="45"/>
      <c r="I45" s="46"/>
      <c r="J45" s="46"/>
      <c r="K45" s="46"/>
      <c r="L45" s="46"/>
      <c r="M45" s="46"/>
    </row>
    <row collapsed="false" customFormat="false" customHeight="false" hidden="false" ht="19.3" outlineLevel="0" r="46">
      <c r="A46" s="47" t="s">
        <v>33</v>
      </c>
      <c r="B46" s="50" t="s">
        <v>58</v>
      </c>
      <c r="C46" s="50"/>
      <c r="D46" s="50"/>
      <c r="E46" s="51" t="n">
        <v>2012</v>
      </c>
      <c r="F46" s="51" t="n">
        <f aca="false">E46*K42+J42</f>
        <v>272</v>
      </c>
      <c r="G46" s="51" t="n">
        <f aca="false">F46</f>
        <v>272</v>
      </c>
    </row>
    <row collapsed="false" customFormat="false" customHeight="false" hidden="false" ht="19.3" outlineLevel="0" r="47">
      <c r="A47" s="47" t="s">
        <v>59</v>
      </c>
      <c r="B47" s="50" t="s">
        <v>60</v>
      </c>
      <c r="C47" s="50"/>
      <c r="D47" s="50"/>
      <c r="E47" s="51"/>
      <c r="F47" s="51" t="n">
        <f aca="false">F46*K10+J10</f>
        <v>185.054878048781</v>
      </c>
      <c r="G47" s="52" t="n">
        <f aca="false">SUM(F47:F48)</f>
        <v>544</v>
      </c>
    </row>
    <row collapsed="false" customFormat="false" customHeight="false" hidden="false" ht="19.3" outlineLevel="0" r="48">
      <c r="A48" s="47"/>
      <c r="B48" s="50" t="s">
        <v>61</v>
      </c>
      <c r="C48" s="50"/>
      <c r="D48" s="50"/>
      <c r="E48" s="51"/>
      <c r="F48" s="51" t="n">
        <f aca="false">F46*K20+J20</f>
        <v>358.945121951219</v>
      </c>
      <c r="G48" s="52"/>
    </row>
    <row collapsed="false" customFormat="false" customHeight="false" hidden="false" ht="19.3" outlineLevel="0" r="49">
      <c r="A49" s="47" t="s">
        <v>62</v>
      </c>
      <c r="B49" s="50" t="s">
        <v>63</v>
      </c>
      <c r="C49" s="50"/>
      <c r="D49" s="50"/>
      <c r="E49" s="51"/>
      <c r="F49" s="51" t="n">
        <f aca="false">F46*K31+J31</f>
        <v>91.9451219512195</v>
      </c>
      <c r="G49" s="51" t="n">
        <f aca="false">F49</f>
        <v>91.9451219512195</v>
      </c>
    </row>
    <row collapsed="false" customFormat="false" customHeight="false" hidden="false" ht="19.3" outlineLevel="0" r="50">
      <c r="A50" s="53" t="s">
        <v>64</v>
      </c>
      <c r="B50" s="53"/>
      <c r="C50" s="53"/>
      <c r="D50" s="53"/>
      <c r="E50" s="53"/>
      <c r="F50" s="53"/>
      <c r="G50" s="53"/>
    </row>
    <row collapsed="false" customFormat="false" customHeight="false" hidden="false" ht="19.3" outlineLevel="0" r="51">
      <c r="A51" s="50" t="s">
        <v>28</v>
      </c>
      <c r="B51" s="50"/>
      <c r="C51" s="50" t="n">
        <v>0.2</v>
      </c>
      <c r="D51" s="51" t="n">
        <v>0.2</v>
      </c>
      <c r="E51" s="51"/>
      <c r="F51" s="51"/>
      <c r="G51" s="51"/>
    </row>
    <row collapsed="false" customFormat="false" customHeight="false" hidden="false" ht="19.3" outlineLevel="0" r="52">
      <c r="A52" s="50" t="s">
        <v>30</v>
      </c>
      <c r="B52" s="50"/>
      <c r="C52" s="50" t="n">
        <v>0.1</v>
      </c>
      <c r="D52" s="51" t="n">
        <v>0.1</v>
      </c>
      <c r="E52" s="51"/>
      <c r="F52" s="51"/>
      <c r="G52" s="51"/>
    </row>
    <row collapsed="false" customFormat="false" customHeight="false" hidden="false" ht="19.3" outlineLevel="0" r="53">
      <c r="A53" s="54" t="s">
        <v>65</v>
      </c>
      <c r="B53" s="54"/>
      <c r="C53" s="54"/>
      <c r="D53" s="54"/>
      <c r="E53" s="55" t="n">
        <f aca="false">G46*D51*(1-D52)</f>
        <v>48.96</v>
      </c>
      <c r="F53" s="51"/>
      <c r="G53" s="51"/>
    </row>
    <row collapsed="false" customFormat="false" customHeight="false" hidden="false" ht="19.3" outlineLevel="0" r="54">
      <c r="A54" s="50" t="s">
        <v>66</v>
      </c>
      <c r="B54" s="50"/>
      <c r="C54" s="50"/>
      <c r="D54" s="50"/>
      <c r="E54" s="51" t="n">
        <f aca="false">G47-G3-G13</f>
        <v>44</v>
      </c>
      <c r="F54" s="51"/>
      <c r="G54" s="51"/>
    </row>
    <row collapsed="false" customFormat="false" customHeight="false" hidden="false" ht="19.3" outlineLevel="0" r="55">
      <c r="A55" s="50" t="s">
        <v>67</v>
      </c>
      <c r="B55" s="50"/>
      <c r="C55" s="50"/>
      <c r="D55" s="50"/>
      <c r="E55" s="55" t="n">
        <f aca="false">G49-G24</f>
        <v>6.94512195121951</v>
      </c>
      <c r="F55" s="51"/>
      <c r="G55" s="51"/>
    </row>
    <row collapsed="false" customFormat="false" customHeight="false" hidden="false" ht="21.7" outlineLevel="0" r="56">
      <c r="A56" s="50" t="s">
        <v>68</v>
      </c>
      <c r="B56" s="50"/>
      <c r="C56" s="50"/>
      <c r="D56" s="50"/>
      <c r="E56" s="56" t="n">
        <f aca="false">E54-E55-E53</f>
        <v>-11.9051219512195</v>
      </c>
      <c r="F56" s="51"/>
      <c r="G56" s="51"/>
    </row>
  </sheetData>
  <mergeCells count="21">
    <mergeCell ref="A10:I10"/>
    <mergeCell ref="A20:I20"/>
    <mergeCell ref="A31:I31"/>
    <mergeCell ref="A42:I42"/>
    <mergeCell ref="A44:D44"/>
    <mergeCell ref="E44:E45"/>
    <mergeCell ref="F44:F45"/>
    <mergeCell ref="G44:G45"/>
    <mergeCell ref="B46:D46"/>
    <mergeCell ref="A47:A48"/>
    <mergeCell ref="B47:D47"/>
    <mergeCell ref="G47:G48"/>
    <mergeCell ref="B48:D48"/>
    <mergeCell ref="B49:D49"/>
    <mergeCell ref="A50:G50"/>
    <mergeCell ref="A51:C51"/>
    <mergeCell ref="A52:C52"/>
    <mergeCell ref="A53:D53"/>
    <mergeCell ref="A54:D54"/>
    <mergeCell ref="A55:D55"/>
    <mergeCell ref="A56:D5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8" activeCellId="0" pane="topLeft" sqref="J18"/>
    </sheetView>
  </sheetViews>
  <cols>
    <col collapsed="false" hidden="false" max="1025" min="1" style="1" width="8.67843137254902"/>
  </cols>
  <sheetData>
    <row collapsed="false" customFormat="false" customHeight="false" hidden="false" ht="14.5" outlineLevel="0" r="2">
      <c r="A2" s="24" t="s">
        <v>53</v>
      </c>
      <c r="B2" s="30" t="n">
        <v>2007</v>
      </c>
      <c r="C2" s="30" t="n">
        <v>2008</v>
      </c>
      <c r="D2" s="30" t="n">
        <v>2009</v>
      </c>
      <c r="E2" s="30" t="n">
        <v>2010</v>
      </c>
      <c r="F2" s="30" t="n">
        <v>2011</v>
      </c>
    </row>
    <row collapsed="false" customFormat="false" customHeight="false" hidden="false" ht="14.5" outlineLevel="0" r="3">
      <c r="A3" s="24" t="s">
        <v>33</v>
      </c>
      <c r="B3" s="28" t="n">
        <v>180</v>
      </c>
      <c r="C3" s="28" t="n">
        <v>200</v>
      </c>
      <c r="D3" s="28" t="n">
        <v>220</v>
      </c>
      <c r="E3" s="28" t="n">
        <v>240</v>
      </c>
      <c r="F3" s="28" t="n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2012-04-12T06:08:39.00Z</dcterms:created>
  <dc:creator>SkyUN.Org</dc:creator>
  <cp:lastModifiedBy>SkyUN.Org</cp:lastModifiedBy>
  <dcterms:modified xsi:type="dcterms:W3CDTF">2012-04-13T02:19:50.00Z</dcterms:modified>
  <cp:revision>0</cp:revision>
</cp:coreProperties>
</file>