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B\Documents\GitHub\jupiter_ace\rc2014_sound_card\"/>
    </mc:Choice>
  </mc:AlternateContent>
  <bookViews>
    <workbookView xWindow="0" yWindow="900" windowWidth="18270" windowHeight="796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3" i="1" l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3" i="1"/>
  <c r="K4" i="1"/>
  <c r="K5" i="1"/>
  <c r="K6" i="1"/>
  <c r="K7" i="1"/>
  <c r="K8" i="1"/>
  <c r="K9" i="1"/>
  <c r="K10" i="1"/>
  <c r="K11" i="1"/>
  <c r="K12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4" i="1"/>
  <c r="I5" i="1"/>
  <c r="I6" i="1"/>
  <c r="I7" i="1"/>
  <c r="I8" i="1"/>
  <c r="I9" i="1"/>
  <c r="I10" i="1"/>
  <c r="I11" i="1"/>
  <c r="J3" i="1"/>
  <c r="I3" i="1"/>
  <c r="C1" i="1" l="1"/>
  <c r="D122" i="1"/>
  <c r="D121" i="1"/>
  <c r="D120" i="1"/>
  <c r="E120" i="1" s="1"/>
  <c r="D119" i="1"/>
  <c r="E119" i="1" s="1"/>
  <c r="D118" i="1"/>
  <c r="E118" i="1" s="1"/>
  <c r="D117" i="1"/>
  <c r="E117" i="1" s="1"/>
  <c r="D116" i="1"/>
  <c r="E116" i="1" s="1"/>
  <c r="D115" i="1"/>
  <c r="E115" i="1" s="1"/>
  <c r="D114" i="1"/>
  <c r="E114" i="1" s="1"/>
  <c r="D113" i="1"/>
  <c r="E113" i="1" s="1"/>
  <c r="D112" i="1"/>
  <c r="E112" i="1" s="1"/>
  <c r="D111" i="1"/>
  <c r="E111" i="1" s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E35" i="1" s="1"/>
  <c r="D34" i="1"/>
  <c r="D33" i="1"/>
  <c r="D32" i="1"/>
  <c r="D31" i="1"/>
  <c r="E31" i="1" s="1"/>
  <c r="D30" i="1"/>
  <c r="D29" i="1"/>
  <c r="D28" i="1"/>
  <c r="D27" i="1"/>
  <c r="E27" i="1" s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C15" i="1"/>
  <c r="C27" i="1" s="1"/>
  <c r="C39" i="1" s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E96" i="1" s="1"/>
  <c r="D95" i="1"/>
  <c r="D94" i="1"/>
  <c r="D93" i="1"/>
  <c r="D92" i="1"/>
  <c r="E92" i="1" s="1"/>
  <c r="D91" i="1"/>
  <c r="D90" i="1"/>
  <c r="D89" i="1"/>
  <c r="D88" i="1"/>
  <c r="E88" i="1" s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3" i="1"/>
  <c r="D71" i="1"/>
  <c r="D69" i="1"/>
  <c r="D66" i="1"/>
  <c r="D64" i="1"/>
  <c r="E52" i="1"/>
  <c r="E55" i="1"/>
  <c r="F55" i="1" s="1"/>
  <c r="D74" i="1"/>
  <c r="D72" i="1"/>
  <c r="D70" i="1"/>
  <c r="D68" i="1"/>
  <c r="D67" i="1"/>
  <c r="E67" i="1" s="1"/>
  <c r="D65" i="1"/>
  <c r="D63" i="1"/>
  <c r="E63" i="1" s="1"/>
  <c r="F63" i="1" s="1"/>
  <c r="C63" i="1"/>
  <c r="C75" i="1" s="1"/>
  <c r="C87" i="1" s="1"/>
  <c r="C99" i="1" s="1"/>
  <c r="C111" i="1" s="1"/>
  <c r="E121" i="1" l="1"/>
  <c r="E122" i="1"/>
  <c r="F111" i="1"/>
  <c r="G111" i="1" s="1"/>
  <c r="H111" i="1" s="1"/>
  <c r="F115" i="1"/>
  <c r="G115" i="1" s="1"/>
  <c r="H115" i="1" s="1"/>
  <c r="F112" i="1"/>
  <c r="G112" i="1" s="1"/>
  <c r="H112" i="1" s="1"/>
  <c r="F120" i="1"/>
  <c r="G120" i="1" s="1"/>
  <c r="H120" i="1" s="1"/>
  <c r="F113" i="1"/>
  <c r="G113" i="1" s="1"/>
  <c r="H113" i="1" s="1"/>
  <c r="F117" i="1"/>
  <c r="G117" i="1" s="1"/>
  <c r="H117" i="1" s="1"/>
  <c r="F121" i="1"/>
  <c r="G121" i="1" s="1"/>
  <c r="H121" i="1" s="1"/>
  <c r="F119" i="1"/>
  <c r="G119" i="1" s="1"/>
  <c r="H119" i="1" s="1"/>
  <c r="F116" i="1"/>
  <c r="G116" i="1" s="1"/>
  <c r="H116" i="1" s="1"/>
  <c r="F114" i="1"/>
  <c r="G114" i="1" s="1"/>
  <c r="H114" i="1" s="1"/>
  <c r="F118" i="1"/>
  <c r="G118" i="1" s="1"/>
  <c r="H118" i="1" s="1"/>
  <c r="F122" i="1"/>
  <c r="G122" i="1" s="1"/>
  <c r="H122" i="1" s="1"/>
  <c r="E71" i="1"/>
  <c r="F71" i="1" s="1"/>
  <c r="G71" i="1" s="1"/>
  <c r="H71" i="1" s="1"/>
  <c r="E77" i="1"/>
  <c r="F77" i="1" s="1"/>
  <c r="G77" i="1" s="1"/>
  <c r="H77" i="1" s="1"/>
  <c r="E81" i="1"/>
  <c r="F81" i="1" s="1"/>
  <c r="G81" i="1" s="1"/>
  <c r="H81" i="1" s="1"/>
  <c r="E85" i="1"/>
  <c r="F85" i="1" s="1"/>
  <c r="G85" i="1" s="1"/>
  <c r="H85" i="1" s="1"/>
  <c r="E28" i="1"/>
  <c r="F28" i="1" s="1"/>
  <c r="G28" i="1" s="1"/>
  <c r="H28" i="1" s="1"/>
  <c r="E36" i="1"/>
  <c r="F36" i="1" s="1"/>
  <c r="G36" i="1" s="1"/>
  <c r="H36" i="1" s="1"/>
  <c r="E62" i="1"/>
  <c r="E54" i="1"/>
  <c r="F54" i="1" s="1"/>
  <c r="E66" i="1"/>
  <c r="E29" i="1"/>
  <c r="F29" i="1" s="1"/>
  <c r="G29" i="1" s="1"/>
  <c r="H29" i="1" s="1"/>
  <c r="E33" i="1"/>
  <c r="F33" i="1" s="1"/>
  <c r="G33" i="1" s="1"/>
  <c r="H33" i="1" s="1"/>
  <c r="E37" i="1"/>
  <c r="F37" i="1" s="1"/>
  <c r="G37" i="1" s="1"/>
  <c r="H37" i="1" s="1"/>
  <c r="E32" i="1"/>
  <c r="E65" i="1"/>
  <c r="F65" i="1" s="1"/>
  <c r="E72" i="1"/>
  <c r="F72" i="1" s="1"/>
  <c r="G72" i="1" s="1"/>
  <c r="H72" i="1" s="1"/>
  <c r="E56" i="1"/>
  <c r="F56" i="1" s="1"/>
  <c r="E99" i="1"/>
  <c r="F99" i="1" s="1"/>
  <c r="G99" i="1" s="1"/>
  <c r="H99" i="1" s="1"/>
  <c r="E103" i="1"/>
  <c r="F103" i="1" s="1"/>
  <c r="G103" i="1" s="1"/>
  <c r="H103" i="1" s="1"/>
  <c r="E107" i="1"/>
  <c r="F107" i="1" s="1"/>
  <c r="G107" i="1" s="1"/>
  <c r="H107" i="1" s="1"/>
  <c r="E30" i="1"/>
  <c r="F30" i="1" s="1"/>
  <c r="G30" i="1" s="1"/>
  <c r="H30" i="1" s="1"/>
  <c r="E34" i="1"/>
  <c r="E38" i="1"/>
  <c r="F38" i="1" s="1"/>
  <c r="G38" i="1" s="1"/>
  <c r="H38" i="1" s="1"/>
  <c r="E26" i="1"/>
  <c r="F26" i="1" s="1"/>
  <c r="G26" i="1" s="1"/>
  <c r="H26" i="1" s="1"/>
  <c r="E68" i="1"/>
  <c r="F68" i="1" s="1"/>
  <c r="E60" i="1"/>
  <c r="F60" i="1" s="1"/>
  <c r="G60" i="1" s="1"/>
  <c r="H60" i="1" s="1"/>
  <c r="E53" i="1"/>
  <c r="F53" i="1" s="1"/>
  <c r="G53" i="1" s="1"/>
  <c r="H53" i="1" s="1"/>
  <c r="E57" i="1"/>
  <c r="F57" i="1" s="1"/>
  <c r="G57" i="1" s="1"/>
  <c r="H57" i="1" s="1"/>
  <c r="E78" i="1"/>
  <c r="F78" i="1" s="1"/>
  <c r="G78" i="1" s="1"/>
  <c r="H78" i="1" s="1"/>
  <c r="E82" i="1"/>
  <c r="F82" i="1" s="1"/>
  <c r="G82" i="1" s="1"/>
  <c r="H82" i="1" s="1"/>
  <c r="E86" i="1"/>
  <c r="F86" i="1" s="1"/>
  <c r="G86" i="1" s="1"/>
  <c r="H86" i="1" s="1"/>
  <c r="E89" i="1"/>
  <c r="F89" i="1" s="1"/>
  <c r="G89" i="1" s="1"/>
  <c r="H89" i="1" s="1"/>
  <c r="E93" i="1"/>
  <c r="F93" i="1" s="1"/>
  <c r="G93" i="1" s="1"/>
  <c r="H93" i="1" s="1"/>
  <c r="E97" i="1"/>
  <c r="F97" i="1" s="1"/>
  <c r="G97" i="1" s="1"/>
  <c r="H97" i="1" s="1"/>
  <c r="E100" i="1"/>
  <c r="F100" i="1" s="1"/>
  <c r="G100" i="1" s="1"/>
  <c r="H100" i="1" s="1"/>
  <c r="E104" i="1"/>
  <c r="E108" i="1"/>
  <c r="F108" i="1" s="1"/>
  <c r="G108" i="1" s="1"/>
  <c r="H108" i="1" s="1"/>
  <c r="F27" i="1"/>
  <c r="G27" i="1" s="1"/>
  <c r="H27" i="1" s="1"/>
  <c r="F31" i="1"/>
  <c r="G31" i="1" s="1"/>
  <c r="H31" i="1" s="1"/>
  <c r="F32" i="1"/>
  <c r="G32" i="1" s="1"/>
  <c r="H32" i="1" s="1"/>
  <c r="F34" i="1"/>
  <c r="G34" i="1" s="1"/>
  <c r="H34" i="1" s="1"/>
  <c r="F35" i="1"/>
  <c r="G35" i="1" s="1"/>
  <c r="H35" i="1" s="1"/>
  <c r="E39" i="1"/>
  <c r="E40" i="1"/>
  <c r="E41" i="1"/>
  <c r="E42" i="1"/>
  <c r="E43" i="1"/>
  <c r="E44" i="1"/>
  <c r="E45" i="1"/>
  <c r="E46" i="1"/>
  <c r="E47" i="1"/>
  <c r="E48" i="1"/>
  <c r="E49" i="1"/>
  <c r="E50" i="1"/>
  <c r="E70" i="1"/>
  <c r="F70" i="1" s="1"/>
  <c r="E74" i="1"/>
  <c r="F74" i="1" s="1"/>
  <c r="G74" i="1" s="1"/>
  <c r="H74" i="1" s="1"/>
  <c r="E58" i="1"/>
  <c r="F58" i="1" s="1"/>
  <c r="G58" i="1" s="1"/>
  <c r="H58" i="1" s="1"/>
  <c r="E51" i="1"/>
  <c r="F51" i="1" s="1"/>
  <c r="G51" i="1" s="1"/>
  <c r="H51" i="1" s="1"/>
  <c r="E59" i="1"/>
  <c r="F59" i="1" s="1"/>
  <c r="G59" i="1" s="1"/>
  <c r="H59" i="1" s="1"/>
  <c r="E64" i="1"/>
  <c r="F64" i="1" s="1"/>
  <c r="G64" i="1" s="1"/>
  <c r="H64" i="1" s="1"/>
  <c r="E69" i="1"/>
  <c r="F69" i="1" s="1"/>
  <c r="G69" i="1" s="1"/>
  <c r="H69" i="1" s="1"/>
  <c r="E73" i="1"/>
  <c r="E75" i="1"/>
  <c r="F75" i="1" s="1"/>
  <c r="G75" i="1" s="1"/>
  <c r="H75" i="1" s="1"/>
  <c r="E79" i="1"/>
  <c r="F79" i="1" s="1"/>
  <c r="G79" i="1" s="1"/>
  <c r="H79" i="1" s="1"/>
  <c r="E83" i="1"/>
  <c r="F83" i="1" s="1"/>
  <c r="G83" i="1" s="1"/>
  <c r="H83" i="1" s="1"/>
  <c r="E90" i="1"/>
  <c r="F90" i="1" s="1"/>
  <c r="G90" i="1" s="1"/>
  <c r="H90" i="1" s="1"/>
  <c r="E94" i="1"/>
  <c r="F94" i="1" s="1"/>
  <c r="G94" i="1" s="1"/>
  <c r="H94" i="1" s="1"/>
  <c r="E98" i="1"/>
  <c r="F98" i="1" s="1"/>
  <c r="G98" i="1" s="1"/>
  <c r="H98" i="1" s="1"/>
  <c r="E101" i="1"/>
  <c r="F101" i="1" s="1"/>
  <c r="G101" i="1" s="1"/>
  <c r="H101" i="1" s="1"/>
  <c r="E105" i="1"/>
  <c r="F105" i="1" s="1"/>
  <c r="G105" i="1" s="1"/>
  <c r="H105" i="1" s="1"/>
  <c r="E109" i="1"/>
  <c r="F109" i="1" s="1"/>
  <c r="G109" i="1" s="1"/>
  <c r="H109" i="1" s="1"/>
  <c r="E3" i="1"/>
  <c r="E4" i="1"/>
  <c r="E5" i="1"/>
  <c r="E6" i="1"/>
  <c r="E7" i="1"/>
  <c r="E8" i="1"/>
  <c r="E9" i="1"/>
  <c r="E10" i="1"/>
  <c r="E11" i="1"/>
  <c r="E12" i="1"/>
  <c r="E13" i="1"/>
  <c r="E14" i="1"/>
  <c r="E61" i="1"/>
  <c r="F61" i="1" s="1"/>
  <c r="G61" i="1" s="1"/>
  <c r="H61" i="1" s="1"/>
  <c r="E76" i="1"/>
  <c r="F76" i="1" s="1"/>
  <c r="G76" i="1" s="1"/>
  <c r="H76" i="1" s="1"/>
  <c r="E80" i="1"/>
  <c r="F80" i="1" s="1"/>
  <c r="G80" i="1" s="1"/>
  <c r="H80" i="1" s="1"/>
  <c r="E84" i="1"/>
  <c r="F84" i="1" s="1"/>
  <c r="G84" i="1" s="1"/>
  <c r="H84" i="1" s="1"/>
  <c r="E87" i="1"/>
  <c r="F87" i="1" s="1"/>
  <c r="G87" i="1" s="1"/>
  <c r="H87" i="1" s="1"/>
  <c r="E91" i="1"/>
  <c r="F91" i="1" s="1"/>
  <c r="G91" i="1" s="1"/>
  <c r="H91" i="1" s="1"/>
  <c r="E95" i="1"/>
  <c r="E102" i="1"/>
  <c r="F102" i="1" s="1"/>
  <c r="G102" i="1" s="1"/>
  <c r="H102" i="1" s="1"/>
  <c r="E106" i="1"/>
  <c r="F106" i="1" s="1"/>
  <c r="G106" i="1" s="1"/>
  <c r="H106" i="1" s="1"/>
  <c r="E110" i="1"/>
  <c r="F110" i="1" s="1"/>
  <c r="G110" i="1" s="1"/>
  <c r="H110" i="1" s="1"/>
  <c r="E15" i="1"/>
  <c r="E16" i="1"/>
  <c r="E17" i="1"/>
  <c r="E18" i="1"/>
  <c r="E19" i="1"/>
  <c r="E20" i="1"/>
  <c r="E21" i="1"/>
  <c r="E22" i="1"/>
  <c r="E23" i="1"/>
  <c r="E24" i="1"/>
  <c r="E25" i="1"/>
  <c r="F104" i="1"/>
  <c r="G104" i="1" s="1"/>
  <c r="H104" i="1" s="1"/>
  <c r="F95" i="1"/>
  <c r="G95" i="1" s="1"/>
  <c r="H95" i="1" s="1"/>
  <c r="F88" i="1"/>
  <c r="G88" i="1" s="1"/>
  <c r="H88" i="1" s="1"/>
  <c r="F92" i="1"/>
  <c r="G92" i="1" s="1"/>
  <c r="H92" i="1" s="1"/>
  <c r="F96" i="1"/>
  <c r="G96" i="1" s="1"/>
  <c r="H96" i="1" s="1"/>
  <c r="F66" i="1"/>
  <c r="G66" i="1" s="1"/>
  <c r="H66" i="1" s="1"/>
  <c r="F52" i="1"/>
  <c r="G52" i="1" s="1"/>
  <c r="H52" i="1" s="1"/>
  <c r="F67" i="1"/>
  <c r="G67" i="1" s="1"/>
  <c r="H67" i="1" s="1"/>
  <c r="G68" i="1"/>
  <c r="H68" i="1" s="1"/>
  <c r="G55" i="1"/>
  <c r="H55" i="1" s="1"/>
  <c r="F62" i="1"/>
  <c r="G62" i="1" s="1"/>
  <c r="H62" i="1" s="1"/>
  <c r="G63" i="1"/>
  <c r="H63" i="1" s="1"/>
  <c r="G54" i="1" l="1"/>
  <c r="H54" i="1" s="1"/>
  <c r="G56" i="1"/>
  <c r="H56" i="1" s="1"/>
  <c r="G65" i="1"/>
  <c r="H65" i="1" s="1"/>
  <c r="F18" i="1"/>
  <c r="G18" i="1" s="1"/>
  <c r="H18" i="1" s="1"/>
  <c r="F12" i="1"/>
  <c r="G12" i="1" s="1"/>
  <c r="H12" i="1" s="1"/>
  <c r="F4" i="1"/>
  <c r="G4" i="1" s="1"/>
  <c r="H4" i="1" s="1"/>
  <c r="F49" i="1"/>
  <c r="G49" i="1" s="1"/>
  <c r="H49" i="1" s="1"/>
  <c r="F45" i="1"/>
  <c r="G45" i="1" s="1"/>
  <c r="H45" i="1" s="1"/>
  <c r="F41" i="1"/>
  <c r="G41" i="1" s="1"/>
  <c r="H41" i="1" s="1"/>
  <c r="F21" i="1"/>
  <c r="G21" i="1" s="1"/>
  <c r="H21" i="1" s="1"/>
  <c r="F11" i="1"/>
  <c r="G11" i="1" s="1"/>
  <c r="H11" i="1" s="1"/>
  <c r="F3" i="1"/>
  <c r="G3" i="1" s="1"/>
  <c r="H3" i="1" s="1"/>
  <c r="F48" i="1"/>
  <c r="G48" i="1" s="1"/>
  <c r="H48" i="1" s="1"/>
  <c r="F40" i="1"/>
  <c r="G40" i="1" s="1"/>
  <c r="H40" i="1" s="1"/>
  <c r="G70" i="1"/>
  <c r="H70" i="1" s="1"/>
  <c r="F24" i="1"/>
  <c r="G24" i="1" s="1"/>
  <c r="H24" i="1" s="1"/>
  <c r="F20" i="1"/>
  <c r="G20" i="1" s="1"/>
  <c r="H20" i="1" s="1"/>
  <c r="F16" i="1"/>
  <c r="G16" i="1" s="1"/>
  <c r="H16" i="1" s="1"/>
  <c r="F14" i="1"/>
  <c r="G14" i="1" s="1"/>
  <c r="H14" i="1" s="1"/>
  <c r="F10" i="1"/>
  <c r="G10" i="1" s="1"/>
  <c r="H10" i="1" s="1"/>
  <c r="F6" i="1"/>
  <c r="G6" i="1" s="1"/>
  <c r="H6" i="1" s="1"/>
  <c r="F47" i="1"/>
  <c r="G47" i="1" s="1"/>
  <c r="H47" i="1" s="1"/>
  <c r="F43" i="1"/>
  <c r="G43" i="1" s="1"/>
  <c r="H43" i="1" s="1"/>
  <c r="F39" i="1"/>
  <c r="G39" i="1" s="1"/>
  <c r="H39" i="1" s="1"/>
  <c r="F22" i="1"/>
  <c r="G22" i="1" s="1"/>
  <c r="H22" i="1" s="1"/>
  <c r="F8" i="1"/>
  <c r="G8" i="1" s="1"/>
  <c r="H8" i="1" s="1"/>
  <c r="F25" i="1"/>
  <c r="G25" i="1" s="1"/>
  <c r="H25" i="1" s="1"/>
  <c r="F17" i="1"/>
  <c r="G17" i="1" s="1"/>
  <c r="H17" i="1" s="1"/>
  <c r="F7" i="1"/>
  <c r="G7" i="1" s="1"/>
  <c r="H7" i="1" s="1"/>
  <c r="F44" i="1"/>
  <c r="G44" i="1" s="1"/>
  <c r="H44" i="1" s="1"/>
  <c r="F23" i="1"/>
  <c r="G23" i="1" s="1"/>
  <c r="H23" i="1" s="1"/>
  <c r="F19" i="1"/>
  <c r="G19" i="1" s="1"/>
  <c r="H19" i="1" s="1"/>
  <c r="F15" i="1"/>
  <c r="G15" i="1" s="1"/>
  <c r="H15" i="1" s="1"/>
  <c r="F13" i="1"/>
  <c r="G13" i="1" s="1"/>
  <c r="H13" i="1" s="1"/>
  <c r="F9" i="1"/>
  <c r="G9" i="1" s="1"/>
  <c r="H9" i="1" s="1"/>
  <c r="F5" i="1"/>
  <c r="G5" i="1" s="1"/>
  <c r="H5" i="1" s="1"/>
  <c r="F73" i="1"/>
  <c r="G73" i="1" s="1"/>
  <c r="H73" i="1" s="1"/>
  <c r="F50" i="1"/>
  <c r="G50" i="1" s="1"/>
  <c r="H50" i="1" s="1"/>
  <c r="F46" i="1"/>
  <c r="G46" i="1" s="1"/>
  <c r="H46" i="1" s="1"/>
  <c r="F42" i="1"/>
  <c r="G42" i="1" s="1"/>
  <c r="H42" i="1" s="1"/>
</calcChain>
</file>

<file path=xl/sharedStrings.xml><?xml version="1.0" encoding="utf-8"?>
<sst xmlns="http://schemas.openxmlformats.org/spreadsheetml/2006/main" count="125" uniqueCount="25">
  <si>
    <t>Note</t>
  </si>
  <si>
    <t>Octave</t>
  </si>
  <si>
    <t>Frequency</t>
  </si>
  <si>
    <t>c</t>
  </si>
  <si>
    <t>d</t>
  </si>
  <si>
    <t>e</t>
  </si>
  <si>
    <t>f</t>
  </si>
  <si>
    <t>g</t>
  </si>
  <si>
    <t>a</t>
  </si>
  <si>
    <t>b</t>
  </si>
  <si>
    <t>Chip clock</t>
  </si>
  <si>
    <t>Hi</t>
  </si>
  <si>
    <t>Lo</t>
  </si>
  <si>
    <t>Tone Period</t>
  </si>
  <si>
    <t>c#</t>
  </si>
  <si>
    <t>d#</t>
  </si>
  <si>
    <t>f#</t>
  </si>
  <si>
    <t>g#</t>
  </si>
  <si>
    <t>a#</t>
  </si>
  <si>
    <t>Note n</t>
  </si>
  <si>
    <t>Hex</t>
  </si>
  <si>
    <t>Line</t>
  </si>
  <si>
    <t>Copy black text from this column into a text editor</t>
  </si>
  <si>
    <t>Actual Freq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</si>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</sst>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0" fontId="1" fillId="2" borderId="0" xfId="0" applyFont="1" applyFill="1"/>
    <xf numFmtId="0" fontId="0" fillId="0" borderId="0" xfId="0" applyFill="1"/>
    <xf numFmtId="0" fontId="1" fillId="0" borderId="0" xfId="0" applyFont="1" applyFill="1"/>
    <xf numFmtId="0" fontId="0" fillId="0" borderId="0" xfId="0" applyAlignment="1">
      <alignment horizontal="right"/>
    </xf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right"/>
    </xf>
    <xf numFmtId="0" fontId="3" fillId="0" borderId="0" xfId="0" applyFont="1" applyFill="1"/>
    <xf numFmtId="0" fontId="0" fillId="3" borderId="0" xfId="0" applyFill="1"/>
    <xf numFmtId="10" fontId="0" fillId="0" borderId="0" xfId="0" applyNumberFormat="1"/>
    <xf numFmtId="10" fontId="3" fillId="0" borderId="0" xfId="0" applyNumberFormat="1" applyFont="1" applyAlignment="1">
      <alignment horizontal="right"/>
    </xf>
    <xf numFmtId="10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2"/>
  <sheetViews>
    <sheetView tabSelected="1" workbookViewId="0"/>
  </sheetViews>
  <sheetFormatPr defaultRowHeight="15" x14ac:dyDescent="0.25"/>
  <cols>
    <col min="1" max="3" width="13" customWidth="1"/>
    <col min="4" max="4" width="14.5703125" customWidth="1"/>
    <col min="5" max="5" width="11.140625" customWidth="1"/>
    <col min="10" max="10" width="12.7109375" style="11" bestFit="1" customWidth="1"/>
    <col min="11" max="11" width="92.7109375" customWidth="1"/>
  </cols>
  <sheetData>
    <row r="1" spans="1:11" x14ac:dyDescent="0.25">
      <c r="A1" t="s">
        <v>10</v>
      </c>
      <c r="C1" s="10">
        <f>6.5/4*1000000</f>
        <v>1625000</v>
      </c>
      <c r="K1" t="s">
        <v>22</v>
      </c>
    </row>
    <row r="2" spans="1:11" x14ac:dyDescent="0.25">
      <c r="A2" t="s">
        <v>1</v>
      </c>
      <c r="B2" t="s">
        <v>19</v>
      </c>
      <c r="C2" t="s">
        <v>0</v>
      </c>
      <c r="D2" t="s">
        <v>2</v>
      </c>
      <c r="E2" t="s">
        <v>13</v>
      </c>
      <c r="F2" t="s">
        <v>11</v>
      </c>
      <c r="G2" t="s">
        <v>12</v>
      </c>
      <c r="H2" t="s">
        <v>20</v>
      </c>
      <c r="I2" t="s">
        <v>23</v>
      </c>
      <c r="J2" s="11" t="s">
        <v>24</v>
      </c>
      <c r="K2" t="s">
        <v>21</v>
      </c>
    </row>
    <row r="3" spans="1:11" s="7" customFormat="1" x14ac:dyDescent="0.25">
      <c r="A3" s="7">
        <v>1</v>
      </c>
      <c r="B3" s="7">
        <v>12</v>
      </c>
      <c r="C3" s="7" t="s">
        <v>3</v>
      </c>
      <c r="D3" s="7">
        <f>D$51*2^(A3-5)</f>
        <v>16.338750000000001</v>
      </c>
      <c r="E3" s="7">
        <f t="shared" ref="E3:E50" si="0">$C$1/(16*D3)</f>
        <v>6216.0507994797636</v>
      </c>
      <c r="F3" s="7">
        <f t="shared" ref="F3:F50" si="1">INT(E3/256)</f>
        <v>24</v>
      </c>
      <c r="G3" s="7">
        <f t="shared" ref="G3:G50" si="2">INT(E3-256*F3)</f>
        <v>72</v>
      </c>
      <c r="H3" s="8" t="str">
        <f>DEC2HEX(G3+256*F3)</f>
        <v>1848</v>
      </c>
      <c r="I3" s="8">
        <f>$C$1/(16*(G3+256*F3))</f>
        <v>16.338883526383526</v>
      </c>
      <c r="J3" s="12">
        <f>(D3-I3)/D3</f>
        <v>-8.1723744793910787E-6</v>
      </c>
      <c r="K3" s="7" t="str">
        <f t="shared" ref="K3:K66" si="3">CONCATENATE("    dw $",TEXT(H3,"0"),"        ; Octave ",TEXT(A3,"0"),", Note ",TEXT(B3,"0")," - ",C3," (",TEXT(I3,"0.00")," Hz, Ideal=", TEXT(D3,"0.00"),", Error=",TEXT(J3,"0.00"),"% )")</f>
        <v xml:space="preserve">    dw $1848        ; Octave 1, Note 12 - c (16.34 Hz, Ideal=16.34, Error=0.00% )</v>
      </c>
    </row>
    <row r="4" spans="1:11" s="7" customFormat="1" x14ac:dyDescent="0.25">
      <c r="A4" s="9">
        <v>1</v>
      </c>
      <c r="B4" s="7">
        <v>13</v>
      </c>
      <c r="C4" s="9" t="s">
        <v>14</v>
      </c>
      <c r="D4" s="7">
        <f>D$52*2^(A4-5)</f>
        <v>17.318750000000001</v>
      </c>
      <c r="E4" s="7">
        <f t="shared" si="0"/>
        <v>5864.3089137495481</v>
      </c>
      <c r="F4" s="7">
        <f t="shared" si="1"/>
        <v>22</v>
      </c>
      <c r="G4" s="7">
        <f t="shared" si="2"/>
        <v>232</v>
      </c>
      <c r="H4" s="8" t="str">
        <f t="shared" ref="H4:H67" si="4">DEC2HEX(G4+256*F4)</f>
        <v>16E8</v>
      </c>
      <c r="I4" s="8">
        <f t="shared" ref="I4:I67" si="5">$C$1/(16*(G4+256*F4))</f>
        <v>17.319662346521145</v>
      </c>
      <c r="J4" s="12">
        <f t="shared" ref="J4:J67" si="6">(D4-I4)/D4</f>
        <v>-5.2679698081201184E-5</v>
      </c>
      <c r="K4" s="7" t="str">
        <f t="shared" si="3"/>
        <v xml:space="preserve">    dw $1600000000        ; Octave 1, Note 13 - c# (17.32 Hz, Ideal=17.32, Error=0.00% )</v>
      </c>
    </row>
    <row r="5" spans="1:11" s="7" customFormat="1" x14ac:dyDescent="0.25">
      <c r="A5" s="7">
        <v>1</v>
      </c>
      <c r="B5" s="7">
        <v>14</v>
      </c>
      <c r="C5" s="7" t="s">
        <v>4</v>
      </c>
      <c r="D5" s="7">
        <f>D$53*2^(A5-5)</f>
        <v>18.375624999999999</v>
      </c>
      <c r="E5" s="7">
        <f t="shared" si="0"/>
        <v>5527.0228903778789</v>
      </c>
      <c r="F5" s="7">
        <f t="shared" si="1"/>
        <v>21</v>
      </c>
      <c r="G5" s="7">
        <f t="shared" si="2"/>
        <v>151</v>
      </c>
      <c r="H5" s="8" t="str">
        <f t="shared" si="4"/>
        <v>1597</v>
      </c>
      <c r="I5" s="8">
        <f t="shared" si="5"/>
        <v>18.375701103672878</v>
      </c>
      <c r="J5" s="12">
        <f t="shared" si="6"/>
        <v>-4.1415556139313442E-6</v>
      </c>
      <c r="K5" s="7" t="str">
        <f t="shared" si="3"/>
        <v xml:space="preserve">    dw $1597        ; Octave 1, Note 14 - d (18.38 Hz, Ideal=18.38, Error=0.00% )</v>
      </c>
    </row>
    <row r="6" spans="1:11" s="7" customFormat="1" x14ac:dyDescent="0.25">
      <c r="A6" s="7">
        <v>1</v>
      </c>
      <c r="B6" s="7">
        <v>15</v>
      </c>
      <c r="C6" s="7" t="s">
        <v>15</v>
      </c>
      <c r="D6" s="7">
        <f>D$54*2^(A6-5)</f>
        <v>19.459375000000001</v>
      </c>
      <c r="E6" s="7">
        <f t="shared" si="0"/>
        <v>5219.2066805845507</v>
      </c>
      <c r="F6" s="7">
        <f t="shared" si="1"/>
        <v>20</v>
      </c>
      <c r="G6" s="7">
        <f t="shared" si="2"/>
        <v>99</v>
      </c>
      <c r="H6" s="8" t="str">
        <f t="shared" si="4"/>
        <v>1463</v>
      </c>
      <c r="I6" s="8">
        <f t="shared" si="5"/>
        <v>19.460145621766621</v>
      </c>
      <c r="J6" s="12">
        <f t="shared" si="6"/>
        <v>-3.9601568221984699E-5</v>
      </c>
      <c r="K6" s="7" t="str">
        <f t="shared" si="3"/>
        <v xml:space="preserve">    dw $1463        ; Octave 1, Note 15 - d# (19.46 Hz, Ideal=19.46, Error=0.00% )</v>
      </c>
    </row>
    <row r="7" spans="1:11" s="7" customFormat="1" x14ac:dyDescent="0.25">
      <c r="A7" s="7">
        <v>1</v>
      </c>
      <c r="B7" s="7">
        <v>16</v>
      </c>
      <c r="C7" s="7" t="s">
        <v>5</v>
      </c>
      <c r="D7" s="7">
        <f>D$55*2^(A7-5)</f>
        <v>20.6175</v>
      </c>
      <c r="E7" s="7">
        <f t="shared" si="0"/>
        <v>4926.0337092275977</v>
      </c>
      <c r="F7" s="7">
        <f t="shared" si="1"/>
        <v>19</v>
      </c>
      <c r="G7" s="7">
        <f t="shared" si="2"/>
        <v>62</v>
      </c>
      <c r="H7" s="8" t="str">
        <f t="shared" si="4"/>
        <v>133E</v>
      </c>
      <c r="I7" s="8">
        <f t="shared" si="5"/>
        <v>20.617641088103937</v>
      </c>
      <c r="J7" s="12">
        <f t="shared" si="6"/>
        <v>-6.8431237510681557E-6</v>
      </c>
      <c r="K7" s="7" t="str">
        <f t="shared" si="3"/>
        <v xml:space="preserve">    dw $133E        ; Octave 1, Note 16 - e (20.62 Hz, Ideal=20.62, Error=0.00% )</v>
      </c>
    </row>
    <row r="8" spans="1:11" s="7" customFormat="1" x14ac:dyDescent="0.25">
      <c r="A8" s="7">
        <v>1</v>
      </c>
      <c r="B8" s="7">
        <v>17</v>
      </c>
      <c r="C8" s="7" t="s">
        <v>6</v>
      </c>
      <c r="D8" s="7">
        <f>D$56*2^(A8-5)</f>
        <v>21.853124999999999</v>
      </c>
      <c r="E8" s="7">
        <f t="shared" si="0"/>
        <v>4647.5046475046474</v>
      </c>
      <c r="F8" s="7">
        <f t="shared" si="1"/>
        <v>18</v>
      </c>
      <c r="G8" s="7">
        <f t="shared" si="2"/>
        <v>39</v>
      </c>
      <c r="H8" s="8" t="str">
        <f t="shared" si="4"/>
        <v>1227</v>
      </c>
      <c r="I8" s="8">
        <f t="shared" si="5"/>
        <v>21.855498170862923</v>
      </c>
      <c r="J8" s="12">
        <f t="shared" si="6"/>
        <v>-1.0859640728381923E-4</v>
      </c>
      <c r="K8" s="7" t="str">
        <f t="shared" si="3"/>
        <v xml:space="preserve">    dw $1227        ; Octave 1, Note 17 - f (21.86 Hz, Ideal=21.85, Error=0.00% )</v>
      </c>
    </row>
    <row r="9" spans="1:11" s="7" customFormat="1" x14ac:dyDescent="0.25">
      <c r="A9" s="7">
        <v>1</v>
      </c>
      <c r="B9" s="7">
        <v>18</v>
      </c>
      <c r="C9" s="7" t="s">
        <v>16</v>
      </c>
      <c r="D9" s="7">
        <f>D$57*2^(A9-5)</f>
        <v>23.091875000000002</v>
      </c>
      <c r="E9" s="7">
        <f t="shared" si="0"/>
        <v>4398.1920047635804</v>
      </c>
      <c r="F9" s="7">
        <f t="shared" si="1"/>
        <v>17</v>
      </c>
      <c r="G9" s="7">
        <f t="shared" si="2"/>
        <v>46</v>
      </c>
      <c r="H9" s="8" t="str">
        <f t="shared" si="4"/>
        <v>112E</v>
      </c>
      <c r="I9" s="8">
        <f t="shared" si="5"/>
        <v>23.092883128694861</v>
      </c>
      <c r="J9" s="12">
        <f t="shared" si="6"/>
        <v>-4.3657290491126331E-5</v>
      </c>
      <c r="K9" s="7" t="str">
        <f t="shared" si="3"/>
        <v xml:space="preserve">    dw $112E        ; Octave 1, Note 18 - f# (23.09 Hz, Ideal=23.09, Error=0.00% )</v>
      </c>
    </row>
    <row r="10" spans="1:11" s="6" customFormat="1" x14ac:dyDescent="0.25">
      <c r="A10" s="7">
        <v>1</v>
      </c>
      <c r="B10" s="7">
        <v>19</v>
      </c>
      <c r="C10" s="7" t="s">
        <v>7</v>
      </c>
      <c r="D10" s="7">
        <f>D$58*2^(A10-5)</f>
        <v>24.478750000000002</v>
      </c>
      <c r="E10" s="7">
        <f t="shared" si="0"/>
        <v>4149.0067916049629</v>
      </c>
      <c r="F10" s="7">
        <f t="shared" si="1"/>
        <v>16</v>
      </c>
      <c r="G10" s="7">
        <f t="shared" si="2"/>
        <v>53</v>
      </c>
      <c r="H10" s="8" t="str">
        <f t="shared" si="4"/>
        <v>1035</v>
      </c>
      <c r="I10" s="8">
        <f t="shared" si="5"/>
        <v>24.478790069896359</v>
      </c>
      <c r="J10" s="12">
        <f t="shared" si="6"/>
        <v>-1.6369257563155246E-6</v>
      </c>
      <c r="K10" s="7" t="str">
        <f t="shared" si="3"/>
        <v xml:space="preserve">    dw $1035        ; Octave 1, Note 19 - g (24.48 Hz, Ideal=24.48, Error=0.00% )</v>
      </c>
    </row>
    <row r="11" spans="1:11" x14ac:dyDescent="0.25">
      <c r="A11" s="7">
        <v>1</v>
      </c>
      <c r="B11" s="7">
        <v>20</v>
      </c>
      <c r="C11" s="7" t="s">
        <v>17</v>
      </c>
      <c r="D11" s="7">
        <f>D$59*2^(A11-5)</f>
        <v>25.945625</v>
      </c>
      <c r="E11" s="7">
        <f t="shared" si="0"/>
        <v>3914.4364415966083</v>
      </c>
      <c r="F11" s="7">
        <f t="shared" si="1"/>
        <v>15</v>
      </c>
      <c r="G11" s="7">
        <f t="shared" si="2"/>
        <v>74</v>
      </c>
      <c r="H11" s="8" t="str">
        <f t="shared" si="4"/>
        <v>F4A</v>
      </c>
      <c r="I11" s="8">
        <f t="shared" si="5"/>
        <v>25.948518140010219</v>
      </c>
      <c r="J11" s="12">
        <f t="shared" si="6"/>
        <v>-1.1150781722231731E-4</v>
      </c>
      <c r="K11" s="7" t="str">
        <f t="shared" si="3"/>
        <v xml:space="preserve">    dw $F4A        ; Octave 1, Note 20 - g# (25.95 Hz, Ideal=25.95, Error=0.00% )</v>
      </c>
    </row>
    <row r="12" spans="1:11" x14ac:dyDescent="0.25">
      <c r="A12">
        <v>1</v>
      </c>
      <c r="B12" s="6">
        <v>21</v>
      </c>
      <c r="C12" t="s">
        <v>8</v>
      </c>
      <c r="D12">
        <f>D$60*2^(A12-5)</f>
        <v>27.49</v>
      </c>
      <c r="E12">
        <f t="shared" si="0"/>
        <v>3694.5252819206985</v>
      </c>
      <c r="F12">
        <f t="shared" si="1"/>
        <v>14</v>
      </c>
      <c r="G12">
        <f t="shared" si="2"/>
        <v>110</v>
      </c>
      <c r="H12" s="5" t="str">
        <f t="shared" si="4"/>
        <v>E6E</v>
      </c>
      <c r="I12" s="5">
        <f t="shared" si="5"/>
        <v>27.493909041689225</v>
      </c>
      <c r="J12" s="13">
        <f t="shared" si="6"/>
        <v>-1.4219867912791765E-4</v>
      </c>
      <c r="K12" s="6" t="str">
        <f>CONCATENATE("    dw $",TEXT(H12,"0"),"        ; Octave ",TEXT(A12,"0"),", Note ",TEXT(B12,"0")," - ",C12," (",TEXT(I12,"0.00")," Hz, Ideal=", TEXT(D12,"0.00"),", Error=",TEXT(J12,"0.00"),"% )")</f>
        <v xml:space="preserve">    dw $E6E        ; Octave 1, Note 21 - a (27.49 Hz, Ideal=27.49, Error=0.00% )</v>
      </c>
    </row>
    <row r="13" spans="1:11" x14ac:dyDescent="0.25">
      <c r="A13">
        <v>1</v>
      </c>
      <c r="B13" s="6">
        <v>22</v>
      </c>
      <c r="C13" t="s">
        <v>18</v>
      </c>
      <c r="D13">
        <f>D$61*2^(A13-5)</f>
        <v>29.107500000000002</v>
      </c>
      <c r="E13">
        <f t="shared" si="0"/>
        <v>3489.2209911534824</v>
      </c>
      <c r="F13">
        <f t="shared" si="1"/>
        <v>13</v>
      </c>
      <c r="G13">
        <f t="shared" si="2"/>
        <v>161</v>
      </c>
      <c r="H13" s="5" t="str">
        <f t="shared" si="4"/>
        <v>DA1</v>
      </c>
      <c r="I13" s="5">
        <f t="shared" si="5"/>
        <v>29.109343651476067</v>
      </c>
      <c r="J13" s="13">
        <f t="shared" si="6"/>
        <v>-6.333939624032065E-5</v>
      </c>
      <c r="K13" s="6" t="str">
        <f t="shared" si="3"/>
        <v xml:space="preserve">    dw $DA1        ; Octave 1, Note 22 - a# (29.11 Hz, Ideal=29.11, Error=0.00% )</v>
      </c>
    </row>
    <row r="14" spans="1:11" x14ac:dyDescent="0.25">
      <c r="A14">
        <v>1</v>
      </c>
      <c r="B14" s="6">
        <v>23</v>
      </c>
      <c r="C14" t="s">
        <v>9</v>
      </c>
      <c r="D14">
        <f>D$62*2^(A14-5)</f>
        <v>30.92625</v>
      </c>
      <c r="E14">
        <f t="shared" si="0"/>
        <v>3284.0224728183985</v>
      </c>
      <c r="F14">
        <f t="shared" si="1"/>
        <v>12</v>
      </c>
      <c r="G14">
        <f t="shared" si="2"/>
        <v>212</v>
      </c>
      <c r="H14" s="5" t="str">
        <f t="shared" si="4"/>
        <v>CD4</v>
      </c>
      <c r="I14" s="5">
        <f t="shared" si="5"/>
        <v>30.926461632155906</v>
      </c>
      <c r="J14" s="13">
        <f t="shared" si="6"/>
        <v>-6.8431237510681557E-6</v>
      </c>
      <c r="K14" s="6" t="str">
        <f t="shared" si="3"/>
        <v xml:space="preserve">    dw $CD4        ; Octave 1, Note 23 - b (30.93 Hz, Ideal=30.93, Error=0.00% )</v>
      </c>
    </row>
    <row r="15" spans="1:11" x14ac:dyDescent="0.25">
      <c r="A15">
        <v>2</v>
      </c>
      <c r="B15" s="6">
        <v>24</v>
      </c>
      <c r="C15" t="str">
        <f>C3</f>
        <v>c</v>
      </c>
      <c r="D15">
        <f>D$51*2^(A15-5)</f>
        <v>32.677500000000002</v>
      </c>
      <c r="E15">
        <f t="shared" si="0"/>
        <v>3108.0253997398818</v>
      </c>
      <c r="F15">
        <f t="shared" si="1"/>
        <v>12</v>
      </c>
      <c r="G15">
        <f t="shared" si="2"/>
        <v>36</v>
      </c>
      <c r="H15" s="5" t="str">
        <f t="shared" si="4"/>
        <v>C24</v>
      </c>
      <c r="I15" s="5">
        <f t="shared" si="5"/>
        <v>32.677767052767052</v>
      </c>
      <c r="J15" s="13">
        <f t="shared" si="6"/>
        <v>-8.1723744793910787E-6</v>
      </c>
      <c r="K15" s="6" t="str">
        <f t="shared" si="3"/>
        <v xml:space="preserve">    dw $C24        ; Octave 2, Note 24 - c (32.68 Hz, Ideal=32.68, Error=0.00% )</v>
      </c>
    </row>
    <row r="16" spans="1:11" x14ac:dyDescent="0.25">
      <c r="A16" s="3">
        <v>2</v>
      </c>
      <c r="B16" s="6">
        <v>25</v>
      </c>
      <c r="C16" s="3" t="s">
        <v>14</v>
      </c>
      <c r="D16">
        <f>D$52*2^(A16-5)</f>
        <v>34.637500000000003</v>
      </c>
      <c r="E16">
        <f t="shared" si="0"/>
        <v>2932.154456874774</v>
      </c>
      <c r="F16">
        <f t="shared" si="1"/>
        <v>11</v>
      </c>
      <c r="G16">
        <f t="shared" si="2"/>
        <v>116</v>
      </c>
      <c r="H16" s="5" t="str">
        <f t="shared" si="4"/>
        <v>B74</v>
      </c>
      <c r="I16" s="5">
        <f t="shared" si="5"/>
        <v>34.63932469304229</v>
      </c>
      <c r="J16" s="13">
        <f t="shared" si="6"/>
        <v>-5.2679698081201184E-5</v>
      </c>
      <c r="K16" s="6" t="str">
        <f t="shared" si="3"/>
        <v xml:space="preserve">    dw $B74        ; Octave 2, Note 25 - c# (34.64 Hz, Ideal=34.64, Error=0.00% )</v>
      </c>
    </row>
    <row r="17" spans="1:11" x14ac:dyDescent="0.25">
      <c r="A17">
        <v>2</v>
      </c>
      <c r="B17" s="6">
        <v>26</v>
      </c>
      <c r="C17" t="s">
        <v>4</v>
      </c>
      <c r="D17">
        <f>D$53*2^(A17-5)</f>
        <v>36.751249999999999</v>
      </c>
      <c r="E17">
        <f t="shared" si="0"/>
        <v>2763.5114451889394</v>
      </c>
      <c r="F17">
        <f t="shared" si="1"/>
        <v>10</v>
      </c>
      <c r="G17">
        <f t="shared" si="2"/>
        <v>203</v>
      </c>
      <c r="H17" s="5" t="str">
        <f t="shared" si="4"/>
        <v>ACB</v>
      </c>
      <c r="I17" s="5">
        <f t="shared" si="5"/>
        <v>36.758052841114733</v>
      </c>
      <c r="J17" s="13">
        <f t="shared" si="6"/>
        <v>-1.8510502676055476E-4</v>
      </c>
      <c r="K17" s="6" t="str">
        <f t="shared" si="3"/>
        <v xml:space="preserve">    dw $ACB        ; Octave 2, Note 26 - d (36.76 Hz, Ideal=36.75, Error=0.00% )</v>
      </c>
    </row>
    <row r="18" spans="1:11" x14ac:dyDescent="0.25">
      <c r="A18">
        <v>2</v>
      </c>
      <c r="B18" s="6">
        <v>27</v>
      </c>
      <c r="C18" t="s">
        <v>15</v>
      </c>
      <c r="D18">
        <f>D$54*2^(A18-5)</f>
        <v>38.918750000000003</v>
      </c>
      <c r="E18">
        <f t="shared" si="0"/>
        <v>2609.6033402922753</v>
      </c>
      <c r="F18">
        <f t="shared" si="1"/>
        <v>10</v>
      </c>
      <c r="G18">
        <f t="shared" si="2"/>
        <v>49</v>
      </c>
      <c r="H18" s="5" t="str">
        <f t="shared" si="4"/>
        <v>A31</v>
      </c>
      <c r="I18" s="5">
        <f t="shared" si="5"/>
        <v>38.927750095822155</v>
      </c>
      <c r="J18" s="13">
        <f t="shared" si="6"/>
        <v>-2.3125346580124827E-4</v>
      </c>
      <c r="K18" s="6" t="str">
        <f t="shared" si="3"/>
        <v xml:space="preserve">    dw $A31        ; Octave 2, Note 27 - d# (38.93 Hz, Ideal=38.92, Error=0.00% )</v>
      </c>
    </row>
    <row r="19" spans="1:11" x14ac:dyDescent="0.25">
      <c r="A19">
        <v>2</v>
      </c>
      <c r="B19" s="6">
        <v>28</v>
      </c>
      <c r="C19" t="s">
        <v>5</v>
      </c>
      <c r="D19">
        <f>D$55*2^(A19-5)</f>
        <v>41.234999999999999</v>
      </c>
      <c r="E19">
        <f t="shared" si="0"/>
        <v>2463.0168546137988</v>
      </c>
      <c r="F19">
        <f t="shared" si="1"/>
        <v>9</v>
      </c>
      <c r="G19">
        <f t="shared" si="2"/>
        <v>159</v>
      </c>
      <c r="H19" s="5" t="str">
        <f t="shared" si="4"/>
        <v>99F</v>
      </c>
      <c r="I19" s="5">
        <f t="shared" si="5"/>
        <v>41.235282176207875</v>
      </c>
      <c r="J19" s="13">
        <f t="shared" si="6"/>
        <v>-6.8431237510681557E-6</v>
      </c>
      <c r="K19" s="6" t="str">
        <f t="shared" si="3"/>
        <v xml:space="preserve">    dw $99F        ; Octave 2, Note 28 - e (41.24 Hz, Ideal=41.24, Error=0.00% )</v>
      </c>
    </row>
    <row r="20" spans="1:11" x14ac:dyDescent="0.25">
      <c r="A20">
        <v>2</v>
      </c>
      <c r="B20" s="6">
        <v>29</v>
      </c>
      <c r="C20" t="s">
        <v>6</v>
      </c>
      <c r="D20">
        <f>D$56*2^(A20-5)</f>
        <v>43.706249999999997</v>
      </c>
      <c r="E20">
        <f t="shared" si="0"/>
        <v>2323.7523237523237</v>
      </c>
      <c r="F20">
        <f t="shared" si="1"/>
        <v>9</v>
      </c>
      <c r="G20">
        <f t="shared" si="2"/>
        <v>19</v>
      </c>
      <c r="H20" s="5" t="str">
        <f t="shared" si="4"/>
        <v>913</v>
      </c>
      <c r="I20" s="5">
        <f t="shared" si="5"/>
        <v>43.720404649160571</v>
      </c>
      <c r="J20" s="13">
        <f t="shared" si="6"/>
        <v>-3.2385869665262383E-4</v>
      </c>
      <c r="K20" s="6" t="str">
        <f t="shared" si="3"/>
        <v xml:space="preserve">    dw $913        ; Octave 2, Note 29 - f (43.72 Hz, Ideal=43.71, Error=0.00% )</v>
      </c>
    </row>
    <row r="21" spans="1:11" x14ac:dyDescent="0.25">
      <c r="A21">
        <v>2</v>
      </c>
      <c r="B21" s="6">
        <v>30</v>
      </c>
      <c r="C21" t="s">
        <v>16</v>
      </c>
      <c r="D21">
        <f>D$57*2^(A21-5)</f>
        <v>46.183750000000003</v>
      </c>
      <c r="E21">
        <f t="shared" si="0"/>
        <v>2199.0960023817902</v>
      </c>
      <c r="F21">
        <f t="shared" si="1"/>
        <v>8</v>
      </c>
      <c r="G21">
        <f t="shared" si="2"/>
        <v>151</v>
      </c>
      <c r="H21" s="5" t="str">
        <f t="shared" si="4"/>
        <v>897</v>
      </c>
      <c r="I21" s="5">
        <f t="shared" si="5"/>
        <v>46.185766257389723</v>
      </c>
      <c r="J21" s="13">
        <f t="shared" si="6"/>
        <v>-4.3657290491126331E-5</v>
      </c>
      <c r="K21" s="6" t="str">
        <f t="shared" si="3"/>
        <v xml:space="preserve">    dw $897        ; Octave 2, Note 30 - f# (46.19 Hz, Ideal=46.18, Error=0.00% )</v>
      </c>
    </row>
    <row r="22" spans="1:11" x14ac:dyDescent="0.25">
      <c r="A22">
        <v>2</v>
      </c>
      <c r="B22" s="6">
        <v>31</v>
      </c>
      <c r="C22" t="s">
        <v>7</v>
      </c>
      <c r="D22">
        <f>D$58*2^(A22-5)</f>
        <v>48.957500000000003</v>
      </c>
      <c r="E22">
        <f t="shared" si="0"/>
        <v>2074.5033958024815</v>
      </c>
      <c r="F22">
        <f t="shared" si="1"/>
        <v>8</v>
      </c>
      <c r="G22">
        <f t="shared" si="2"/>
        <v>26</v>
      </c>
      <c r="H22" s="5" t="str">
        <f t="shared" si="4"/>
        <v>81A</v>
      </c>
      <c r="I22" s="5">
        <f t="shared" si="5"/>
        <v>48.969382835101257</v>
      </c>
      <c r="J22" s="13">
        <f t="shared" si="6"/>
        <v>-2.4271735895938057E-4</v>
      </c>
      <c r="K22" s="6" t="str">
        <f t="shared" si="3"/>
        <v xml:space="preserve">    dw $81A        ; Octave 2, Note 31 - g (48.97 Hz, Ideal=48.96, Error=0.00% )</v>
      </c>
    </row>
    <row r="23" spans="1:11" x14ac:dyDescent="0.25">
      <c r="A23">
        <v>2</v>
      </c>
      <c r="B23" s="6">
        <v>32</v>
      </c>
      <c r="C23" t="s">
        <v>17</v>
      </c>
      <c r="D23">
        <f>D$59*2^(A23-5)</f>
        <v>51.891249999999999</v>
      </c>
      <c r="E23">
        <f t="shared" si="0"/>
        <v>1957.2182207983042</v>
      </c>
      <c r="F23">
        <f t="shared" si="1"/>
        <v>7</v>
      </c>
      <c r="G23">
        <f t="shared" si="2"/>
        <v>165</v>
      </c>
      <c r="H23" s="5" t="str">
        <f t="shared" si="4"/>
        <v>7A5</v>
      </c>
      <c r="I23" s="5">
        <f t="shared" si="5"/>
        <v>51.897036280020437</v>
      </c>
      <c r="J23" s="13">
        <f t="shared" si="6"/>
        <v>-1.1150781722231731E-4</v>
      </c>
      <c r="K23" s="6" t="str">
        <f t="shared" si="3"/>
        <v xml:space="preserve">    dw $7A5        ; Octave 2, Note 32 - g# (51.90 Hz, Ideal=51.89, Error=0.00% )</v>
      </c>
    </row>
    <row r="24" spans="1:11" x14ac:dyDescent="0.25">
      <c r="A24">
        <v>2</v>
      </c>
      <c r="B24" s="6">
        <v>33</v>
      </c>
      <c r="C24" t="s">
        <v>8</v>
      </c>
      <c r="D24">
        <f>D$60*2^(A24-5)</f>
        <v>54.98</v>
      </c>
      <c r="E24">
        <f t="shared" si="0"/>
        <v>1847.2626409603492</v>
      </c>
      <c r="F24">
        <f t="shared" si="1"/>
        <v>7</v>
      </c>
      <c r="G24">
        <f t="shared" si="2"/>
        <v>55</v>
      </c>
      <c r="H24" s="5" t="str">
        <f t="shared" si="4"/>
        <v>737</v>
      </c>
      <c r="I24" s="5">
        <f t="shared" si="5"/>
        <v>54.98781808337845</v>
      </c>
      <c r="J24" s="13">
        <f t="shared" si="6"/>
        <v>-1.4219867912791765E-4</v>
      </c>
      <c r="K24" s="6" t="str">
        <f t="shared" si="3"/>
        <v xml:space="preserve">    dw $737        ; Octave 2, Note 33 - a (54.99 Hz, Ideal=54.98, Error=0.00% )</v>
      </c>
    </row>
    <row r="25" spans="1:11" x14ac:dyDescent="0.25">
      <c r="A25">
        <v>2</v>
      </c>
      <c r="B25" s="6">
        <v>34</v>
      </c>
      <c r="C25" t="s">
        <v>18</v>
      </c>
      <c r="D25">
        <f>D$61*2^(A25-5)</f>
        <v>58.215000000000003</v>
      </c>
      <c r="E25">
        <f t="shared" si="0"/>
        <v>1744.6104955767412</v>
      </c>
      <c r="F25">
        <f t="shared" si="1"/>
        <v>6</v>
      </c>
      <c r="G25">
        <f t="shared" si="2"/>
        <v>208</v>
      </c>
      <c r="H25" s="5" t="str">
        <f t="shared" si="4"/>
        <v>6D0</v>
      </c>
      <c r="I25" s="5">
        <f t="shared" si="5"/>
        <v>58.235378440366972</v>
      </c>
      <c r="J25" s="13">
        <f t="shared" si="6"/>
        <v>-3.5005480317733701E-4</v>
      </c>
      <c r="K25" s="6" t="str">
        <f t="shared" si="3"/>
        <v xml:space="preserve">    dw $6D0        ; Octave 2, Note 34 - a# (58.24 Hz, Ideal=58.22, Error=0.00% )</v>
      </c>
    </row>
    <row r="26" spans="1:11" x14ac:dyDescent="0.25">
      <c r="A26">
        <v>2</v>
      </c>
      <c r="B26" s="6">
        <v>35</v>
      </c>
      <c r="C26" t="s">
        <v>9</v>
      </c>
      <c r="D26">
        <f>D$62*2^(A26-5)</f>
        <v>61.852499999999999</v>
      </c>
      <c r="E26">
        <f t="shared" si="0"/>
        <v>1642.0112364091992</v>
      </c>
      <c r="F26">
        <f t="shared" si="1"/>
        <v>6</v>
      </c>
      <c r="G26">
        <f t="shared" si="2"/>
        <v>106</v>
      </c>
      <c r="H26" s="5" t="str">
        <f t="shared" si="4"/>
        <v>66A</v>
      </c>
      <c r="I26" s="5">
        <f t="shared" si="5"/>
        <v>61.852923264311812</v>
      </c>
      <c r="J26" s="13">
        <f t="shared" si="6"/>
        <v>-6.8431237510681557E-6</v>
      </c>
      <c r="K26" s="6" t="str">
        <f t="shared" si="3"/>
        <v xml:space="preserve">    dw $66A        ; Octave 2, Note 35 - b (61.85 Hz, Ideal=61.85, Error=0.00% )</v>
      </c>
    </row>
    <row r="27" spans="1:11" x14ac:dyDescent="0.25">
      <c r="A27">
        <v>3</v>
      </c>
      <c r="B27" s="6">
        <v>36</v>
      </c>
      <c r="C27" t="str">
        <f>C15</f>
        <v>c</v>
      </c>
      <c r="D27">
        <f>D$51*2^(A27-5)</f>
        <v>65.355000000000004</v>
      </c>
      <c r="E27">
        <f t="shared" si="0"/>
        <v>1554.0126998699409</v>
      </c>
      <c r="F27">
        <f t="shared" si="1"/>
        <v>6</v>
      </c>
      <c r="G27">
        <f t="shared" si="2"/>
        <v>18</v>
      </c>
      <c r="H27" s="5" t="str">
        <f t="shared" si="4"/>
        <v>612</v>
      </c>
      <c r="I27" s="5">
        <f t="shared" si="5"/>
        <v>65.355534105534105</v>
      </c>
      <c r="J27" s="13">
        <f t="shared" si="6"/>
        <v>-8.1723744793910787E-6</v>
      </c>
      <c r="K27" s="6" t="str">
        <f t="shared" si="3"/>
        <v xml:space="preserve">    dw $612        ; Octave 3, Note 36 - c (65.36 Hz, Ideal=65.36, Error=0.00% )</v>
      </c>
    </row>
    <row r="28" spans="1:11" x14ac:dyDescent="0.25">
      <c r="A28" s="3">
        <v>3</v>
      </c>
      <c r="B28" s="6">
        <v>37</v>
      </c>
      <c r="C28" s="3" t="s">
        <v>14</v>
      </c>
      <c r="D28">
        <f>D$52*2^(A28-5)</f>
        <v>69.275000000000006</v>
      </c>
      <c r="E28">
        <f t="shared" si="0"/>
        <v>1466.077228437387</v>
      </c>
      <c r="F28">
        <f t="shared" si="1"/>
        <v>5</v>
      </c>
      <c r="G28">
        <f t="shared" si="2"/>
        <v>186</v>
      </c>
      <c r="H28" s="5" t="str">
        <f t="shared" si="4"/>
        <v>5BA</v>
      </c>
      <c r="I28" s="5">
        <f t="shared" si="5"/>
        <v>69.278649386084581</v>
      </c>
      <c r="J28" s="13">
        <f t="shared" si="6"/>
        <v>-5.2679698081201184E-5</v>
      </c>
      <c r="K28" s="6" t="str">
        <f t="shared" si="3"/>
        <v xml:space="preserve">    dw $5BA        ; Octave 3, Note 37 - c# (69.28 Hz, Ideal=69.28, Error=0.00% )</v>
      </c>
    </row>
    <row r="29" spans="1:11" s="3" customFormat="1" x14ac:dyDescent="0.25">
      <c r="A29" s="3">
        <v>3</v>
      </c>
      <c r="B29" s="6">
        <v>38</v>
      </c>
      <c r="C29" s="3" t="s">
        <v>4</v>
      </c>
      <c r="D29" s="3">
        <f>D$53*2^(A29-5)</f>
        <v>73.502499999999998</v>
      </c>
      <c r="E29" s="3">
        <f t="shared" si="0"/>
        <v>1381.7557225944697</v>
      </c>
      <c r="F29" s="3">
        <f t="shared" si="1"/>
        <v>5</v>
      </c>
      <c r="G29" s="3">
        <f t="shared" si="2"/>
        <v>101</v>
      </c>
      <c r="H29" s="5" t="str">
        <f t="shared" si="4"/>
        <v>565</v>
      </c>
      <c r="I29" s="5">
        <f t="shared" si="5"/>
        <v>73.542722664735692</v>
      </c>
      <c r="J29" s="13">
        <f t="shared" si="6"/>
        <v>-5.4722852604597162E-4</v>
      </c>
      <c r="K29" s="6" t="str">
        <f t="shared" si="3"/>
        <v xml:space="preserve">    dw $565        ; Octave 3, Note 38 - d (73.54 Hz, Ideal=73.50, Error=0.00% )</v>
      </c>
    </row>
    <row r="30" spans="1:11" s="4" customFormat="1" x14ac:dyDescent="0.25">
      <c r="A30" s="3">
        <v>3</v>
      </c>
      <c r="B30" s="6">
        <v>39</v>
      </c>
      <c r="C30" s="3" t="s">
        <v>15</v>
      </c>
      <c r="D30" s="3">
        <f>D$54*2^(A30-5)</f>
        <v>77.837500000000006</v>
      </c>
      <c r="E30" s="3">
        <f t="shared" si="0"/>
        <v>1304.8016701461377</v>
      </c>
      <c r="F30" s="3">
        <f t="shared" si="1"/>
        <v>5</v>
      </c>
      <c r="G30" s="3">
        <f t="shared" si="2"/>
        <v>24</v>
      </c>
      <c r="H30" s="5" t="str">
        <f t="shared" si="4"/>
        <v>518</v>
      </c>
      <c r="I30" s="5">
        <f t="shared" si="5"/>
        <v>77.885352760736197</v>
      </c>
      <c r="J30" s="13">
        <f t="shared" si="6"/>
        <v>-6.147777194307519E-4</v>
      </c>
      <c r="K30" s="6" t="str">
        <f t="shared" si="3"/>
        <v xml:space="preserve">    dw $518        ; Octave 3, Note 39 - d# (77.89 Hz, Ideal=77.84, Error=0.00% )</v>
      </c>
    </row>
    <row r="31" spans="1:11" s="3" customFormat="1" x14ac:dyDescent="0.25">
      <c r="A31" s="3">
        <v>3</v>
      </c>
      <c r="B31" s="6">
        <v>40</v>
      </c>
      <c r="C31" s="3" t="s">
        <v>5</v>
      </c>
      <c r="D31" s="3">
        <f>D$55*2^(A31-5)</f>
        <v>82.47</v>
      </c>
      <c r="E31" s="3">
        <f t="shared" si="0"/>
        <v>1231.5084273068994</v>
      </c>
      <c r="F31" s="3">
        <f t="shared" si="1"/>
        <v>4</v>
      </c>
      <c r="G31" s="3">
        <f t="shared" si="2"/>
        <v>207</v>
      </c>
      <c r="H31" s="5" t="str">
        <f t="shared" si="4"/>
        <v>4CF</v>
      </c>
      <c r="I31" s="5">
        <f t="shared" si="5"/>
        <v>82.504061738424042</v>
      </c>
      <c r="J31" s="13">
        <f t="shared" si="6"/>
        <v>-4.1301974565348783E-4</v>
      </c>
      <c r="K31" s="6" t="str">
        <f t="shared" si="3"/>
        <v xml:space="preserve">    dw $4CF        ; Octave 3, Note 40 - e (82.50 Hz, Ideal=82.47, Error=0.00% )</v>
      </c>
    </row>
    <row r="32" spans="1:11" s="3" customFormat="1" x14ac:dyDescent="0.25">
      <c r="A32" s="3">
        <v>3</v>
      </c>
      <c r="B32" s="6">
        <v>41</v>
      </c>
      <c r="C32" s="3" t="s">
        <v>6</v>
      </c>
      <c r="D32" s="3">
        <f>D$56*2^(A32-5)</f>
        <v>87.412499999999994</v>
      </c>
      <c r="E32" s="3">
        <f t="shared" si="0"/>
        <v>1161.8761618761619</v>
      </c>
      <c r="F32" s="3">
        <f t="shared" si="1"/>
        <v>4</v>
      </c>
      <c r="G32" s="3">
        <f t="shared" si="2"/>
        <v>137</v>
      </c>
      <c r="H32" s="5" t="str">
        <f t="shared" si="4"/>
        <v>489</v>
      </c>
      <c r="I32" s="5">
        <f t="shared" si="5"/>
        <v>87.478466838931951</v>
      </c>
      <c r="J32" s="13">
        <f t="shared" si="6"/>
        <v>-7.5466139204297242E-4</v>
      </c>
      <c r="K32" s="6" t="str">
        <f t="shared" si="3"/>
        <v xml:space="preserve">    dw $489        ; Octave 3, Note 41 - f (87.48 Hz, Ideal=87.41, Error=0.00% )</v>
      </c>
    </row>
    <row r="33" spans="1:11" s="3" customFormat="1" x14ac:dyDescent="0.25">
      <c r="A33" s="3">
        <v>3</v>
      </c>
      <c r="B33" s="6">
        <v>42</v>
      </c>
      <c r="C33" s="3" t="s">
        <v>16</v>
      </c>
      <c r="D33" s="3">
        <f>D$57*2^(A33-5)</f>
        <v>92.367500000000007</v>
      </c>
      <c r="E33" s="3">
        <f t="shared" si="0"/>
        <v>1099.5480011908951</v>
      </c>
      <c r="F33" s="3">
        <f t="shared" si="1"/>
        <v>4</v>
      </c>
      <c r="G33" s="3">
        <f t="shared" si="2"/>
        <v>75</v>
      </c>
      <c r="H33" s="5" t="str">
        <f t="shared" si="4"/>
        <v>44B</v>
      </c>
      <c r="I33" s="5">
        <f t="shared" si="5"/>
        <v>92.413557779799817</v>
      </c>
      <c r="J33" s="13">
        <f t="shared" si="6"/>
        <v>-4.9863620645584049E-4</v>
      </c>
      <c r="K33" s="6" t="str">
        <f t="shared" si="3"/>
        <v xml:space="preserve">    dw $44B        ; Octave 3, Note 42 - f# (92.41 Hz, Ideal=92.37, Error=0.00% )</v>
      </c>
    </row>
    <row r="34" spans="1:11" s="3" customFormat="1" x14ac:dyDescent="0.25">
      <c r="A34" s="3">
        <v>3</v>
      </c>
      <c r="B34" s="6">
        <v>43</v>
      </c>
      <c r="C34" s="3" t="s">
        <v>7</v>
      </c>
      <c r="D34" s="3">
        <f>D$58*2^(A34-5)</f>
        <v>97.915000000000006</v>
      </c>
      <c r="E34" s="3">
        <f t="shared" si="0"/>
        <v>1037.2516979012407</v>
      </c>
      <c r="F34" s="3">
        <f t="shared" si="1"/>
        <v>4</v>
      </c>
      <c r="G34" s="3">
        <f t="shared" si="2"/>
        <v>13</v>
      </c>
      <c r="H34" s="5" t="str">
        <f t="shared" si="4"/>
        <v>40D</v>
      </c>
      <c r="I34" s="5">
        <f t="shared" si="5"/>
        <v>97.938765670202514</v>
      </c>
      <c r="J34" s="13">
        <f t="shared" si="6"/>
        <v>-2.4271735895938057E-4</v>
      </c>
      <c r="K34" s="6" t="str">
        <f t="shared" si="3"/>
        <v xml:space="preserve">    dw $40D        ; Octave 3, Note 43 - g (97.94 Hz, Ideal=97.92, Error=0.00% )</v>
      </c>
    </row>
    <row r="35" spans="1:11" s="3" customFormat="1" x14ac:dyDescent="0.25">
      <c r="A35" s="3">
        <v>3</v>
      </c>
      <c r="B35" s="6">
        <v>44</v>
      </c>
      <c r="C35" s="3" t="s">
        <v>17</v>
      </c>
      <c r="D35" s="3">
        <f>D$59*2^(A35-5)</f>
        <v>103.7825</v>
      </c>
      <c r="E35" s="3">
        <f t="shared" si="0"/>
        <v>978.60911039915209</v>
      </c>
      <c r="F35" s="3">
        <f t="shared" si="1"/>
        <v>3</v>
      </c>
      <c r="G35" s="3">
        <f t="shared" si="2"/>
        <v>210</v>
      </c>
      <c r="H35" s="5" t="str">
        <f t="shared" si="4"/>
        <v>3D2</v>
      </c>
      <c r="I35" s="5">
        <f t="shared" si="5"/>
        <v>103.84713701431492</v>
      </c>
      <c r="J35" s="13">
        <f t="shared" si="6"/>
        <v>-6.2281226907162114E-4</v>
      </c>
      <c r="K35" s="6" t="str">
        <f t="shared" si="3"/>
        <v xml:space="preserve">    dw $3D2        ; Octave 3, Note 44 - g# (103.85 Hz, Ideal=103.78, Error=0.00% )</v>
      </c>
    </row>
    <row r="36" spans="1:11" s="3" customFormat="1" x14ac:dyDescent="0.25">
      <c r="A36" s="3">
        <v>3</v>
      </c>
      <c r="B36" s="6">
        <v>45</v>
      </c>
      <c r="C36" s="3" t="s">
        <v>8</v>
      </c>
      <c r="D36" s="3">
        <f>D$60*2^(A36-5)</f>
        <v>109.96</v>
      </c>
      <c r="E36" s="3">
        <f t="shared" si="0"/>
        <v>923.63132048017462</v>
      </c>
      <c r="F36" s="3">
        <f t="shared" si="1"/>
        <v>3</v>
      </c>
      <c r="G36" s="3">
        <f t="shared" si="2"/>
        <v>155</v>
      </c>
      <c r="H36" s="5" t="str">
        <f t="shared" si="4"/>
        <v>39B</v>
      </c>
      <c r="I36" s="5">
        <f t="shared" si="5"/>
        <v>110.03521126760563</v>
      </c>
      <c r="J36" s="13">
        <f t="shared" si="6"/>
        <v>-6.8398751914913118E-4</v>
      </c>
      <c r="K36" s="6" t="str">
        <f t="shared" si="3"/>
        <v xml:space="preserve">    dw $39B        ; Octave 3, Note 45 - a (110.04 Hz, Ideal=109.96, Error=0.00% )</v>
      </c>
    </row>
    <row r="37" spans="1:11" s="3" customFormat="1" x14ac:dyDescent="0.25">
      <c r="A37" s="3">
        <v>3</v>
      </c>
      <c r="B37" s="6">
        <v>46</v>
      </c>
      <c r="C37" s="3" t="s">
        <v>18</v>
      </c>
      <c r="D37" s="3">
        <f>D$61*2^(A37-5)</f>
        <v>116.43</v>
      </c>
      <c r="E37" s="3">
        <f t="shared" si="0"/>
        <v>872.30524778837059</v>
      </c>
      <c r="F37" s="3">
        <f t="shared" si="1"/>
        <v>3</v>
      </c>
      <c r="G37" s="3">
        <f t="shared" si="2"/>
        <v>104</v>
      </c>
      <c r="H37" s="5" t="str">
        <f t="shared" si="4"/>
        <v>368</v>
      </c>
      <c r="I37" s="5">
        <f t="shared" si="5"/>
        <v>116.47075688073394</v>
      </c>
      <c r="J37" s="13">
        <f t="shared" si="6"/>
        <v>-3.5005480317733701E-4</v>
      </c>
      <c r="K37" s="6" t="str">
        <f t="shared" si="3"/>
        <v xml:space="preserve">    dw $368        ; Octave 3, Note 46 - a# (116.47 Hz, Ideal=116.43, Error=0.00% )</v>
      </c>
    </row>
    <row r="38" spans="1:11" s="3" customFormat="1" x14ac:dyDescent="0.25">
      <c r="A38" s="3">
        <v>3</v>
      </c>
      <c r="B38" s="6">
        <v>47</v>
      </c>
      <c r="C38" s="3" t="s">
        <v>9</v>
      </c>
      <c r="D38" s="3">
        <f>D$62*2^(A38-5)</f>
        <v>123.705</v>
      </c>
      <c r="E38" s="3">
        <f t="shared" si="0"/>
        <v>821.00561820459961</v>
      </c>
      <c r="F38" s="3">
        <f t="shared" si="1"/>
        <v>3</v>
      </c>
      <c r="G38" s="3">
        <f t="shared" si="2"/>
        <v>53</v>
      </c>
      <c r="H38" s="5" t="str">
        <f t="shared" si="4"/>
        <v>335</v>
      </c>
      <c r="I38" s="5">
        <f t="shared" si="5"/>
        <v>123.70584652862362</v>
      </c>
      <c r="J38" s="13">
        <f t="shared" si="6"/>
        <v>-6.8431237510681557E-6</v>
      </c>
      <c r="K38" s="6" t="str">
        <f t="shared" si="3"/>
        <v xml:space="preserve">    dw $335        ; Octave 3, Note 47 - b (123.71 Hz, Ideal=123.71, Error=0.00% )</v>
      </c>
    </row>
    <row r="39" spans="1:11" s="3" customFormat="1" x14ac:dyDescent="0.25">
      <c r="A39" s="3">
        <v>4</v>
      </c>
      <c r="B39" s="6">
        <v>48</v>
      </c>
      <c r="C39" s="3" t="str">
        <f>C27</f>
        <v>c</v>
      </c>
      <c r="D39" s="3">
        <f>D$51*2^(A39-5)</f>
        <v>130.71</v>
      </c>
      <c r="E39" s="3">
        <f t="shared" si="0"/>
        <v>777.00634993497044</v>
      </c>
      <c r="F39" s="3">
        <f t="shared" si="1"/>
        <v>3</v>
      </c>
      <c r="G39" s="3">
        <f t="shared" si="2"/>
        <v>9</v>
      </c>
      <c r="H39" s="5" t="str">
        <f t="shared" si="4"/>
        <v>309</v>
      </c>
      <c r="I39" s="5">
        <f t="shared" si="5"/>
        <v>130.71106821106821</v>
      </c>
      <c r="J39" s="13">
        <f t="shared" si="6"/>
        <v>-8.1723744793910787E-6</v>
      </c>
      <c r="K39" s="6" t="str">
        <f t="shared" si="3"/>
        <v xml:space="preserve">    dw $309        ; Octave 4, Note 48 - c (130.71 Hz, Ideal=130.71, Error=0.00% )</v>
      </c>
    </row>
    <row r="40" spans="1:11" s="3" customFormat="1" x14ac:dyDescent="0.25">
      <c r="A40" s="3">
        <v>4</v>
      </c>
      <c r="B40" s="6">
        <v>49</v>
      </c>
      <c r="C40" s="3" t="s">
        <v>14</v>
      </c>
      <c r="D40" s="3">
        <f>D$52*2^(A40-5)</f>
        <v>138.55000000000001</v>
      </c>
      <c r="E40" s="3">
        <f t="shared" si="0"/>
        <v>733.03861421869351</v>
      </c>
      <c r="F40" s="3">
        <f t="shared" si="1"/>
        <v>2</v>
      </c>
      <c r="G40" s="3">
        <f t="shared" si="2"/>
        <v>221</v>
      </c>
      <c r="H40" s="5" t="str">
        <f t="shared" si="4"/>
        <v>2DD</v>
      </c>
      <c r="I40" s="5">
        <f t="shared" si="5"/>
        <v>138.55729877216916</v>
      </c>
      <c r="J40" s="13">
        <f t="shared" si="6"/>
        <v>-5.2679698081201184E-5</v>
      </c>
      <c r="K40" s="6" t="str">
        <f t="shared" si="3"/>
        <v xml:space="preserve">    dw $2DD        ; Octave 4, Note 49 - c# (138.56 Hz, Ideal=138.55, Error=0.00% )</v>
      </c>
    </row>
    <row r="41" spans="1:11" x14ac:dyDescent="0.25">
      <c r="A41">
        <v>4</v>
      </c>
      <c r="B41" s="6">
        <v>50</v>
      </c>
      <c r="C41" t="s">
        <v>4</v>
      </c>
      <c r="D41">
        <f>D$53*2^(A41-5)</f>
        <v>147.005</v>
      </c>
      <c r="E41">
        <f t="shared" si="0"/>
        <v>690.87786129723486</v>
      </c>
      <c r="F41">
        <f t="shared" si="1"/>
        <v>2</v>
      </c>
      <c r="G41">
        <f t="shared" si="2"/>
        <v>178</v>
      </c>
      <c r="H41" s="5" t="str">
        <f t="shared" si="4"/>
        <v>2B2</v>
      </c>
      <c r="I41" s="5">
        <f t="shared" si="5"/>
        <v>147.19202898550725</v>
      </c>
      <c r="J41" s="13">
        <f t="shared" si="6"/>
        <v>-1.272262749615688E-3</v>
      </c>
      <c r="K41" s="6" t="str">
        <f t="shared" si="3"/>
        <v xml:space="preserve">    dw $2B2        ; Octave 4, Note 50 - d (147.19 Hz, Ideal=147.01, Error=0.00% )</v>
      </c>
    </row>
    <row r="42" spans="1:11" s="3" customFormat="1" x14ac:dyDescent="0.25">
      <c r="A42">
        <v>4</v>
      </c>
      <c r="B42" s="6">
        <v>51</v>
      </c>
      <c r="C42" t="s">
        <v>15</v>
      </c>
      <c r="D42">
        <f>D$54*2^(A42-5)</f>
        <v>155.67500000000001</v>
      </c>
      <c r="E42">
        <f t="shared" si="0"/>
        <v>652.40083507306883</v>
      </c>
      <c r="F42">
        <f t="shared" si="1"/>
        <v>2</v>
      </c>
      <c r="G42">
        <f t="shared" si="2"/>
        <v>140</v>
      </c>
      <c r="H42" s="5" t="str">
        <f t="shared" si="4"/>
        <v>28C</v>
      </c>
      <c r="I42" s="5">
        <f t="shared" si="5"/>
        <v>155.77070552147239</v>
      </c>
      <c r="J42" s="13">
        <f t="shared" si="6"/>
        <v>-6.147777194307519E-4</v>
      </c>
      <c r="K42" s="6" t="str">
        <f t="shared" si="3"/>
        <v xml:space="preserve">    dw $28C        ; Octave 4, Note 51 - d# (155.77 Hz, Ideal=155.68, Error=0.00% )</v>
      </c>
    </row>
    <row r="43" spans="1:11" x14ac:dyDescent="0.25">
      <c r="A43">
        <v>4</v>
      </c>
      <c r="B43" s="6">
        <v>52</v>
      </c>
      <c r="C43" t="s">
        <v>5</v>
      </c>
      <c r="D43">
        <f>D$55*2^(A43-5)</f>
        <v>164.94</v>
      </c>
      <c r="E43">
        <f t="shared" si="0"/>
        <v>615.75421365344971</v>
      </c>
      <c r="F43">
        <f t="shared" si="1"/>
        <v>2</v>
      </c>
      <c r="G43">
        <f t="shared" si="2"/>
        <v>103</v>
      </c>
      <c r="H43" s="5" t="str">
        <f t="shared" si="4"/>
        <v>267</v>
      </c>
      <c r="I43" s="5">
        <f t="shared" si="5"/>
        <v>165.14227642276424</v>
      </c>
      <c r="J43" s="13">
        <f t="shared" si="6"/>
        <v>-1.2263636641460084E-3</v>
      </c>
      <c r="K43" s="6" t="str">
        <f t="shared" si="3"/>
        <v xml:space="preserve">    dw $267        ; Octave 4, Note 52 - e (165.14 Hz, Ideal=164.94, Error=0.00% )</v>
      </c>
    </row>
    <row r="44" spans="1:11" x14ac:dyDescent="0.25">
      <c r="A44">
        <v>4</v>
      </c>
      <c r="B44" s="6">
        <v>53</v>
      </c>
      <c r="C44" t="s">
        <v>6</v>
      </c>
      <c r="D44">
        <f>D$56*2^(A44-5)</f>
        <v>174.82499999999999</v>
      </c>
      <c r="E44">
        <f t="shared" si="0"/>
        <v>580.93808093808093</v>
      </c>
      <c r="F44">
        <f t="shared" si="1"/>
        <v>2</v>
      </c>
      <c r="G44">
        <f t="shared" si="2"/>
        <v>68</v>
      </c>
      <c r="H44" s="5" t="str">
        <f t="shared" si="4"/>
        <v>244</v>
      </c>
      <c r="I44" s="5">
        <f t="shared" si="5"/>
        <v>175.10775862068965</v>
      </c>
      <c r="J44" s="13">
        <f t="shared" si="6"/>
        <v>-1.617380927725798E-3</v>
      </c>
      <c r="K44" s="6" t="str">
        <f t="shared" si="3"/>
        <v xml:space="preserve">    dw $244        ; Octave 4, Note 53 - f (175.11 Hz, Ideal=174.83, Error=0.00% )</v>
      </c>
    </row>
    <row r="45" spans="1:11" x14ac:dyDescent="0.25">
      <c r="A45">
        <v>4</v>
      </c>
      <c r="B45" s="6">
        <v>54</v>
      </c>
      <c r="C45" t="s">
        <v>16</v>
      </c>
      <c r="D45">
        <f>D$57*2^(A45-5)</f>
        <v>184.73500000000001</v>
      </c>
      <c r="E45">
        <f t="shared" si="0"/>
        <v>549.77400059544755</v>
      </c>
      <c r="F45">
        <f t="shared" si="1"/>
        <v>2</v>
      </c>
      <c r="G45">
        <f t="shared" si="2"/>
        <v>37</v>
      </c>
      <c r="H45" s="5" t="str">
        <f t="shared" si="4"/>
        <v>225</v>
      </c>
      <c r="I45" s="5">
        <f t="shared" si="5"/>
        <v>184.99544626593806</v>
      </c>
      <c r="J45" s="13">
        <f t="shared" si="6"/>
        <v>-1.4098371501775142E-3</v>
      </c>
      <c r="K45" s="6" t="str">
        <f t="shared" si="3"/>
        <v xml:space="preserve">    dw $225        ; Octave 4, Note 54 - f# (185.00 Hz, Ideal=184.74, Error=0.00% )</v>
      </c>
    </row>
    <row r="46" spans="1:11" x14ac:dyDescent="0.25">
      <c r="A46">
        <v>4</v>
      </c>
      <c r="B46" s="6">
        <v>55</v>
      </c>
      <c r="C46" t="s">
        <v>7</v>
      </c>
      <c r="D46">
        <f>D$58*2^(A46-5)</f>
        <v>195.83</v>
      </c>
      <c r="E46">
        <f t="shared" si="0"/>
        <v>518.62584895062037</v>
      </c>
      <c r="F46">
        <f t="shared" si="1"/>
        <v>2</v>
      </c>
      <c r="G46">
        <f t="shared" si="2"/>
        <v>6</v>
      </c>
      <c r="H46" s="5" t="str">
        <f t="shared" si="4"/>
        <v>206</v>
      </c>
      <c r="I46" s="5">
        <f t="shared" si="5"/>
        <v>196.06660231660231</v>
      </c>
      <c r="J46" s="13">
        <f t="shared" si="6"/>
        <v>-1.2082026073752807E-3</v>
      </c>
      <c r="K46" s="6" t="str">
        <f t="shared" si="3"/>
        <v xml:space="preserve">    dw $206        ; Octave 4, Note 55 - g (196.07 Hz, Ideal=195.83, Error=0.00% )</v>
      </c>
    </row>
    <row r="47" spans="1:11" x14ac:dyDescent="0.25">
      <c r="A47">
        <v>4</v>
      </c>
      <c r="B47" s="6">
        <v>56</v>
      </c>
      <c r="C47" t="s">
        <v>17</v>
      </c>
      <c r="D47">
        <f>D$59*2^(A47-5)</f>
        <v>207.565</v>
      </c>
      <c r="E47">
        <f t="shared" si="0"/>
        <v>489.30455519957604</v>
      </c>
      <c r="F47">
        <f t="shared" si="1"/>
        <v>1</v>
      </c>
      <c r="G47">
        <f t="shared" si="2"/>
        <v>233</v>
      </c>
      <c r="H47" s="5" t="str">
        <f t="shared" si="4"/>
        <v>1E9</v>
      </c>
      <c r="I47" s="5">
        <f t="shared" si="5"/>
        <v>207.69427402862985</v>
      </c>
      <c r="J47" s="13">
        <f t="shared" si="6"/>
        <v>-6.2281226907162114E-4</v>
      </c>
      <c r="K47" s="6" t="str">
        <f t="shared" si="3"/>
        <v xml:space="preserve">    dw $1000000000        ; Octave 4, Note 56 - g# (207.69 Hz, Ideal=207.57, Error=0.00% )</v>
      </c>
    </row>
    <row r="48" spans="1:11" x14ac:dyDescent="0.25">
      <c r="A48">
        <v>4</v>
      </c>
      <c r="B48" s="6">
        <v>57</v>
      </c>
      <c r="C48" t="s">
        <v>8</v>
      </c>
      <c r="D48">
        <f>D$60*2^(A48-5)</f>
        <v>219.92</v>
      </c>
      <c r="E48">
        <f t="shared" si="0"/>
        <v>461.81566024008731</v>
      </c>
      <c r="F48">
        <f t="shared" si="1"/>
        <v>1</v>
      </c>
      <c r="G48">
        <f t="shared" si="2"/>
        <v>205</v>
      </c>
      <c r="H48" s="5" t="str">
        <f t="shared" si="4"/>
        <v>1CD</v>
      </c>
      <c r="I48" s="5">
        <f t="shared" si="5"/>
        <v>220.30911062906725</v>
      </c>
      <c r="J48" s="13">
        <f t="shared" si="6"/>
        <v>-1.7693280696037697E-3</v>
      </c>
      <c r="K48" s="6" t="str">
        <f t="shared" si="3"/>
        <v xml:space="preserve">    dw $1CD        ; Octave 4, Note 57 - a (220.31 Hz, Ideal=219.92, Error=0.00% )</v>
      </c>
    </row>
    <row r="49" spans="1:11" x14ac:dyDescent="0.25">
      <c r="A49">
        <v>4</v>
      </c>
      <c r="B49" s="6">
        <v>58</v>
      </c>
      <c r="C49" t="s">
        <v>18</v>
      </c>
      <c r="D49">
        <f>D$61*2^(A49-5)</f>
        <v>232.86</v>
      </c>
      <c r="E49">
        <f t="shared" si="0"/>
        <v>436.1526238941853</v>
      </c>
      <c r="F49">
        <f t="shared" si="1"/>
        <v>1</v>
      </c>
      <c r="G49">
        <f t="shared" si="2"/>
        <v>180</v>
      </c>
      <c r="H49" s="5" t="str">
        <f t="shared" si="4"/>
        <v>1B4</v>
      </c>
      <c r="I49" s="5">
        <f t="shared" si="5"/>
        <v>232.94151376146789</v>
      </c>
      <c r="J49" s="13">
        <f t="shared" si="6"/>
        <v>-3.5005480317733701E-4</v>
      </c>
      <c r="K49" s="6" t="str">
        <f t="shared" si="3"/>
        <v xml:space="preserve">    dw $1B4        ; Octave 4, Note 58 - a# (232.94 Hz, Ideal=232.86, Error=0.00% )</v>
      </c>
    </row>
    <row r="50" spans="1:11" x14ac:dyDescent="0.25">
      <c r="A50">
        <v>4</v>
      </c>
      <c r="B50" s="6">
        <v>59</v>
      </c>
      <c r="C50" t="s">
        <v>9</v>
      </c>
      <c r="D50">
        <f>D$62*2^(A50-5)</f>
        <v>247.41</v>
      </c>
      <c r="E50">
        <f t="shared" si="0"/>
        <v>410.50280910229981</v>
      </c>
      <c r="F50">
        <f t="shared" si="1"/>
        <v>1</v>
      </c>
      <c r="G50">
        <f t="shared" si="2"/>
        <v>154</v>
      </c>
      <c r="H50" s="5" t="str">
        <f t="shared" si="4"/>
        <v>19A</v>
      </c>
      <c r="I50" s="5">
        <f t="shared" si="5"/>
        <v>247.71341463414635</v>
      </c>
      <c r="J50" s="13">
        <f t="shared" si="6"/>
        <v>-1.226363664145951E-3</v>
      </c>
      <c r="K50" s="6" t="str">
        <f t="shared" si="3"/>
        <v xml:space="preserve">    dw $19A        ; Octave 4, Note 59 - b (247.71 Hz, Ideal=247.41, Error=0.00% )</v>
      </c>
    </row>
    <row r="51" spans="1:11" x14ac:dyDescent="0.25">
      <c r="A51" s="1">
        <v>5</v>
      </c>
      <c r="B51" s="6">
        <v>60</v>
      </c>
      <c r="C51" s="2" t="s">
        <v>3</v>
      </c>
      <c r="D51" s="1">
        <v>261.42</v>
      </c>
      <c r="E51" s="1">
        <f t="shared" ref="E51:E95" si="7">$C$1/(16*D51)</f>
        <v>388.50317496748522</v>
      </c>
      <c r="F51" s="1">
        <f t="shared" ref="F51:F95" si="8">INT(E51/256)</f>
        <v>1</v>
      </c>
      <c r="G51" s="1">
        <f t="shared" ref="G51:G74" si="9">INT(E51-256*F51)</f>
        <v>132</v>
      </c>
      <c r="H51" s="5" t="str">
        <f t="shared" si="4"/>
        <v>184</v>
      </c>
      <c r="I51" s="5">
        <f t="shared" si="5"/>
        <v>261.75902061855669</v>
      </c>
      <c r="J51" s="13">
        <f t="shared" si="6"/>
        <v>-1.2968426997042076E-3</v>
      </c>
      <c r="K51" s="6" t="str">
        <f t="shared" si="3"/>
        <v xml:space="preserve">    dw $184        ; Octave 5, Note 60 - c (261.76 Hz, Ideal=261.42, Error=0.00% )</v>
      </c>
    </row>
    <row r="52" spans="1:11" x14ac:dyDescent="0.25">
      <c r="A52" s="2">
        <v>5</v>
      </c>
      <c r="B52" s="6">
        <v>61</v>
      </c>
      <c r="C52" s="2" t="s">
        <v>14</v>
      </c>
      <c r="D52" s="2">
        <v>277.10000000000002</v>
      </c>
      <c r="E52" s="1">
        <f t="shared" si="7"/>
        <v>366.51930710934676</v>
      </c>
      <c r="F52" s="1">
        <f t="shared" si="8"/>
        <v>1</v>
      </c>
      <c r="G52" s="1">
        <f t="shared" si="9"/>
        <v>110</v>
      </c>
      <c r="H52" s="5" t="str">
        <f t="shared" si="4"/>
        <v>16E</v>
      </c>
      <c r="I52" s="5">
        <f t="shared" si="5"/>
        <v>277.49316939890713</v>
      </c>
      <c r="J52" s="13">
        <f t="shared" si="6"/>
        <v>-1.4188718834612234E-3</v>
      </c>
      <c r="K52" s="6" t="str">
        <f t="shared" si="3"/>
        <v xml:space="preserve">    dw $16E        ; Octave 5, Note 61 - c# (277.49 Hz, Ideal=277.10, Error=0.00% )</v>
      </c>
    </row>
    <row r="53" spans="1:11" x14ac:dyDescent="0.25">
      <c r="A53" s="1">
        <v>5</v>
      </c>
      <c r="B53" s="6">
        <v>62</v>
      </c>
      <c r="C53" s="1" t="s">
        <v>4</v>
      </c>
      <c r="D53" s="1">
        <v>294.01</v>
      </c>
      <c r="E53" s="1">
        <f t="shared" si="7"/>
        <v>345.43893064861743</v>
      </c>
      <c r="F53" s="1">
        <f t="shared" si="8"/>
        <v>1</v>
      </c>
      <c r="G53" s="1">
        <f t="shared" si="9"/>
        <v>89</v>
      </c>
      <c r="H53" s="5" t="str">
        <f t="shared" si="4"/>
        <v>159</v>
      </c>
      <c r="I53" s="5">
        <f t="shared" si="5"/>
        <v>294.3840579710145</v>
      </c>
      <c r="J53" s="13">
        <f t="shared" si="6"/>
        <v>-1.272262749615688E-3</v>
      </c>
      <c r="K53" s="6" t="str">
        <f t="shared" si="3"/>
        <v xml:space="preserve">    dw $159        ; Octave 5, Note 62 - d (294.38 Hz, Ideal=294.01, Error=0.00% )</v>
      </c>
    </row>
    <row r="54" spans="1:11" x14ac:dyDescent="0.25">
      <c r="A54" s="1">
        <v>5</v>
      </c>
      <c r="B54" s="6">
        <v>63</v>
      </c>
      <c r="C54" s="1" t="s">
        <v>15</v>
      </c>
      <c r="D54" s="1">
        <v>311.35000000000002</v>
      </c>
      <c r="E54" s="1">
        <f t="shared" si="7"/>
        <v>326.20041753653442</v>
      </c>
      <c r="F54" s="1">
        <f t="shared" si="8"/>
        <v>1</v>
      </c>
      <c r="G54" s="1">
        <f t="shared" si="9"/>
        <v>70</v>
      </c>
      <c r="H54" s="5" t="str">
        <f t="shared" si="4"/>
        <v>146</v>
      </c>
      <c r="I54" s="5">
        <f t="shared" si="5"/>
        <v>311.54141104294479</v>
      </c>
      <c r="J54" s="13">
        <f t="shared" si="6"/>
        <v>-6.147777194307519E-4</v>
      </c>
      <c r="K54" s="6" t="str">
        <f t="shared" si="3"/>
        <v xml:space="preserve">    dw $146        ; Octave 5, Note 63 - d# (311.54 Hz, Ideal=311.35, Error=0.00% )</v>
      </c>
    </row>
    <row r="55" spans="1:11" x14ac:dyDescent="0.25">
      <c r="A55" s="1">
        <v>5</v>
      </c>
      <c r="B55" s="6">
        <v>64</v>
      </c>
      <c r="C55" s="1" t="s">
        <v>5</v>
      </c>
      <c r="D55" s="1">
        <v>329.88</v>
      </c>
      <c r="E55" s="1">
        <f t="shared" si="7"/>
        <v>307.87710682672486</v>
      </c>
      <c r="F55" s="1">
        <f t="shared" si="8"/>
        <v>1</v>
      </c>
      <c r="G55" s="1">
        <f t="shared" si="9"/>
        <v>51</v>
      </c>
      <c r="H55" s="5" t="str">
        <f t="shared" si="4"/>
        <v>133</v>
      </c>
      <c r="I55" s="5">
        <f t="shared" si="5"/>
        <v>330.82247557003257</v>
      </c>
      <c r="J55" s="13">
        <f t="shared" si="6"/>
        <v>-2.8570254942178078E-3</v>
      </c>
      <c r="K55" s="6" t="str">
        <f t="shared" si="3"/>
        <v xml:space="preserve">    dw $133        ; Octave 5, Note 64 - e (330.82 Hz, Ideal=329.88, Error=0.00% )</v>
      </c>
    </row>
    <row r="56" spans="1:11" x14ac:dyDescent="0.25">
      <c r="A56" s="1">
        <v>5</v>
      </c>
      <c r="B56" s="6">
        <v>65</v>
      </c>
      <c r="C56" s="1" t="s">
        <v>6</v>
      </c>
      <c r="D56" s="1">
        <v>349.65</v>
      </c>
      <c r="E56" s="1">
        <f t="shared" si="7"/>
        <v>290.46904046904046</v>
      </c>
      <c r="F56" s="1">
        <f t="shared" si="8"/>
        <v>1</v>
      </c>
      <c r="G56" s="1">
        <f t="shared" si="9"/>
        <v>34</v>
      </c>
      <c r="H56" s="5" t="str">
        <f t="shared" si="4"/>
        <v>122</v>
      </c>
      <c r="I56" s="5">
        <f t="shared" si="5"/>
        <v>350.2155172413793</v>
      </c>
      <c r="J56" s="13">
        <f t="shared" si="6"/>
        <v>-1.617380927725798E-3</v>
      </c>
      <c r="K56" s="6" t="str">
        <f t="shared" si="3"/>
        <v xml:space="preserve">    dw $122        ; Octave 5, Note 65 - f (350.22 Hz, Ideal=349.65, Error=0.00% )</v>
      </c>
    </row>
    <row r="57" spans="1:11" x14ac:dyDescent="0.25">
      <c r="A57" s="1">
        <v>5</v>
      </c>
      <c r="B57" s="6">
        <v>66</v>
      </c>
      <c r="C57" s="1" t="s">
        <v>16</v>
      </c>
      <c r="D57" s="1">
        <v>369.47</v>
      </c>
      <c r="E57" s="1">
        <f t="shared" si="7"/>
        <v>274.88700029772377</v>
      </c>
      <c r="F57" s="1">
        <f t="shared" si="8"/>
        <v>1</v>
      </c>
      <c r="G57" s="1">
        <f t="shared" si="9"/>
        <v>18</v>
      </c>
      <c r="H57" s="5" t="str">
        <f t="shared" si="4"/>
        <v>112</v>
      </c>
      <c r="I57" s="5">
        <f t="shared" si="5"/>
        <v>370.66605839416059</v>
      </c>
      <c r="J57" s="13">
        <f t="shared" si="6"/>
        <v>-3.2372273639552848E-3</v>
      </c>
      <c r="K57" s="6" t="str">
        <f t="shared" si="3"/>
        <v xml:space="preserve">    dw $112        ; Octave 5, Note 66 - f# (370.67 Hz, Ideal=369.47, Error=0.00% )</v>
      </c>
    </row>
    <row r="58" spans="1:11" x14ac:dyDescent="0.25">
      <c r="A58" s="1">
        <v>5</v>
      </c>
      <c r="B58" s="6">
        <v>67</v>
      </c>
      <c r="C58" s="1" t="s">
        <v>7</v>
      </c>
      <c r="D58" s="1">
        <v>391.66</v>
      </c>
      <c r="E58" s="1">
        <f t="shared" si="7"/>
        <v>259.31292447531018</v>
      </c>
      <c r="F58" s="1">
        <f t="shared" si="8"/>
        <v>1</v>
      </c>
      <c r="G58" s="1">
        <f t="shared" si="9"/>
        <v>3</v>
      </c>
      <c r="H58" s="5" t="str">
        <f t="shared" si="4"/>
        <v>103</v>
      </c>
      <c r="I58" s="5">
        <f t="shared" si="5"/>
        <v>392.13320463320463</v>
      </c>
      <c r="J58" s="13">
        <f t="shared" si="6"/>
        <v>-1.2082026073752807E-3</v>
      </c>
      <c r="K58" s="6" t="str">
        <f t="shared" si="3"/>
        <v xml:space="preserve">    dw $103        ; Octave 5, Note 67 - g (392.13 Hz, Ideal=391.66, Error=0.00% )</v>
      </c>
    </row>
    <row r="59" spans="1:11" x14ac:dyDescent="0.25">
      <c r="A59" s="1">
        <v>5</v>
      </c>
      <c r="B59" s="6">
        <v>68</v>
      </c>
      <c r="C59" s="1" t="s">
        <v>17</v>
      </c>
      <c r="D59" s="1">
        <v>415.13</v>
      </c>
      <c r="E59" s="1">
        <f t="shared" si="7"/>
        <v>244.65227759978802</v>
      </c>
      <c r="F59" s="1">
        <f t="shared" si="8"/>
        <v>0</v>
      </c>
      <c r="G59" s="1">
        <f t="shared" si="9"/>
        <v>244</v>
      </c>
      <c r="H59" s="5" t="str">
        <f t="shared" si="4"/>
        <v>F4</v>
      </c>
      <c r="I59" s="5">
        <f t="shared" si="5"/>
        <v>416.23975409836066</v>
      </c>
      <c r="J59" s="13">
        <f t="shared" si="6"/>
        <v>-2.6732688515902674E-3</v>
      </c>
      <c r="K59" s="6" t="str">
        <f t="shared" si="3"/>
        <v xml:space="preserve">    dw $F4        ; Octave 5, Note 68 - g# (416.24 Hz, Ideal=415.13, Error=0.00% )</v>
      </c>
    </row>
    <row r="60" spans="1:11" x14ac:dyDescent="0.25">
      <c r="A60" s="1">
        <v>5</v>
      </c>
      <c r="B60" s="6">
        <v>69</v>
      </c>
      <c r="C60" s="1" t="s">
        <v>8</v>
      </c>
      <c r="D60" s="1">
        <v>439.84</v>
      </c>
      <c r="E60" s="1">
        <f t="shared" si="7"/>
        <v>230.90783012004366</v>
      </c>
      <c r="F60" s="1">
        <f t="shared" si="8"/>
        <v>0</v>
      </c>
      <c r="G60" s="1">
        <f t="shared" si="9"/>
        <v>230</v>
      </c>
      <c r="H60" s="5" t="str">
        <f t="shared" si="4"/>
        <v>E6</v>
      </c>
      <c r="I60" s="5">
        <f t="shared" si="5"/>
        <v>441.57608695652175</v>
      </c>
      <c r="J60" s="13">
        <f t="shared" si="6"/>
        <v>-3.9470874784507419E-3</v>
      </c>
      <c r="K60" s="6" t="str">
        <f t="shared" si="3"/>
        <v xml:space="preserve">    dw $E6        ; Octave 5, Note 69 - a (441.58 Hz, Ideal=439.84, Error=0.00% )</v>
      </c>
    </row>
    <row r="61" spans="1:11" x14ac:dyDescent="0.25">
      <c r="A61" s="1">
        <v>5</v>
      </c>
      <c r="B61" s="6">
        <v>70</v>
      </c>
      <c r="C61" s="1" t="s">
        <v>18</v>
      </c>
      <c r="D61" s="1">
        <v>465.72</v>
      </c>
      <c r="E61" s="1">
        <f t="shared" si="7"/>
        <v>218.07631194709265</v>
      </c>
      <c r="F61" s="1">
        <f t="shared" si="8"/>
        <v>0</v>
      </c>
      <c r="G61" s="1">
        <f t="shared" si="9"/>
        <v>218</v>
      </c>
      <c r="H61" s="5" t="str">
        <f t="shared" si="4"/>
        <v>DA</v>
      </c>
      <c r="I61" s="5">
        <f t="shared" si="5"/>
        <v>465.88302752293578</v>
      </c>
      <c r="J61" s="13">
        <f t="shared" si="6"/>
        <v>-3.5005480317733701E-4</v>
      </c>
      <c r="K61" s="6" t="str">
        <f t="shared" si="3"/>
        <v xml:space="preserve">    dw $DA        ; Octave 5, Note 70 - a# (465.88 Hz, Ideal=465.72, Error=0.00% )</v>
      </c>
    </row>
    <row r="62" spans="1:11" x14ac:dyDescent="0.25">
      <c r="A62" s="1">
        <v>5</v>
      </c>
      <c r="B62" s="6">
        <v>71</v>
      </c>
      <c r="C62" s="1" t="s">
        <v>9</v>
      </c>
      <c r="D62" s="1">
        <v>494.82</v>
      </c>
      <c r="E62" s="1">
        <f t="shared" si="7"/>
        <v>205.2514045511499</v>
      </c>
      <c r="F62" s="1">
        <f t="shared" si="8"/>
        <v>0</v>
      </c>
      <c r="G62" s="1">
        <f t="shared" si="9"/>
        <v>205</v>
      </c>
      <c r="H62" s="5" t="str">
        <f t="shared" si="4"/>
        <v>CD</v>
      </c>
      <c r="I62" s="5">
        <f t="shared" si="5"/>
        <v>495.42682926829269</v>
      </c>
      <c r="J62" s="13">
        <f t="shared" si="6"/>
        <v>-1.226363664145951E-3</v>
      </c>
      <c r="K62" s="6" t="str">
        <f t="shared" si="3"/>
        <v xml:space="preserve">    dw $CD        ; Octave 5, Note 71 - b (495.43 Hz, Ideal=494.82, Error=0.00% )</v>
      </c>
    </row>
    <row r="63" spans="1:11" x14ac:dyDescent="0.25">
      <c r="A63">
        <v>6</v>
      </c>
      <c r="B63" s="6">
        <v>72</v>
      </c>
      <c r="C63" t="str">
        <f>C51</f>
        <v>c</v>
      </c>
      <c r="D63">
        <f>D$51*2^(A63-5)</f>
        <v>522.84</v>
      </c>
      <c r="E63">
        <f t="shared" si="7"/>
        <v>194.25158748374261</v>
      </c>
      <c r="F63">
        <f t="shared" si="8"/>
        <v>0</v>
      </c>
      <c r="G63">
        <f t="shared" si="9"/>
        <v>194</v>
      </c>
      <c r="H63" s="5" t="str">
        <f t="shared" si="4"/>
        <v>C2</v>
      </c>
      <c r="I63" s="5">
        <f t="shared" si="5"/>
        <v>523.51804123711338</v>
      </c>
      <c r="J63" s="13">
        <f t="shared" si="6"/>
        <v>-1.2968426997042076E-3</v>
      </c>
      <c r="K63" s="6" t="str">
        <f t="shared" si="3"/>
        <v xml:space="preserve">    dw $C2        ; Octave 6, Note 72 - c (523.52 Hz, Ideal=522.84, Error=0.00% )</v>
      </c>
    </row>
    <row r="64" spans="1:11" x14ac:dyDescent="0.25">
      <c r="A64" s="3">
        <v>6</v>
      </c>
      <c r="B64" s="6">
        <v>73</v>
      </c>
      <c r="C64" s="3" t="s">
        <v>14</v>
      </c>
      <c r="D64">
        <f>D$52*2^(A64-5)</f>
        <v>554.20000000000005</v>
      </c>
      <c r="E64">
        <f t="shared" si="7"/>
        <v>183.25965355467338</v>
      </c>
      <c r="F64">
        <f t="shared" si="8"/>
        <v>0</v>
      </c>
      <c r="G64">
        <f t="shared" si="9"/>
        <v>183</v>
      </c>
      <c r="H64" s="5" t="str">
        <f t="shared" si="4"/>
        <v>B7</v>
      </c>
      <c r="I64" s="5">
        <f t="shared" si="5"/>
        <v>554.98633879781426</v>
      </c>
      <c r="J64" s="13">
        <f t="shared" si="6"/>
        <v>-1.4188718834612234E-3</v>
      </c>
      <c r="K64" s="6" t="str">
        <f t="shared" si="3"/>
        <v xml:space="preserve">    dw $B7        ; Octave 6, Note 73 - c# (554.99 Hz, Ideal=554.20, Error=0.00% )</v>
      </c>
    </row>
    <row r="65" spans="1:11" x14ac:dyDescent="0.25">
      <c r="A65">
        <v>6</v>
      </c>
      <c r="B65" s="6">
        <v>74</v>
      </c>
      <c r="C65" t="s">
        <v>4</v>
      </c>
      <c r="D65">
        <f>D$53*2^(A65-5)</f>
        <v>588.02</v>
      </c>
      <c r="E65">
        <f t="shared" si="7"/>
        <v>172.71946532430871</v>
      </c>
      <c r="F65">
        <f t="shared" si="8"/>
        <v>0</v>
      </c>
      <c r="G65">
        <f t="shared" si="9"/>
        <v>172</v>
      </c>
      <c r="H65" s="5" t="str">
        <f t="shared" si="4"/>
        <v>AC</v>
      </c>
      <c r="I65" s="5">
        <f t="shared" si="5"/>
        <v>590.47965116279067</v>
      </c>
      <c r="J65" s="13">
        <f t="shared" si="6"/>
        <v>-4.1829379320272985E-3</v>
      </c>
      <c r="K65" s="6" t="str">
        <f t="shared" si="3"/>
        <v xml:space="preserve">    dw $AC        ; Octave 6, Note 74 - d (590.48 Hz, Ideal=588.02, Error=0.00% )</v>
      </c>
    </row>
    <row r="66" spans="1:11" x14ac:dyDescent="0.25">
      <c r="A66">
        <v>6</v>
      </c>
      <c r="B66" s="6">
        <v>75</v>
      </c>
      <c r="C66" t="s">
        <v>15</v>
      </c>
      <c r="D66">
        <f>D$54*2^(A66-5)</f>
        <v>622.70000000000005</v>
      </c>
      <c r="E66">
        <f t="shared" si="7"/>
        <v>163.10020876826721</v>
      </c>
      <c r="F66">
        <f t="shared" si="8"/>
        <v>0</v>
      </c>
      <c r="G66">
        <f t="shared" si="9"/>
        <v>163</v>
      </c>
      <c r="H66" s="5" t="str">
        <f t="shared" si="4"/>
        <v>A3</v>
      </c>
      <c r="I66" s="5">
        <f t="shared" si="5"/>
        <v>623.08282208588957</v>
      </c>
      <c r="J66" s="13">
        <f t="shared" si="6"/>
        <v>-6.147777194307519E-4</v>
      </c>
      <c r="K66" s="6" t="str">
        <f t="shared" si="3"/>
        <v xml:space="preserve">    dw $A3        ; Octave 6, Note 75 - d# (623.08 Hz, Ideal=622.70, Error=0.00% )</v>
      </c>
    </row>
    <row r="67" spans="1:11" x14ac:dyDescent="0.25">
      <c r="A67">
        <v>6</v>
      </c>
      <c r="B67" s="6">
        <v>76</v>
      </c>
      <c r="C67" t="s">
        <v>5</v>
      </c>
      <c r="D67">
        <f>D$55*2^(A67-5)</f>
        <v>659.76</v>
      </c>
      <c r="E67">
        <f t="shared" si="7"/>
        <v>153.93855341336243</v>
      </c>
      <c r="F67">
        <f t="shared" si="8"/>
        <v>0</v>
      </c>
      <c r="G67">
        <f t="shared" si="9"/>
        <v>153</v>
      </c>
      <c r="H67" s="5" t="str">
        <f t="shared" si="4"/>
        <v>99</v>
      </c>
      <c r="I67" s="5">
        <f t="shared" si="5"/>
        <v>663.80718954248368</v>
      </c>
      <c r="J67" s="13">
        <f t="shared" si="6"/>
        <v>-6.1343360350486435E-3</v>
      </c>
      <c r="K67" s="6" t="str">
        <f t="shared" ref="K67:K122" si="10">CONCATENATE("    dw $",TEXT(H67,"0"),"        ; Octave ",TEXT(A67,"0"),", Note ",TEXT(B67,"0")," - ",C67," (",TEXT(I67,"0.00")," Hz, Ideal=", TEXT(D67,"0.00"),", Error=",TEXT(J67,"0.00"),"% )")</f>
        <v xml:space="preserve">    dw $99        ; Octave 6, Note 76 - e (663.81 Hz, Ideal=659.76, Error=-0.01% )</v>
      </c>
    </row>
    <row r="68" spans="1:11" x14ac:dyDescent="0.25">
      <c r="A68">
        <v>6</v>
      </c>
      <c r="B68" s="6">
        <v>77</v>
      </c>
      <c r="C68" t="s">
        <v>6</v>
      </c>
      <c r="D68">
        <f>D$56*2^(A68-5)</f>
        <v>699.3</v>
      </c>
      <c r="E68">
        <f t="shared" si="7"/>
        <v>145.23452023452023</v>
      </c>
      <c r="F68">
        <f t="shared" si="8"/>
        <v>0</v>
      </c>
      <c r="G68">
        <f t="shared" si="9"/>
        <v>145</v>
      </c>
      <c r="H68" s="5" t="str">
        <f t="shared" ref="H68:H122" si="11">DEC2HEX(G68+256*F68)</f>
        <v>91</v>
      </c>
      <c r="I68" s="5">
        <f t="shared" ref="I68:I122" si="12">$C$1/(16*(G68+256*F68))</f>
        <v>700.43103448275861</v>
      </c>
      <c r="J68" s="13">
        <f t="shared" ref="J68:J122" si="13">(D68-I68)/D68</f>
        <v>-1.617380927725798E-3</v>
      </c>
      <c r="K68" s="6" t="str">
        <f t="shared" si="10"/>
        <v xml:space="preserve">    dw $91        ; Octave 6, Note 77 - f (700.43 Hz, Ideal=699.30, Error=0.00% )</v>
      </c>
    </row>
    <row r="69" spans="1:11" x14ac:dyDescent="0.25">
      <c r="A69">
        <v>6</v>
      </c>
      <c r="B69" s="6">
        <v>78</v>
      </c>
      <c r="C69" t="s">
        <v>16</v>
      </c>
      <c r="D69">
        <f>D$57*2^(A69-5)</f>
        <v>738.94</v>
      </c>
      <c r="E69">
        <f t="shared" si="7"/>
        <v>137.44350014886189</v>
      </c>
      <c r="F69">
        <f t="shared" si="8"/>
        <v>0</v>
      </c>
      <c r="G69">
        <f t="shared" si="9"/>
        <v>137</v>
      </c>
      <c r="H69" s="5" t="str">
        <f t="shared" si="11"/>
        <v>89</v>
      </c>
      <c r="I69" s="5">
        <f t="shared" si="12"/>
        <v>741.33211678832117</v>
      </c>
      <c r="J69" s="13">
        <f t="shared" si="13"/>
        <v>-3.2372273639552848E-3</v>
      </c>
      <c r="K69" s="6" t="str">
        <f t="shared" si="10"/>
        <v xml:space="preserve">    dw $89        ; Octave 6, Note 78 - f# (741.33 Hz, Ideal=738.94, Error=0.00% )</v>
      </c>
    </row>
    <row r="70" spans="1:11" x14ac:dyDescent="0.25">
      <c r="A70">
        <v>6</v>
      </c>
      <c r="B70" s="6">
        <v>79</v>
      </c>
      <c r="C70" t="s">
        <v>7</v>
      </c>
      <c r="D70">
        <f>D$58*2^(A70-5)</f>
        <v>783.32</v>
      </c>
      <c r="E70">
        <f t="shared" si="7"/>
        <v>129.65646223765509</v>
      </c>
      <c r="F70">
        <f t="shared" si="8"/>
        <v>0</v>
      </c>
      <c r="G70">
        <f t="shared" si="9"/>
        <v>129</v>
      </c>
      <c r="H70" s="5" t="str">
        <f t="shared" si="11"/>
        <v>81</v>
      </c>
      <c r="I70" s="5">
        <f t="shared" si="12"/>
        <v>787.30620155038764</v>
      </c>
      <c r="J70" s="13">
        <f t="shared" si="13"/>
        <v>-5.0888545554659539E-3</v>
      </c>
      <c r="K70" s="6" t="str">
        <f t="shared" si="10"/>
        <v xml:space="preserve">    dw $81        ; Octave 6, Note 79 - g (787.31 Hz, Ideal=783.32, Error=-0.01% )</v>
      </c>
    </row>
    <row r="71" spans="1:11" x14ac:dyDescent="0.25">
      <c r="A71">
        <v>6</v>
      </c>
      <c r="B71" s="6">
        <v>80</v>
      </c>
      <c r="C71" t="s">
        <v>17</v>
      </c>
      <c r="D71">
        <f>D$59*2^(A71-5)</f>
        <v>830.26</v>
      </c>
      <c r="E71">
        <f t="shared" si="7"/>
        <v>122.32613879989401</v>
      </c>
      <c r="F71">
        <f t="shared" si="8"/>
        <v>0</v>
      </c>
      <c r="G71">
        <f t="shared" si="9"/>
        <v>122</v>
      </c>
      <c r="H71" s="5" t="str">
        <f t="shared" si="11"/>
        <v>7A</v>
      </c>
      <c r="I71" s="5">
        <f t="shared" si="12"/>
        <v>832.47950819672133</v>
      </c>
      <c r="J71" s="13">
        <f t="shared" si="13"/>
        <v>-2.6732688515902674E-3</v>
      </c>
      <c r="K71" s="6" t="str">
        <f t="shared" si="10"/>
        <v xml:space="preserve">    dw $7A        ; Octave 6, Note 80 - g# (832.48 Hz, Ideal=830.26, Error=0.00% )</v>
      </c>
    </row>
    <row r="72" spans="1:11" x14ac:dyDescent="0.25">
      <c r="A72">
        <v>6</v>
      </c>
      <c r="B72" s="6">
        <v>81</v>
      </c>
      <c r="C72" t="s">
        <v>8</v>
      </c>
      <c r="D72">
        <f>D$60*2^(A72-5)</f>
        <v>879.68</v>
      </c>
      <c r="E72">
        <f t="shared" si="7"/>
        <v>115.45391506002183</v>
      </c>
      <c r="F72">
        <f t="shared" si="8"/>
        <v>0</v>
      </c>
      <c r="G72">
        <f t="shared" si="9"/>
        <v>115</v>
      </c>
      <c r="H72" s="5" t="str">
        <f t="shared" si="11"/>
        <v>73</v>
      </c>
      <c r="I72" s="5">
        <f t="shared" si="12"/>
        <v>883.1521739130435</v>
      </c>
      <c r="J72" s="13">
        <f t="shared" si="13"/>
        <v>-3.9470874784507419E-3</v>
      </c>
      <c r="K72" s="6" t="str">
        <f t="shared" si="10"/>
        <v xml:space="preserve">    dw $73        ; Octave 6, Note 81 - a (883.15 Hz, Ideal=879.68, Error=0.00% )</v>
      </c>
    </row>
    <row r="73" spans="1:11" x14ac:dyDescent="0.25">
      <c r="A73">
        <v>6</v>
      </c>
      <c r="B73" s="6">
        <v>82</v>
      </c>
      <c r="C73" t="s">
        <v>18</v>
      </c>
      <c r="D73">
        <f>D$61*2^(A73-5)</f>
        <v>931.44</v>
      </c>
      <c r="E73">
        <f t="shared" si="7"/>
        <v>109.03815597354632</v>
      </c>
      <c r="F73">
        <f t="shared" si="8"/>
        <v>0</v>
      </c>
      <c r="G73">
        <f t="shared" si="9"/>
        <v>109</v>
      </c>
      <c r="H73" s="5" t="str">
        <f t="shared" si="11"/>
        <v>6D</v>
      </c>
      <c r="I73" s="5">
        <f t="shared" si="12"/>
        <v>931.76605504587155</v>
      </c>
      <c r="J73" s="13">
        <f t="shared" si="13"/>
        <v>-3.5005480317733701E-4</v>
      </c>
      <c r="K73" s="6" t="str">
        <f t="shared" si="10"/>
        <v xml:space="preserve">    dw $6D        ; Octave 6, Note 82 - a# (931.77 Hz, Ideal=931.44, Error=0.00% )</v>
      </c>
    </row>
    <row r="74" spans="1:11" x14ac:dyDescent="0.25">
      <c r="A74">
        <v>6</v>
      </c>
      <c r="B74" s="6">
        <v>83</v>
      </c>
      <c r="C74" t="s">
        <v>9</v>
      </c>
      <c r="D74">
        <f>D$62*2^(A74-5)</f>
        <v>989.64</v>
      </c>
      <c r="E74">
        <f t="shared" si="7"/>
        <v>102.62570227557495</v>
      </c>
      <c r="F74">
        <f t="shared" si="8"/>
        <v>0</v>
      </c>
      <c r="G74">
        <f t="shared" si="9"/>
        <v>102</v>
      </c>
      <c r="H74" s="5" t="str">
        <f t="shared" si="11"/>
        <v>66</v>
      </c>
      <c r="I74" s="5">
        <f t="shared" si="12"/>
        <v>995.71078431372553</v>
      </c>
      <c r="J74" s="13">
        <f t="shared" si="13"/>
        <v>-6.1343360350486435E-3</v>
      </c>
      <c r="K74" s="6" t="str">
        <f t="shared" si="10"/>
        <v xml:space="preserve">    dw $66        ; Octave 6, Note 83 - b (995.71 Hz, Ideal=989.64, Error=-0.01% )</v>
      </c>
    </row>
    <row r="75" spans="1:11" x14ac:dyDescent="0.25">
      <c r="A75">
        <v>7</v>
      </c>
      <c r="B75" s="6">
        <v>84</v>
      </c>
      <c r="C75" t="str">
        <f>C63</f>
        <v>c</v>
      </c>
      <c r="D75">
        <f>D$51*2^(A75-5)</f>
        <v>1045.68</v>
      </c>
      <c r="E75">
        <f t="shared" si="7"/>
        <v>97.125793741871306</v>
      </c>
      <c r="F75">
        <f t="shared" si="8"/>
        <v>0</v>
      </c>
      <c r="G75">
        <f t="shared" ref="G75:G86" si="14">INT(E75-256*F75)</f>
        <v>97</v>
      </c>
      <c r="H75" s="5" t="str">
        <f t="shared" si="11"/>
        <v>61</v>
      </c>
      <c r="I75" s="5">
        <f t="shared" si="12"/>
        <v>1047.0360824742268</v>
      </c>
      <c r="J75" s="13">
        <f t="shared" si="13"/>
        <v>-1.2968426997042076E-3</v>
      </c>
      <c r="K75" s="6" t="str">
        <f t="shared" si="10"/>
        <v xml:space="preserve">    dw $61        ; Octave 7, Note 84 - c (1047.04 Hz, Ideal=1045.68, Error=0.00% )</v>
      </c>
    </row>
    <row r="76" spans="1:11" x14ac:dyDescent="0.25">
      <c r="A76" s="3">
        <v>7</v>
      </c>
      <c r="B76" s="6">
        <v>85</v>
      </c>
      <c r="C76" s="3" t="s">
        <v>14</v>
      </c>
      <c r="D76">
        <f>D$52*2^(A76-5)</f>
        <v>1108.4000000000001</v>
      </c>
      <c r="E76">
        <f t="shared" si="7"/>
        <v>91.629826777336689</v>
      </c>
      <c r="F76">
        <f t="shared" si="8"/>
        <v>0</v>
      </c>
      <c r="G76">
        <f t="shared" si="14"/>
        <v>91</v>
      </c>
      <c r="H76" s="5" t="str">
        <f t="shared" si="11"/>
        <v>5B</v>
      </c>
      <c r="I76" s="5">
        <f t="shared" si="12"/>
        <v>1116.0714285714287</v>
      </c>
      <c r="J76" s="13">
        <f t="shared" si="13"/>
        <v>-6.9211733773263959E-3</v>
      </c>
      <c r="K76" s="6" t="str">
        <f t="shared" si="10"/>
        <v xml:space="preserve">    dw $5B        ; Octave 7, Note 85 - c# (1116.07 Hz, Ideal=1108.40, Error=-0.01% )</v>
      </c>
    </row>
    <row r="77" spans="1:11" x14ac:dyDescent="0.25">
      <c r="A77">
        <v>7</v>
      </c>
      <c r="B77" s="6">
        <v>86</v>
      </c>
      <c r="C77" t="s">
        <v>4</v>
      </c>
      <c r="D77">
        <f>D$53*2^(A77-5)</f>
        <v>1176.04</v>
      </c>
      <c r="E77">
        <f t="shared" si="7"/>
        <v>86.359732662154357</v>
      </c>
      <c r="F77">
        <f t="shared" si="8"/>
        <v>0</v>
      </c>
      <c r="G77">
        <f t="shared" si="14"/>
        <v>86</v>
      </c>
      <c r="H77" s="5" t="str">
        <f t="shared" si="11"/>
        <v>56</v>
      </c>
      <c r="I77" s="5">
        <f t="shared" si="12"/>
        <v>1180.9593023255813</v>
      </c>
      <c r="J77" s="13">
        <f t="shared" si="13"/>
        <v>-4.1829379320272985E-3</v>
      </c>
      <c r="K77" s="6" t="str">
        <f t="shared" si="10"/>
        <v xml:space="preserve">    dw $56        ; Octave 7, Note 86 - d (1180.96 Hz, Ideal=1176.04, Error=0.00% )</v>
      </c>
    </row>
    <row r="78" spans="1:11" x14ac:dyDescent="0.25">
      <c r="A78">
        <v>7</v>
      </c>
      <c r="B78" s="6">
        <v>87</v>
      </c>
      <c r="C78" t="s">
        <v>15</v>
      </c>
      <c r="D78">
        <f>D$54*2^(A78-5)</f>
        <v>1245.4000000000001</v>
      </c>
      <c r="E78">
        <f t="shared" si="7"/>
        <v>81.550104384133604</v>
      </c>
      <c r="F78">
        <f t="shared" si="8"/>
        <v>0</v>
      </c>
      <c r="G78">
        <f t="shared" si="14"/>
        <v>81</v>
      </c>
      <c r="H78" s="5" t="str">
        <f t="shared" si="11"/>
        <v>51</v>
      </c>
      <c r="I78" s="5">
        <f t="shared" si="12"/>
        <v>1253.858024691358</v>
      </c>
      <c r="J78" s="13">
        <f t="shared" si="13"/>
        <v>-6.7914121497975564E-3</v>
      </c>
      <c r="K78" s="6" t="str">
        <f t="shared" si="10"/>
        <v xml:space="preserve">    dw $51        ; Octave 7, Note 87 - d# (1253.86 Hz, Ideal=1245.40, Error=-0.01% )</v>
      </c>
    </row>
    <row r="79" spans="1:11" x14ac:dyDescent="0.25">
      <c r="A79">
        <v>7</v>
      </c>
      <c r="B79" s="6">
        <v>88</v>
      </c>
      <c r="C79" t="s">
        <v>5</v>
      </c>
      <c r="D79">
        <f>D$55*2^(A79-5)</f>
        <v>1319.52</v>
      </c>
      <c r="E79">
        <f t="shared" si="7"/>
        <v>76.969276706681214</v>
      </c>
      <c r="F79">
        <f t="shared" si="8"/>
        <v>0</v>
      </c>
      <c r="G79">
        <f t="shared" si="14"/>
        <v>76</v>
      </c>
      <c r="H79" s="5" t="str">
        <f t="shared" si="11"/>
        <v>4C</v>
      </c>
      <c r="I79" s="5">
        <f t="shared" si="12"/>
        <v>1336.3486842105262</v>
      </c>
      <c r="J79" s="13">
        <f t="shared" si="13"/>
        <v>-1.27536408773844E-2</v>
      </c>
      <c r="K79" s="6" t="str">
        <f t="shared" si="10"/>
        <v xml:space="preserve">    dw $4C        ; Octave 7, Note 88 - e (1336.35 Hz, Ideal=1319.52, Error=-0.01% )</v>
      </c>
    </row>
    <row r="80" spans="1:11" x14ac:dyDescent="0.25">
      <c r="A80">
        <v>7</v>
      </c>
      <c r="B80" s="6">
        <v>89</v>
      </c>
      <c r="C80" t="s">
        <v>6</v>
      </c>
      <c r="D80">
        <f>D$56*2^(A80-5)</f>
        <v>1398.6</v>
      </c>
      <c r="E80">
        <f t="shared" si="7"/>
        <v>72.617260117260116</v>
      </c>
      <c r="F80">
        <f t="shared" si="8"/>
        <v>0</v>
      </c>
      <c r="G80">
        <f t="shared" si="14"/>
        <v>72</v>
      </c>
      <c r="H80" s="5" t="str">
        <f t="shared" si="11"/>
        <v>48</v>
      </c>
      <c r="I80" s="5">
        <f t="shared" si="12"/>
        <v>1410.5902777777778</v>
      </c>
      <c r="J80" s="13">
        <f t="shared" si="13"/>
        <v>-8.5730571841683978E-3</v>
      </c>
      <c r="K80" s="6" t="str">
        <f t="shared" si="10"/>
        <v xml:space="preserve">    dw $48        ; Octave 7, Note 89 - f (1410.59 Hz, Ideal=1398.60, Error=-0.01% )</v>
      </c>
    </row>
    <row r="81" spans="1:11" x14ac:dyDescent="0.25">
      <c r="A81">
        <v>7</v>
      </c>
      <c r="B81" s="6">
        <v>90</v>
      </c>
      <c r="C81" t="s">
        <v>16</v>
      </c>
      <c r="D81">
        <f>D$57*2^(A81-5)</f>
        <v>1477.88</v>
      </c>
      <c r="E81">
        <f t="shared" si="7"/>
        <v>68.721750074430943</v>
      </c>
      <c r="F81">
        <f t="shared" si="8"/>
        <v>0</v>
      </c>
      <c r="G81">
        <f t="shared" si="14"/>
        <v>68</v>
      </c>
      <c r="H81" s="5" t="str">
        <f t="shared" si="11"/>
        <v>44</v>
      </c>
      <c r="I81" s="5">
        <f t="shared" si="12"/>
        <v>1493.5661764705883</v>
      </c>
      <c r="J81" s="13">
        <f t="shared" si="13"/>
        <v>-1.0613971682807926E-2</v>
      </c>
      <c r="K81" s="6" t="str">
        <f t="shared" si="10"/>
        <v xml:space="preserve">    dw $44        ; Octave 7, Note 90 - f# (1493.57 Hz, Ideal=1477.88, Error=-0.01% )</v>
      </c>
    </row>
    <row r="82" spans="1:11" x14ac:dyDescent="0.25">
      <c r="A82">
        <v>7</v>
      </c>
      <c r="B82" s="6">
        <v>91</v>
      </c>
      <c r="C82" t="s">
        <v>7</v>
      </c>
      <c r="D82">
        <f>D$58*2^(A82-5)</f>
        <v>1566.64</v>
      </c>
      <c r="E82">
        <f t="shared" si="7"/>
        <v>64.828231118827546</v>
      </c>
      <c r="F82">
        <f t="shared" si="8"/>
        <v>0</v>
      </c>
      <c r="G82">
        <f t="shared" si="14"/>
        <v>64</v>
      </c>
      <c r="H82" s="5" t="str">
        <f t="shared" si="11"/>
        <v>40</v>
      </c>
      <c r="I82" s="5">
        <f t="shared" si="12"/>
        <v>1586.9140625</v>
      </c>
      <c r="J82" s="13">
        <f t="shared" si="13"/>
        <v>-1.2941111231680475E-2</v>
      </c>
      <c r="K82" s="6" t="str">
        <f t="shared" si="10"/>
        <v xml:space="preserve">    dw $40        ; Octave 7, Note 91 - g (1586.91 Hz, Ideal=1566.64, Error=-0.01% )</v>
      </c>
    </row>
    <row r="83" spans="1:11" x14ac:dyDescent="0.25">
      <c r="A83">
        <v>7</v>
      </c>
      <c r="B83" s="6">
        <v>92</v>
      </c>
      <c r="C83" t="s">
        <v>17</v>
      </c>
      <c r="D83">
        <f>D$59*2^(A83-5)</f>
        <v>1660.52</v>
      </c>
      <c r="E83">
        <f t="shared" si="7"/>
        <v>61.163069399947005</v>
      </c>
      <c r="F83">
        <f t="shared" si="8"/>
        <v>0</v>
      </c>
      <c r="G83">
        <f t="shared" si="14"/>
        <v>61</v>
      </c>
      <c r="H83" s="5" t="str">
        <f t="shared" si="11"/>
        <v>3D</v>
      </c>
      <c r="I83" s="5">
        <f t="shared" si="12"/>
        <v>1664.9590163934427</v>
      </c>
      <c r="J83" s="13">
        <f t="shared" si="13"/>
        <v>-2.6732688515902674E-3</v>
      </c>
      <c r="K83" s="6" t="str">
        <f t="shared" si="10"/>
        <v xml:space="preserve">    dw $3D        ; Octave 7, Note 92 - g# (1664.96 Hz, Ideal=1660.52, Error=0.00% )</v>
      </c>
    </row>
    <row r="84" spans="1:11" x14ac:dyDescent="0.25">
      <c r="A84">
        <v>7</v>
      </c>
      <c r="B84" s="6">
        <v>93</v>
      </c>
      <c r="C84" t="s">
        <v>8</v>
      </c>
      <c r="D84">
        <f>D$60*2^(A84-5)</f>
        <v>1759.36</v>
      </c>
      <c r="E84">
        <f t="shared" si="7"/>
        <v>57.726957530010914</v>
      </c>
      <c r="F84">
        <f t="shared" si="8"/>
        <v>0</v>
      </c>
      <c r="G84">
        <f t="shared" si="14"/>
        <v>57</v>
      </c>
      <c r="H84" s="5" t="str">
        <f t="shared" si="11"/>
        <v>39</v>
      </c>
      <c r="I84" s="5">
        <f t="shared" si="12"/>
        <v>1781.7982456140351</v>
      </c>
      <c r="J84" s="13">
        <f t="shared" si="13"/>
        <v>-1.2753640877384486E-2</v>
      </c>
      <c r="K84" s="6" t="str">
        <f t="shared" si="10"/>
        <v xml:space="preserve">    dw $39        ; Octave 7, Note 93 - a (1781.80 Hz, Ideal=1759.36, Error=-0.01% )</v>
      </c>
    </row>
    <row r="85" spans="1:11" x14ac:dyDescent="0.25">
      <c r="A85">
        <v>7</v>
      </c>
      <c r="B85" s="6">
        <v>94</v>
      </c>
      <c r="C85" t="s">
        <v>18</v>
      </c>
      <c r="D85">
        <f>D$61*2^(A85-5)</f>
        <v>1862.88</v>
      </c>
      <c r="E85">
        <f t="shared" si="7"/>
        <v>54.519077986773162</v>
      </c>
      <c r="F85">
        <f t="shared" si="8"/>
        <v>0</v>
      </c>
      <c r="G85">
        <f t="shared" si="14"/>
        <v>54</v>
      </c>
      <c r="H85" s="5" t="str">
        <f t="shared" si="11"/>
        <v>36</v>
      </c>
      <c r="I85" s="5">
        <f t="shared" si="12"/>
        <v>1880.787037037037</v>
      </c>
      <c r="J85" s="13">
        <f t="shared" si="13"/>
        <v>-9.6125553106141265E-3</v>
      </c>
      <c r="K85" s="6" t="str">
        <f t="shared" si="10"/>
        <v xml:space="preserve">    dw $36        ; Octave 7, Note 94 - a# (1880.79 Hz, Ideal=1862.88, Error=-0.01% )</v>
      </c>
    </row>
    <row r="86" spans="1:11" x14ac:dyDescent="0.25">
      <c r="A86">
        <v>7</v>
      </c>
      <c r="B86" s="6">
        <v>95</v>
      </c>
      <c r="C86" t="s">
        <v>9</v>
      </c>
      <c r="D86">
        <f>D$62*2^(A86-5)</f>
        <v>1979.28</v>
      </c>
      <c r="E86">
        <f t="shared" si="7"/>
        <v>51.312851137787476</v>
      </c>
      <c r="F86">
        <f t="shared" si="8"/>
        <v>0</v>
      </c>
      <c r="G86">
        <f t="shared" si="14"/>
        <v>51</v>
      </c>
      <c r="H86" s="5" t="str">
        <f t="shared" si="11"/>
        <v>33</v>
      </c>
      <c r="I86" s="5">
        <f t="shared" si="12"/>
        <v>1991.4215686274511</v>
      </c>
      <c r="J86" s="13">
        <f t="shared" si="13"/>
        <v>-6.1343360350486435E-3</v>
      </c>
      <c r="K86" s="6" t="str">
        <f t="shared" si="10"/>
        <v xml:space="preserve">    dw $33        ; Octave 7, Note 95 - b (1991.42 Hz, Ideal=1979.28, Error=-0.01% )</v>
      </c>
    </row>
    <row r="87" spans="1:11" x14ac:dyDescent="0.25">
      <c r="A87">
        <v>8</v>
      </c>
      <c r="B87" s="6">
        <v>96</v>
      </c>
      <c r="C87" t="str">
        <f>C75</f>
        <v>c</v>
      </c>
      <c r="D87">
        <f>D$51*2^(A87-5)</f>
        <v>2091.36</v>
      </c>
      <c r="E87">
        <f t="shared" si="7"/>
        <v>48.562896870935653</v>
      </c>
      <c r="F87">
        <f t="shared" si="8"/>
        <v>0</v>
      </c>
      <c r="G87">
        <f t="shared" ref="G87:G110" si="15">INT(E87-256*F87)</f>
        <v>48</v>
      </c>
      <c r="H87" s="5" t="str">
        <f t="shared" si="11"/>
        <v>30</v>
      </c>
      <c r="I87" s="5">
        <f t="shared" si="12"/>
        <v>2115.8854166666665</v>
      </c>
      <c r="J87" s="13">
        <f t="shared" si="13"/>
        <v>-1.1727018144492764E-2</v>
      </c>
      <c r="K87" s="6" t="str">
        <f t="shared" si="10"/>
        <v xml:space="preserve">    dw $30        ; Octave 8, Note 96 - c (2115.89 Hz, Ideal=2091.36, Error=-0.01% )</v>
      </c>
    </row>
    <row r="88" spans="1:11" x14ac:dyDescent="0.25">
      <c r="A88" s="3">
        <v>8</v>
      </c>
      <c r="B88" s="6">
        <v>97</v>
      </c>
      <c r="C88" s="3" t="s">
        <v>14</v>
      </c>
      <c r="D88">
        <f>D$52*2^(A88-5)</f>
        <v>2216.8000000000002</v>
      </c>
      <c r="E88">
        <f t="shared" si="7"/>
        <v>45.814913388668344</v>
      </c>
      <c r="F88">
        <f t="shared" si="8"/>
        <v>0</v>
      </c>
      <c r="G88">
        <f t="shared" si="15"/>
        <v>45</v>
      </c>
      <c r="H88" s="5" t="str">
        <f t="shared" si="11"/>
        <v>2D</v>
      </c>
      <c r="I88" s="5">
        <f t="shared" si="12"/>
        <v>2256.9444444444443</v>
      </c>
      <c r="J88" s="13">
        <f t="shared" si="13"/>
        <v>-1.810918641485211E-2</v>
      </c>
      <c r="K88" s="6" t="str">
        <f t="shared" si="10"/>
        <v xml:space="preserve">    dw $2D        ; Octave 8, Note 97 - c# (2256.94 Hz, Ideal=2216.80, Error=-0.02% )</v>
      </c>
    </row>
    <row r="89" spans="1:11" x14ac:dyDescent="0.25">
      <c r="A89">
        <v>8</v>
      </c>
      <c r="B89" s="6">
        <v>98</v>
      </c>
      <c r="C89" t="s">
        <v>4</v>
      </c>
      <c r="D89">
        <f>D$53*2^(A89-5)</f>
        <v>2352.08</v>
      </c>
      <c r="E89">
        <f t="shared" si="7"/>
        <v>43.179866331077179</v>
      </c>
      <c r="F89">
        <f t="shared" si="8"/>
        <v>0</v>
      </c>
      <c r="G89">
        <f t="shared" si="15"/>
        <v>43</v>
      </c>
      <c r="H89" s="5" t="str">
        <f t="shared" si="11"/>
        <v>2B</v>
      </c>
      <c r="I89" s="5">
        <f t="shared" si="12"/>
        <v>2361.9186046511627</v>
      </c>
      <c r="J89" s="13">
        <f t="shared" si="13"/>
        <v>-4.1829379320272985E-3</v>
      </c>
      <c r="K89" s="6" t="str">
        <f t="shared" si="10"/>
        <v xml:space="preserve">    dw $2B        ; Octave 8, Note 98 - d (2361.92 Hz, Ideal=2352.08, Error=0.00% )</v>
      </c>
    </row>
    <row r="90" spans="1:11" x14ac:dyDescent="0.25">
      <c r="A90">
        <v>8</v>
      </c>
      <c r="B90" s="6">
        <v>99</v>
      </c>
      <c r="C90" t="s">
        <v>15</v>
      </c>
      <c r="D90">
        <f>D$54*2^(A90-5)</f>
        <v>2490.8000000000002</v>
      </c>
      <c r="E90">
        <f t="shared" si="7"/>
        <v>40.775052192066802</v>
      </c>
      <c r="F90">
        <f t="shared" si="8"/>
        <v>0</v>
      </c>
      <c r="G90">
        <f t="shared" si="15"/>
        <v>40</v>
      </c>
      <c r="H90" s="5" t="str">
        <f t="shared" si="11"/>
        <v>28</v>
      </c>
      <c r="I90" s="5">
        <f t="shared" si="12"/>
        <v>2539.0625</v>
      </c>
      <c r="J90" s="13">
        <f t="shared" si="13"/>
        <v>-1.9376304801670071E-2</v>
      </c>
      <c r="K90" s="6" t="str">
        <f t="shared" si="10"/>
        <v xml:space="preserve">    dw $28        ; Octave 8, Note 99 - d# (2539.06 Hz, Ideal=2490.80, Error=-0.02% )</v>
      </c>
    </row>
    <row r="91" spans="1:11" x14ac:dyDescent="0.25">
      <c r="A91">
        <v>8</v>
      </c>
      <c r="B91" s="6">
        <v>100</v>
      </c>
      <c r="C91" t="s">
        <v>5</v>
      </c>
      <c r="D91">
        <f>D$55*2^(A91-5)</f>
        <v>2639.04</v>
      </c>
      <c r="E91">
        <f t="shared" si="7"/>
        <v>38.484638353340607</v>
      </c>
      <c r="F91">
        <f t="shared" si="8"/>
        <v>0</v>
      </c>
      <c r="G91">
        <f t="shared" si="15"/>
        <v>38</v>
      </c>
      <c r="H91" s="5" t="str">
        <f t="shared" si="11"/>
        <v>26</v>
      </c>
      <c r="I91" s="5">
        <f t="shared" si="12"/>
        <v>2672.6973684210525</v>
      </c>
      <c r="J91" s="13">
        <f t="shared" si="13"/>
        <v>-1.27536408773844E-2</v>
      </c>
      <c r="K91" s="6" t="str">
        <f t="shared" si="10"/>
        <v xml:space="preserve">    dw $26        ; Octave 8, Note 100 - e (2672.70 Hz, Ideal=2639.04, Error=-0.01% )</v>
      </c>
    </row>
    <row r="92" spans="1:11" x14ac:dyDescent="0.25">
      <c r="A92">
        <v>8</v>
      </c>
      <c r="B92" s="6">
        <v>101</v>
      </c>
      <c r="C92" t="s">
        <v>6</v>
      </c>
      <c r="D92">
        <f>D$56*2^(A92-5)</f>
        <v>2797.2</v>
      </c>
      <c r="E92">
        <f t="shared" si="7"/>
        <v>36.308630058630058</v>
      </c>
      <c r="F92">
        <f t="shared" si="8"/>
        <v>0</v>
      </c>
      <c r="G92">
        <f t="shared" si="15"/>
        <v>36</v>
      </c>
      <c r="H92" s="5" t="str">
        <f t="shared" si="11"/>
        <v>24</v>
      </c>
      <c r="I92" s="5">
        <f t="shared" si="12"/>
        <v>2821.1805555555557</v>
      </c>
      <c r="J92" s="13">
        <f t="shared" si="13"/>
        <v>-8.5730571841683978E-3</v>
      </c>
      <c r="K92" s="6" t="str">
        <f t="shared" si="10"/>
        <v xml:space="preserve">    dw $24        ; Octave 8, Note 101 - f (2821.18 Hz, Ideal=2797.20, Error=-0.01% )</v>
      </c>
    </row>
    <row r="93" spans="1:11" x14ac:dyDescent="0.25">
      <c r="A93">
        <v>8</v>
      </c>
      <c r="B93" s="6">
        <v>102</v>
      </c>
      <c r="C93" t="s">
        <v>16</v>
      </c>
      <c r="D93">
        <f>D$57*2^(A93-5)</f>
        <v>2955.76</v>
      </c>
      <c r="E93">
        <f t="shared" si="7"/>
        <v>34.360875037215472</v>
      </c>
      <c r="F93">
        <f t="shared" si="8"/>
        <v>0</v>
      </c>
      <c r="G93">
        <f t="shared" si="15"/>
        <v>34</v>
      </c>
      <c r="H93" s="5" t="str">
        <f t="shared" si="11"/>
        <v>22</v>
      </c>
      <c r="I93" s="5">
        <f t="shared" si="12"/>
        <v>2987.1323529411766</v>
      </c>
      <c r="J93" s="13">
        <f t="shared" si="13"/>
        <v>-1.0613971682807926E-2</v>
      </c>
      <c r="K93" s="6" t="str">
        <f t="shared" si="10"/>
        <v xml:space="preserve">    dw $22        ; Octave 8, Note 102 - f# (2987.13 Hz, Ideal=2955.76, Error=-0.01% )</v>
      </c>
    </row>
    <row r="94" spans="1:11" x14ac:dyDescent="0.25">
      <c r="A94">
        <v>8</v>
      </c>
      <c r="B94" s="6">
        <v>103</v>
      </c>
      <c r="C94" t="s">
        <v>7</v>
      </c>
      <c r="D94">
        <f>D$58*2^(A94-5)</f>
        <v>3133.28</v>
      </c>
      <c r="E94">
        <f t="shared" si="7"/>
        <v>32.414115559413773</v>
      </c>
      <c r="F94">
        <f t="shared" si="8"/>
        <v>0</v>
      </c>
      <c r="G94">
        <f t="shared" si="15"/>
        <v>32</v>
      </c>
      <c r="H94" s="5" t="str">
        <f t="shared" si="11"/>
        <v>20</v>
      </c>
      <c r="I94" s="5">
        <f t="shared" si="12"/>
        <v>3173.828125</v>
      </c>
      <c r="J94" s="13">
        <f t="shared" si="13"/>
        <v>-1.2941111231680475E-2</v>
      </c>
      <c r="K94" s="6" t="str">
        <f t="shared" si="10"/>
        <v xml:space="preserve">    dw $20        ; Octave 8, Note 103 - g (3173.83 Hz, Ideal=3133.28, Error=-0.01% )</v>
      </c>
    </row>
    <row r="95" spans="1:11" x14ac:dyDescent="0.25">
      <c r="A95">
        <v>8</v>
      </c>
      <c r="B95" s="6">
        <v>104</v>
      </c>
      <c r="C95" t="s">
        <v>17</v>
      </c>
      <c r="D95">
        <f>D$59*2^(A95-5)</f>
        <v>3321.04</v>
      </c>
      <c r="E95">
        <f t="shared" si="7"/>
        <v>30.581534699973503</v>
      </c>
      <c r="F95">
        <f t="shared" si="8"/>
        <v>0</v>
      </c>
      <c r="G95">
        <f t="shared" si="15"/>
        <v>30</v>
      </c>
      <c r="H95" s="5" t="str">
        <f t="shared" si="11"/>
        <v>1E</v>
      </c>
      <c r="I95" s="5">
        <f t="shared" si="12"/>
        <v>3385.4166666666665</v>
      </c>
      <c r="J95" s="13">
        <f t="shared" si="13"/>
        <v>-1.9384489999116707E-2</v>
      </c>
      <c r="K95" s="6" t="str">
        <f t="shared" si="10"/>
        <v xml:space="preserve">    dw $1E        ; Octave 8, Note 104 - g# (3385.42 Hz, Ideal=3321.04, Error=-0.02% )</v>
      </c>
    </row>
    <row r="96" spans="1:11" x14ac:dyDescent="0.25">
      <c r="A96">
        <v>8</v>
      </c>
      <c r="B96" s="6">
        <v>105</v>
      </c>
      <c r="C96" t="s">
        <v>8</v>
      </c>
      <c r="D96">
        <f>D$60*2^(A96-5)</f>
        <v>3518.72</v>
      </c>
      <c r="E96">
        <f t="shared" ref="E96:E122" si="16">$C$1/(16*D96)</f>
        <v>28.863478765005457</v>
      </c>
      <c r="F96">
        <f t="shared" ref="F96:F122" si="17">INT(E96/256)</f>
        <v>0</v>
      </c>
      <c r="G96">
        <f t="shared" si="15"/>
        <v>28</v>
      </c>
      <c r="H96" s="5" t="str">
        <f t="shared" si="11"/>
        <v>1C</v>
      </c>
      <c r="I96" s="5">
        <f t="shared" si="12"/>
        <v>3627.2321428571427</v>
      </c>
      <c r="J96" s="13">
        <f t="shared" si="13"/>
        <v>-3.0838527321623451E-2</v>
      </c>
      <c r="K96" s="6" t="str">
        <f t="shared" si="10"/>
        <v xml:space="preserve">    dw $1C        ; Octave 8, Note 105 - a (3627.23 Hz, Ideal=3518.72, Error=-0.03% )</v>
      </c>
    </row>
    <row r="97" spans="1:11" x14ac:dyDescent="0.25">
      <c r="A97">
        <v>8</v>
      </c>
      <c r="B97" s="6">
        <v>106</v>
      </c>
      <c r="C97" t="s">
        <v>18</v>
      </c>
      <c r="D97">
        <f>D$61*2^(A97-5)</f>
        <v>3725.76</v>
      </c>
      <c r="E97">
        <f t="shared" si="16"/>
        <v>27.259538993386581</v>
      </c>
      <c r="F97">
        <f t="shared" si="17"/>
        <v>0</v>
      </c>
      <c r="G97">
        <f t="shared" si="15"/>
        <v>27</v>
      </c>
      <c r="H97" s="5" t="str">
        <f t="shared" si="11"/>
        <v>1B</v>
      </c>
      <c r="I97" s="5">
        <f t="shared" si="12"/>
        <v>3761.5740740740739</v>
      </c>
      <c r="J97" s="13">
        <f t="shared" si="13"/>
        <v>-9.6125553106141265E-3</v>
      </c>
      <c r="K97" s="6" t="str">
        <f t="shared" si="10"/>
        <v xml:space="preserve">    dw $1B        ; Octave 8, Note 106 - a# (3761.57 Hz, Ideal=3725.76, Error=-0.01% )</v>
      </c>
    </row>
    <row r="98" spans="1:11" x14ac:dyDescent="0.25">
      <c r="A98">
        <v>8</v>
      </c>
      <c r="B98" s="6">
        <v>107</v>
      </c>
      <c r="C98" t="s">
        <v>9</v>
      </c>
      <c r="D98">
        <f>D$62*2^(A98-5)</f>
        <v>3958.56</v>
      </c>
      <c r="E98">
        <f t="shared" si="16"/>
        <v>25.656425568893738</v>
      </c>
      <c r="F98">
        <f t="shared" si="17"/>
        <v>0</v>
      </c>
      <c r="G98">
        <f t="shared" si="15"/>
        <v>25</v>
      </c>
      <c r="H98" s="5" t="str">
        <f t="shared" si="11"/>
        <v>19</v>
      </c>
      <c r="I98" s="5">
        <f t="shared" si="12"/>
        <v>4062.5</v>
      </c>
      <c r="J98" s="13">
        <f t="shared" si="13"/>
        <v>-2.6257022755749579E-2</v>
      </c>
      <c r="K98" s="6" t="str">
        <f t="shared" si="10"/>
        <v xml:space="preserve">    dw $19        ; Octave 8, Note 107 - b (4062.50 Hz, Ideal=3958.56, Error=-0.03% )</v>
      </c>
    </row>
    <row r="99" spans="1:11" x14ac:dyDescent="0.25">
      <c r="A99">
        <v>9</v>
      </c>
      <c r="B99" s="6">
        <v>108</v>
      </c>
      <c r="C99" t="str">
        <f>C87</f>
        <v>c</v>
      </c>
      <c r="D99">
        <f>D$51*2^(A99-5)</f>
        <v>4182.72</v>
      </c>
      <c r="E99">
        <f t="shared" si="16"/>
        <v>24.281448435467826</v>
      </c>
      <c r="F99">
        <f t="shared" si="17"/>
        <v>0</v>
      </c>
      <c r="G99">
        <f t="shared" si="15"/>
        <v>24</v>
      </c>
      <c r="H99" s="5" t="str">
        <f t="shared" si="11"/>
        <v>18</v>
      </c>
      <c r="I99" s="5">
        <f t="shared" si="12"/>
        <v>4231.770833333333</v>
      </c>
      <c r="J99" s="13">
        <f t="shared" si="13"/>
        <v>-1.1727018144492764E-2</v>
      </c>
      <c r="K99" s="6" t="str">
        <f t="shared" si="10"/>
        <v xml:space="preserve">    dw $18        ; Octave 9, Note 108 - c (4231.77 Hz, Ideal=4182.72, Error=-0.01% )</v>
      </c>
    </row>
    <row r="100" spans="1:11" x14ac:dyDescent="0.25">
      <c r="A100" s="3">
        <v>9</v>
      </c>
      <c r="B100" s="6">
        <v>109</v>
      </c>
      <c r="C100" s="3" t="s">
        <v>14</v>
      </c>
      <c r="D100">
        <f>D$52*2^(A100-5)</f>
        <v>4433.6000000000004</v>
      </c>
      <c r="E100">
        <f t="shared" si="16"/>
        <v>22.907456694334172</v>
      </c>
      <c r="F100">
        <f t="shared" si="17"/>
        <v>0</v>
      </c>
      <c r="G100">
        <f t="shared" si="15"/>
        <v>22</v>
      </c>
      <c r="H100" s="5" t="str">
        <f t="shared" si="11"/>
        <v>16</v>
      </c>
      <c r="I100" s="5">
        <f t="shared" si="12"/>
        <v>4616.477272727273</v>
      </c>
      <c r="J100" s="13">
        <f t="shared" si="13"/>
        <v>-4.1248031560644306E-2</v>
      </c>
      <c r="K100" s="6" t="str">
        <f t="shared" si="10"/>
        <v xml:space="preserve">    dw $16        ; Octave 9, Note 109 - c# (4616.48 Hz, Ideal=4433.60, Error=-0.04% )</v>
      </c>
    </row>
    <row r="101" spans="1:11" x14ac:dyDescent="0.25">
      <c r="A101">
        <v>9</v>
      </c>
      <c r="B101" s="6">
        <v>110</v>
      </c>
      <c r="C101" t="s">
        <v>4</v>
      </c>
      <c r="D101">
        <f>D$53*2^(A101-5)</f>
        <v>4704.16</v>
      </c>
      <c r="E101">
        <f t="shared" si="16"/>
        <v>21.589933165538589</v>
      </c>
      <c r="F101">
        <f t="shared" si="17"/>
        <v>0</v>
      </c>
      <c r="G101">
        <f t="shared" si="15"/>
        <v>21</v>
      </c>
      <c r="H101" s="5" t="str">
        <f t="shared" si="11"/>
        <v>15</v>
      </c>
      <c r="I101" s="5">
        <f t="shared" si="12"/>
        <v>4836.3095238095239</v>
      </c>
      <c r="J101" s="13">
        <f t="shared" si="13"/>
        <v>-2.8092055501837524E-2</v>
      </c>
      <c r="K101" s="6" t="str">
        <f t="shared" si="10"/>
        <v xml:space="preserve">    dw $15        ; Octave 9, Note 110 - d (4836.31 Hz, Ideal=4704.16, Error=-0.03% )</v>
      </c>
    </row>
    <row r="102" spans="1:11" x14ac:dyDescent="0.25">
      <c r="A102">
        <v>9</v>
      </c>
      <c r="B102" s="6">
        <v>111</v>
      </c>
      <c r="C102" t="s">
        <v>15</v>
      </c>
      <c r="D102">
        <f>D$54*2^(A102-5)</f>
        <v>4981.6000000000004</v>
      </c>
      <c r="E102">
        <f t="shared" si="16"/>
        <v>20.387526096033401</v>
      </c>
      <c r="F102">
        <f t="shared" si="17"/>
        <v>0</v>
      </c>
      <c r="G102">
        <f t="shared" si="15"/>
        <v>20</v>
      </c>
      <c r="H102" s="5" t="str">
        <f t="shared" si="11"/>
        <v>14</v>
      </c>
      <c r="I102" s="5">
        <f t="shared" si="12"/>
        <v>5078.125</v>
      </c>
      <c r="J102" s="13">
        <f t="shared" si="13"/>
        <v>-1.9376304801670071E-2</v>
      </c>
      <c r="K102" s="6" t="str">
        <f t="shared" si="10"/>
        <v xml:space="preserve">    dw $14        ; Octave 9, Note 111 - d# (5078.13 Hz, Ideal=4981.60, Error=-0.02% )</v>
      </c>
    </row>
    <row r="103" spans="1:11" x14ac:dyDescent="0.25">
      <c r="A103">
        <v>9</v>
      </c>
      <c r="B103" s="6">
        <v>112</v>
      </c>
      <c r="C103" t="s">
        <v>5</v>
      </c>
      <c r="D103">
        <f>D$55*2^(A103-5)</f>
        <v>5278.08</v>
      </c>
      <c r="E103">
        <f t="shared" si="16"/>
        <v>19.242319176670303</v>
      </c>
      <c r="F103">
        <f t="shared" si="17"/>
        <v>0</v>
      </c>
      <c r="G103">
        <f t="shared" si="15"/>
        <v>19</v>
      </c>
      <c r="H103" s="5" t="str">
        <f t="shared" si="11"/>
        <v>13</v>
      </c>
      <c r="I103" s="5">
        <f t="shared" si="12"/>
        <v>5345.394736842105</v>
      </c>
      <c r="J103" s="13">
        <f t="shared" si="13"/>
        <v>-1.27536408773844E-2</v>
      </c>
      <c r="K103" s="6" t="str">
        <f t="shared" si="10"/>
        <v xml:space="preserve">    dw $13        ; Octave 9, Note 112 - e (5345.39 Hz, Ideal=5278.08, Error=-0.01% )</v>
      </c>
    </row>
    <row r="104" spans="1:11" x14ac:dyDescent="0.25">
      <c r="A104">
        <v>9</v>
      </c>
      <c r="B104" s="6">
        <v>113</v>
      </c>
      <c r="C104" t="s">
        <v>6</v>
      </c>
      <c r="D104">
        <f>D$56*2^(A104-5)</f>
        <v>5594.4</v>
      </c>
      <c r="E104">
        <f t="shared" si="16"/>
        <v>18.154315029315029</v>
      </c>
      <c r="F104">
        <f t="shared" si="17"/>
        <v>0</v>
      </c>
      <c r="G104">
        <f t="shared" si="15"/>
        <v>18</v>
      </c>
      <c r="H104" s="5" t="str">
        <f t="shared" si="11"/>
        <v>12</v>
      </c>
      <c r="I104" s="5">
        <f t="shared" si="12"/>
        <v>5642.3611111111113</v>
      </c>
      <c r="J104" s="13">
        <f t="shared" si="13"/>
        <v>-8.5730571841683978E-3</v>
      </c>
      <c r="K104" s="6" t="str">
        <f t="shared" si="10"/>
        <v xml:space="preserve">    dw $12        ; Octave 9, Note 113 - f (5642.36 Hz, Ideal=5594.40, Error=-0.01% )</v>
      </c>
    </row>
    <row r="105" spans="1:11" x14ac:dyDescent="0.25">
      <c r="A105">
        <v>9</v>
      </c>
      <c r="B105" s="6">
        <v>114</v>
      </c>
      <c r="C105" t="s">
        <v>16</v>
      </c>
      <c r="D105">
        <f>D$57*2^(A105-5)</f>
        <v>5911.52</v>
      </c>
      <c r="E105">
        <f t="shared" si="16"/>
        <v>17.180437518607736</v>
      </c>
      <c r="F105">
        <f t="shared" si="17"/>
        <v>0</v>
      </c>
      <c r="G105">
        <f t="shared" si="15"/>
        <v>17</v>
      </c>
      <c r="H105" s="5" t="str">
        <f t="shared" si="11"/>
        <v>11</v>
      </c>
      <c r="I105" s="5">
        <f t="shared" si="12"/>
        <v>5974.2647058823532</v>
      </c>
      <c r="J105" s="13">
        <f t="shared" si="13"/>
        <v>-1.0613971682807926E-2</v>
      </c>
      <c r="K105" s="6" t="str">
        <f t="shared" si="10"/>
        <v xml:space="preserve">    dw $11        ; Octave 9, Note 114 - f# (5974.26 Hz, Ideal=5911.52, Error=-0.01% )</v>
      </c>
    </row>
    <row r="106" spans="1:11" x14ac:dyDescent="0.25">
      <c r="A106">
        <v>9</v>
      </c>
      <c r="B106" s="6">
        <v>115</v>
      </c>
      <c r="C106" t="s">
        <v>7</v>
      </c>
      <c r="D106">
        <f>D$58*2^(A106-5)</f>
        <v>6266.56</v>
      </c>
      <c r="E106">
        <f t="shared" si="16"/>
        <v>16.207057779706886</v>
      </c>
      <c r="F106">
        <f t="shared" si="17"/>
        <v>0</v>
      </c>
      <c r="G106">
        <f t="shared" si="15"/>
        <v>16</v>
      </c>
      <c r="H106" s="5" t="str">
        <f t="shared" si="11"/>
        <v>10</v>
      </c>
      <c r="I106" s="5">
        <f t="shared" si="12"/>
        <v>6347.65625</v>
      </c>
      <c r="J106" s="13">
        <f t="shared" si="13"/>
        <v>-1.2941111231680475E-2</v>
      </c>
      <c r="K106" s="6" t="str">
        <f t="shared" si="10"/>
        <v xml:space="preserve">    dw $10        ; Octave 9, Note 115 - g (6347.66 Hz, Ideal=6266.56, Error=-0.01% )</v>
      </c>
    </row>
    <row r="107" spans="1:11" x14ac:dyDescent="0.25">
      <c r="A107">
        <v>9</v>
      </c>
      <c r="B107" s="6">
        <v>116</v>
      </c>
      <c r="C107" t="s">
        <v>17</v>
      </c>
      <c r="D107">
        <f>D$59*2^(A107-5)</f>
        <v>6642.08</v>
      </c>
      <c r="E107">
        <f t="shared" si="16"/>
        <v>15.290767349986751</v>
      </c>
      <c r="F107">
        <f t="shared" si="17"/>
        <v>0</v>
      </c>
      <c r="G107">
        <f t="shared" si="15"/>
        <v>15</v>
      </c>
      <c r="H107" s="5" t="str">
        <f t="shared" si="11"/>
        <v>F</v>
      </c>
      <c r="I107" s="5">
        <f t="shared" si="12"/>
        <v>6770.833333333333</v>
      </c>
      <c r="J107" s="13">
        <f t="shared" si="13"/>
        <v>-1.9384489999116707E-2</v>
      </c>
      <c r="K107" s="6" t="str">
        <f t="shared" si="10"/>
        <v xml:space="preserve">    dw $F        ; Octave 9, Note 116 - g# (6770.83 Hz, Ideal=6642.08, Error=-0.02% )</v>
      </c>
    </row>
    <row r="108" spans="1:11" x14ac:dyDescent="0.25">
      <c r="A108">
        <v>9</v>
      </c>
      <c r="B108" s="6">
        <v>117</v>
      </c>
      <c r="C108" t="s">
        <v>8</v>
      </c>
      <c r="D108">
        <f>D$60*2^(A108-5)</f>
        <v>7037.44</v>
      </c>
      <c r="E108">
        <f t="shared" si="16"/>
        <v>14.431739382502728</v>
      </c>
      <c r="F108">
        <f t="shared" si="17"/>
        <v>0</v>
      </c>
      <c r="G108">
        <f t="shared" si="15"/>
        <v>14</v>
      </c>
      <c r="H108" s="5" t="str">
        <f t="shared" si="11"/>
        <v>E</v>
      </c>
      <c r="I108" s="5">
        <f t="shared" si="12"/>
        <v>7254.4642857142853</v>
      </c>
      <c r="J108" s="13">
        <f t="shared" si="13"/>
        <v>-3.0838527321623451E-2</v>
      </c>
      <c r="K108" s="6" t="str">
        <f t="shared" si="10"/>
        <v xml:space="preserve">    dw $E        ; Octave 9, Note 117 - a (7254.46 Hz, Ideal=7037.44, Error=-0.03% )</v>
      </c>
    </row>
    <row r="109" spans="1:11" x14ac:dyDescent="0.25">
      <c r="A109">
        <v>9</v>
      </c>
      <c r="B109" s="6">
        <v>118</v>
      </c>
      <c r="C109" t="s">
        <v>18</v>
      </c>
      <c r="D109">
        <f>D$61*2^(A109-5)</f>
        <v>7451.52</v>
      </c>
      <c r="E109">
        <f t="shared" si="16"/>
        <v>13.629769496693291</v>
      </c>
      <c r="F109">
        <f t="shared" si="17"/>
        <v>0</v>
      </c>
      <c r="G109">
        <f t="shared" si="15"/>
        <v>13</v>
      </c>
      <c r="H109" s="5" t="str">
        <f t="shared" si="11"/>
        <v>D</v>
      </c>
      <c r="I109" s="5">
        <f t="shared" si="12"/>
        <v>7812.5</v>
      </c>
      <c r="J109" s="13">
        <f t="shared" si="13"/>
        <v>-4.8443807437945484E-2</v>
      </c>
      <c r="K109" s="6" t="str">
        <f t="shared" si="10"/>
        <v xml:space="preserve">    dw $D        ; Octave 9, Note 118 - a# (7812.50 Hz, Ideal=7451.52, Error=-0.05% )</v>
      </c>
    </row>
    <row r="110" spans="1:11" x14ac:dyDescent="0.25">
      <c r="A110">
        <v>9</v>
      </c>
      <c r="B110" s="6">
        <v>119</v>
      </c>
      <c r="C110" t="s">
        <v>9</v>
      </c>
      <c r="D110">
        <f>D$62*2^(A110-5)</f>
        <v>7917.12</v>
      </c>
      <c r="E110">
        <f t="shared" si="16"/>
        <v>12.828212784446869</v>
      </c>
      <c r="F110">
        <f t="shared" si="17"/>
        <v>0</v>
      </c>
      <c r="G110">
        <f t="shared" si="15"/>
        <v>12</v>
      </c>
      <c r="H110" s="5" t="str">
        <f t="shared" si="11"/>
        <v>C</v>
      </c>
      <c r="I110" s="5">
        <f t="shared" si="12"/>
        <v>8463.5416666666661</v>
      </c>
      <c r="J110" s="13">
        <f t="shared" si="13"/>
        <v>-6.9017732037239071E-2</v>
      </c>
      <c r="K110" s="6" t="str">
        <f t="shared" si="10"/>
        <v xml:space="preserve">    dw $C        ; Octave 9, Note 119 - b (8463.54 Hz, Ideal=7917.12, Error=-0.07% )</v>
      </c>
    </row>
    <row r="111" spans="1:11" x14ac:dyDescent="0.25">
      <c r="A111">
        <v>10</v>
      </c>
      <c r="B111" s="6">
        <v>120</v>
      </c>
      <c r="C111" t="str">
        <f>C99</f>
        <v>c</v>
      </c>
      <c r="D111">
        <f>D$51*2^(A111-5)</f>
        <v>8365.44</v>
      </c>
      <c r="E111">
        <f t="shared" si="16"/>
        <v>12.140724217733913</v>
      </c>
      <c r="F111">
        <f t="shared" si="17"/>
        <v>0</v>
      </c>
      <c r="G111">
        <f t="shared" ref="G111:G122" si="18">INT(E111-256*F111)</f>
        <v>12</v>
      </c>
      <c r="H111" s="5" t="str">
        <f t="shared" si="11"/>
        <v>C</v>
      </c>
      <c r="I111" s="5">
        <f t="shared" si="12"/>
        <v>8463.5416666666661</v>
      </c>
      <c r="J111" s="13">
        <f t="shared" si="13"/>
        <v>-1.1727018144492764E-2</v>
      </c>
      <c r="K111" s="6" t="str">
        <f t="shared" si="10"/>
        <v xml:space="preserve">    dw $C        ; Octave 10, Note 120 - c (8463.54 Hz, Ideal=8365.44, Error=-0.01% )</v>
      </c>
    </row>
    <row r="112" spans="1:11" x14ac:dyDescent="0.25">
      <c r="A112" s="3">
        <v>10</v>
      </c>
      <c r="B112" s="6">
        <v>121</v>
      </c>
      <c r="C112" s="3" t="s">
        <v>14</v>
      </c>
      <c r="D112">
        <f>D$52*2^(A112-5)</f>
        <v>8867.2000000000007</v>
      </c>
      <c r="E112">
        <f t="shared" si="16"/>
        <v>11.453728347167086</v>
      </c>
      <c r="F112">
        <f t="shared" si="17"/>
        <v>0</v>
      </c>
      <c r="G112">
        <f t="shared" si="18"/>
        <v>11</v>
      </c>
      <c r="H112" s="5" t="str">
        <f t="shared" si="11"/>
        <v>B</v>
      </c>
      <c r="I112" s="5">
        <f t="shared" si="12"/>
        <v>9232.954545454546</v>
      </c>
      <c r="J112" s="13">
        <f t="shared" si="13"/>
        <v>-4.1248031560644306E-2</v>
      </c>
      <c r="K112" s="6" t="str">
        <f t="shared" si="10"/>
        <v xml:space="preserve">    dw $B        ; Octave 10, Note 121 - c# (9232.95 Hz, Ideal=8867.20, Error=-0.04% )</v>
      </c>
    </row>
    <row r="113" spans="1:11" x14ac:dyDescent="0.25">
      <c r="A113">
        <v>10</v>
      </c>
      <c r="B113" s="6">
        <v>122</v>
      </c>
      <c r="C113" t="s">
        <v>4</v>
      </c>
      <c r="D113">
        <f>D$53*2^(A113-5)</f>
        <v>9408.32</v>
      </c>
      <c r="E113">
        <f t="shared" si="16"/>
        <v>10.794966582769295</v>
      </c>
      <c r="F113">
        <f t="shared" si="17"/>
        <v>0</v>
      </c>
      <c r="G113">
        <f t="shared" si="18"/>
        <v>10</v>
      </c>
      <c r="H113" s="5" t="str">
        <f t="shared" si="11"/>
        <v>A</v>
      </c>
      <c r="I113" s="5">
        <f t="shared" si="12"/>
        <v>10156.25</v>
      </c>
      <c r="J113" s="13">
        <f t="shared" si="13"/>
        <v>-7.9496658276929394E-2</v>
      </c>
      <c r="K113" s="6" t="str">
        <f t="shared" si="10"/>
        <v xml:space="preserve">    dw $A        ; Octave 10, Note 122 - d (10156.25 Hz, Ideal=9408.32, Error=-0.08% )</v>
      </c>
    </row>
    <row r="114" spans="1:11" x14ac:dyDescent="0.25">
      <c r="A114">
        <v>10</v>
      </c>
      <c r="B114" s="6">
        <v>123</v>
      </c>
      <c r="C114" t="s">
        <v>15</v>
      </c>
      <c r="D114">
        <f>D$54*2^(A114-5)</f>
        <v>9963.2000000000007</v>
      </c>
      <c r="E114">
        <f t="shared" si="16"/>
        <v>10.193763048016701</v>
      </c>
      <c r="F114">
        <f t="shared" si="17"/>
        <v>0</v>
      </c>
      <c r="G114">
        <f t="shared" si="18"/>
        <v>10</v>
      </c>
      <c r="H114" s="5" t="str">
        <f t="shared" si="11"/>
        <v>A</v>
      </c>
      <c r="I114" s="5">
        <f t="shared" si="12"/>
        <v>10156.25</v>
      </c>
      <c r="J114" s="13">
        <f t="shared" si="13"/>
        <v>-1.9376304801670071E-2</v>
      </c>
      <c r="K114" s="6" t="str">
        <f t="shared" si="10"/>
        <v xml:space="preserve">    dw $A        ; Octave 10, Note 123 - d# (10156.25 Hz, Ideal=9963.20, Error=-0.02% )</v>
      </c>
    </row>
    <row r="115" spans="1:11" x14ac:dyDescent="0.25">
      <c r="A115" s="3">
        <v>10</v>
      </c>
      <c r="B115" s="6">
        <v>124</v>
      </c>
      <c r="C115" t="s">
        <v>5</v>
      </c>
      <c r="D115">
        <f>D$55*2^(A115-5)</f>
        <v>10556.16</v>
      </c>
      <c r="E115">
        <f t="shared" si="16"/>
        <v>9.6211595883351517</v>
      </c>
      <c r="F115">
        <f t="shared" si="17"/>
        <v>0</v>
      </c>
      <c r="G115">
        <f t="shared" si="18"/>
        <v>9</v>
      </c>
      <c r="H115" s="5" t="str">
        <f t="shared" si="11"/>
        <v>9</v>
      </c>
      <c r="I115" s="5">
        <f t="shared" si="12"/>
        <v>11284.722222222223</v>
      </c>
      <c r="J115" s="13">
        <f t="shared" si="13"/>
        <v>-6.9017732037239182E-2</v>
      </c>
      <c r="K115" s="6" t="str">
        <f t="shared" si="10"/>
        <v xml:space="preserve">    dw $9        ; Octave 10, Note 124 - e (11284.72 Hz, Ideal=10556.16, Error=-0.07% )</v>
      </c>
    </row>
    <row r="116" spans="1:11" x14ac:dyDescent="0.25">
      <c r="A116">
        <v>10</v>
      </c>
      <c r="B116" s="6">
        <v>125</v>
      </c>
      <c r="C116" t="s">
        <v>6</v>
      </c>
      <c r="D116">
        <f>D$56*2^(A116-5)</f>
        <v>11188.8</v>
      </c>
      <c r="E116">
        <f t="shared" si="16"/>
        <v>9.0771575146575145</v>
      </c>
      <c r="F116">
        <f t="shared" si="17"/>
        <v>0</v>
      </c>
      <c r="G116">
        <f t="shared" si="18"/>
        <v>9</v>
      </c>
      <c r="H116" s="5" t="str">
        <f t="shared" si="11"/>
        <v>9</v>
      </c>
      <c r="I116" s="5">
        <f t="shared" si="12"/>
        <v>11284.722222222223</v>
      </c>
      <c r="J116" s="13">
        <f t="shared" si="13"/>
        <v>-8.5730571841683978E-3</v>
      </c>
      <c r="K116" s="6" t="str">
        <f t="shared" si="10"/>
        <v xml:space="preserve">    dw $9        ; Octave 10, Note 125 - f (11284.72 Hz, Ideal=11188.80, Error=-0.01% )</v>
      </c>
    </row>
    <row r="117" spans="1:11" x14ac:dyDescent="0.25">
      <c r="A117">
        <v>10</v>
      </c>
      <c r="B117" s="6">
        <v>126</v>
      </c>
      <c r="C117" t="s">
        <v>16</v>
      </c>
      <c r="D117">
        <f>D$57*2^(A117-5)</f>
        <v>11823.04</v>
      </c>
      <c r="E117">
        <f t="shared" si="16"/>
        <v>8.5902187593038679</v>
      </c>
      <c r="F117">
        <f t="shared" si="17"/>
        <v>0</v>
      </c>
      <c r="G117">
        <f t="shared" si="18"/>
        <v>8</v>
      </c>
      <c r="H117" s="5" t="str">
        <f t="shared" si="11"/>
        <v>8</v>
      </c>
      <c r="I117" s="5">
        <f t="shared" si="12"/>
        <v>12695.3125</v>
      </c>
      <c r="J117" s="13">
        <f t="shared" si="13"/>
        <v>-7.3777344912983378E-2</v>
      </c>
      <c r="K117" s="6" t="str">
        <f t="shared" si="10"/>
        <v xml:space="preserve">    dw $8        ; Octave 10, Note 126 - f# (12695.31 Hz, Ideal=11823.04, Error=-0.07% )</v>
      </c>
    </row>
    <row r="118" spans="1:11" x14ac:dyDescent="0.25">
      <c r="A118" s="3">
        <v>10</v>
      </c>
      <c r="B118" s="6">
        <v>127</v>
      </c>
      <c r="C118" t="s">
        <v>7</v>
      </c>
      <c r="D118">
        <f>D$58*2^(A118-5)</f>
        <v>12533.12</v>
      </c>
      <c r="E118">
        <f t="shared" si="16"/>
        <v>8.1035288898534432</v>
      </c>
      <c r="F118">
        <f t="shared" si="17"/>
        <v>0</v>
      </c>
      <c r="G118">
        <f t="shared" si="18"/>
        <v>8</v>
      </c>
      <c r="H118" s="5" t="str">
        <f t="shared" si="11"/>
        <v>8</v>
      </c>
      <c r="I118" s="5">
        <f t="shared" si="12"/>
        <v>12695.3125</v>
      </c>
      <c r="J118" s="13">
        <f t="shared" si="13"/>
        <v>-1.2941111231680475E-2</v>
      </c>
      <c r="K118" s="6" t="str">
        <f t="shared" si="10"/>
        <v xml:space="preserve">    dw $8        ; Octave 10, Note 127 - g (12695.31 Hz, Ideal=12533.12, Error=-0.01% )</v>
      </c>
    </row>
    <row r="119" spans="1:11" x14ac:dyDescent="0.25">
      <c r="A119">
        <v>10</v>
      </c>
      <c r="B119" s="6">
        <v>128</v>
      </c>
      <c r="C119" t="s">
        <v>17</v>
      </c>
      <c r="D119">
        <f>D$59*2^(A119-5)</f>
        <v>13284.16</v>
      </c>
      <c r="E119">
        <f t="shared" si="16"/>
        <v>7.6453836749933757</v>
      </c>
      <c r="F119">
        <f t="shared" si="17"/>
        <v>0</v>
      </c>
      <c r="G119">
        <f t="shared" si="18"/>
        <v>7</v>
      </c>
      <c r="H119" s="5" t="str">
        <f t="shared" si="11"/>
        <v>7</v>
      </c>
      <c r="I119" s="5">
        <f t="shared" si="12"/>
        <v>14508.928571428571</v>
      </c>
      <c r="J119" s="13">
        <f t="shared" si="13"/>
        <v>-9.2197667856196458E-2</v>
      </c>
      <c r="K119" s="6" t="str">
        <f t="shared" si="10"/>
        <v xml:space="preserve">    dw $7        ; Octave 10, Note 128 - g# (14508.93 Hz, Ideal=13284.16, Error=-0.09% )</v>
      </c>
    </row>
    <row r="120" spans="1:11" x14ac:dyDescent="0.25">
      <c r="A120" s="7">
        <v>10</v>
      </c>
      <c r="B120" s="7">
        <v>129</v>
      </c>
      <c r="C120" s="7" t="s">
        <v>8</v>
      </c>
      <c r="D120" s="7">
        <f>D$60*2^(A120-5)</f>
        <v>14074.88</v>
      </c>
      <c r="E120" s="7">
        <f t="shared" si="16"/>
        <v>7.2158696912513642</v>
      </c>
      <c r="F120" s="7">
        <f t="shared" si="17"/>
        <v>0</v>
      </c>
      <c r="G120" s="7">
        <f t="shared" si="18"/>
        <v>7</v>
      </c>
      <c r="H120" s="8" t="str">
        <f t="shared" si="11"/>
        <v>7</v>
      </c>
      <c r="I120" s="8">
        <f t="shared" si="12"/>
        <v>14508.928571428571</v>
      </c>
      <c r="J120" s="12">
        <f t="shared" si="13"/>
        <v>-3.0838527321623451E-2</v>
      </c>
      <c r="K120" s="7" t="str">
        <f t="shared" si="10"/>
        <v xml:space="preserve">    dw $7        ; Octave 10, Note 129 - a (14508.93 Hz, Ideal=14074.88, Error=-0.03% )</v>
      </c>
    </row>
    <row r="121" spans="1:11" x14ac:dyDescent="0.25">
      <c r="A121" s="9">
        <v>10</v>
      </c>
      <c r="B121" s="7">
        <v>130</v>
      </c>
      <c r="C121" s="7" t="s">
        <v>18</v>
      </c>
      <c r="D121" s="7">
        <f>D$61*2^(A121-5)</f>
        <v>14903.04</v>
      </c>
      <c r="E121" s="7">
        <f t="shared" si="16"/>
        <v>6.8148847483466453</v>
      </c>
      <c r="F121" s="7">
        <f t="shared" si="17"/>
        <v>0</v>
      </c>
      <c r="G121" s="7">
        <f t="shared" si="18"/>
        <v>6</v>
      </c>
      <c r="H121" s="8" t="str">
        <f t="shared" si="11"/>
        <v>6</v>
      </c>
      <c r="I121" s="8">
        <f t="shared" si="12"/>
        <v>16927.083333333332</v>
      </c>
      <c r="J121" s="12">
        <f t="shared" si="13"/>
        <v>-0.13581412472444085</v>
      </c>
      <c r="K121" s="7" t="str">
        <f t="shared" si="10"/>
        <v xml:space="preserve">    dw $6        ; Octave 10, Note 130 - a# (16927.08 Hz, Ideal=14903.04, Error=-0.14% )</v>
      </c>
    </row>
    <row r="122" spans="1:11" x14ac:dyDescent="0.25">
      <c r="A122" s="7">
        <v>10</v>
      </c>
      <c r="B122" s="7">
        <v>131</v>
      </c>
      <c r="C122" s="7" t="s">
        <v>9</v>
      </c>
      <c r="D122" s="7">
        <f>D$62*2^(A122-5)</f>
        <v>15834.24</v>
      </c>
      <c r="E122" s="7">
        <f t="shared" si="16"/>
        <v>6.4141063922234345</v>
      </c>
      <c r="F122" s="7">
        <f t="shared" si="17"/>
        <v>0</v>
      </c>
      <c r="G122" s="7">
        <f t="shared" si="18"/>
        <v>6</v>
      </c>
      <c r="H122" s="8" t="str">
        <f t="shared" si="11"/>
        <v>6</v>
      </c>
      <c r="I122" s="8">
        <f t="shared" si="12"/>
        <v>16927.083333333332</v>
      </c>
      <c r="J122" s="12">
        <f t="shared" si="13"/>
        <v>-6.9017732037239071E-2</v>
      </c>
      <c r="K122" s="7" t="str">
        <f t="shared" si="10"/>
        <v xml:space="preserve">    dw $6        ; Octave 10, Note 131 - b (16927.08 Hz, Ideal=15834.24, Error=-0.07% )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GB</dc:creator>
  <cp:lastModifiedBy>GB</cp:lastModifiedBy>
  <dcterms:created xsi:type="dcterms:W3CDTF">2021-01-23T19:30:56Z</dcterms:created>
  <dcterms:modified xsi:type="dcterms:W3CDTF">2021-01-24T19:40:06Z</dcterms:modified>
</cp:coreProperties>
</file>