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Cole/Documents/Hydroeconomics Research Resources/INFEWS-UNC/DAU Land and AW 2011-2015/DAU_Compiled_V3/"/>
    </mc:Choice>
  </mc:AlternateContent>
  <xr:revisionPtr revIDLastSave="0" documentId="13_ncr:1_{5B7BCE2F-E787-DE4A-A0EC-0288CC8AA1DE}" xr6:coauthVersionLast="41" xr6:coauthVersionMax="41" xr10:uidLastSave="{00000000-0000-0000-0000-000000000000}"/>
  <bookViews>
    <workbookView xWindow="0" yWindow="460" windowWidth="38400" windowHeight="20220" activeTab="3" xr2:uid="{AC50B111-6FD0-D143-894E-D9DF5D2C469D}"/>
  </bookViews>
  <sheets>
    <sheet name="README" sheetId="2" r:id="rId1"/>
    <sheet name="AW_DAU_2012" sheetId="3" r:id="rId2"/>
    <sheet name="AW_CVPM_2012" sheetId="4" r:id="rId3"/>
    <sheet name="AW_CVPM_2012_vals" sheetId="6" r:id="rId4"/>
    <sheet name="DAU_Reference" sheetId="5" r:id="rId5"/>
  </sheets>
  <externalReferences>
    <externalReference r:id="rId6"/>
  </externalReferences>
  <definedNames>
    <definedName name="andy3" localSheetId="3">#REF!</definedName>
    <definedName name="andy3" localSheetId="4">#REF!</definedName>
    <definedName name="andy3">#REF!</definedName>
    <definedName name="andycrops2" localSheetId="3">#REF!</definedName>
    <definedName name="andycrops2" localSheetId="4">#REF!</definedName>
    <definedName name="andycrops2">#REF!</definedName>
    <definedName name="crops_andy" localSheetId="3">#REF!</definedName>
    <definedName name="crops_andy" localSheetId="4">#REF!</definedName>
    <definedName name="crops_andy">#REF!</definedName>
    <definedName name="josueAW" localSheetId="3">#REF!</definedName>
    <definedName name="josueAW">#REF!</definedName>
    <definedName name="soca_land" localSheetId="3">#REF!</definedName>
    <definedName name="soca_land">#REF!</definedName>
    <definedName name="soca_water" localSheetId="3">#REF!</definedName>
    <definedName name="soca_water">#REF!</definedName>
    <definedName name="tabla2crops" localSheetId="3">#REF!</definedName>
    <definedName name="tabla2crop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4" l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8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7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6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5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2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19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7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6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</calcChain>
</file>

<file path=xl/sharedStrings.xml><?xml version="1.0" encoding="utf-8"?>
<sst xmlns="http://schemas.openxmlformats.org/spreadsheetml/2006/main" count="133" uniqueCount="61">
  <si>
    <t>ALFAL</t>
  </si>
  <si>
    <t>ALPIS</t>
  </si>
  <si>
    <t>CORN</t>
  </si>
  <si>
    <t>COTTN</t>
  </si>
  <si>
    <t>CUCUR</t>
  </si>
  <si>
    <t>DRYBN</t>
  </si>
  <si>
    <t>FRTOM</t>
  </si>
  <si>
    <t>GRAIN</t>
  </si>
  <si>
    <t>ONGAR</t>
  </si>
  <si>
    <t>OTHDEC</t>
  </si>
  <si>
    <t>OTHFLD</t>
  </si>
  <si>
    <t>OTHTRK</t>
  </si>
  <si>
    <t>PASTR</t>
  </si>
  <si>
    <t>POTATO</t>
  </si>
  <si>
    <t>PRTOM</t>
  </si>
  <si>
    <t>RICE</t>
  </si>
  <si>
    <t>SAFLR</t>
  </si>
  <si>
    <t>SBEET</t>
  </si>
  <si>
    <t>SUBTRP</t>
  </si>
  <si>
    <t>VINE</t>
  </si>
  <si>
    <t>REARRANGING COLUMN ORDER FOR CROPS FROM USUAL CAAPM ORDER TO SPEED COPYING PROCESS</t>
  </si>
  <si>
    <t>V01</t>
  </si>
  <si>
    <t>V02</t>
  </si>
  <si>
    <t>V03A</t>
  </si>
  <si>
    <t>V03B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</si>
  <si>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</si>
  <si>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</si>
  <si>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</si>
  <si>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</si>
  <si>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</si>
  <si>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</si>
  <si>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</si>
  <si>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</si>
  <si>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</si>
  <si>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</si>
  <si>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V14A</t>
  </si>
  <si>
    <t>V14B</t>
  </si>
  <si>
    <t>V15A</t>
  </si>
  <si>
    <t>V15B</t>
  </si>
  <si>
    <t>V16</t>
  </si>
  <si>
    <t>V17</t>
  </si>
  <si>
    <t>V18</t>
  </si>
  <si>
    <t>V19A</t>
  </si>
  <si>
    <t>V19B</t>
  </si>
  <si>
    <t>V20</t>
  </si>
  <si>
    <t>V21A</t>
  </si>
  <si>
    <t>V21B</t>
  </si>
  <si>
    <t>V21C</t>
  </si>
  <si>
    <t>DAU_CO</t>
  </si>
  <si>
    <t>CVPM</t>
  </si>
  <si>
    <t>3A</t>
  </si>
  <si>
    <t>3B</t>
  </si>
  <si>
    <t>14A</t>
  </si>
  <si>
    <t>14B</t>
  </si>
  <si>
    <t>15A</t>
  </si>
  <si>
    <t>15B</t>
  </si>
  <si>
    <t>19A</t>
  </si>
  <si>
    <t>19B</t>
  </si>
  <si>
    <t>21A</t>
  </si>
  <si>
    <t>21B</t>
  </si>
  <si>
    <t>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</si>
</sst>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b/>
      <sz val="10"/>
      <color theme="1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1" fillId="3" borderId="2" xfId="0" applyFont="1" applyFill="1" applyBorder="1"/>
    <xf numFmtId="0" fontId="0" fillId="4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0" fontId="4" fillId="0" borderId="0" xfId="1" applyFont="1"/>
    <xf numFmtId="0" fontId="4" fillId="0" borderId="0" xfId="1" applyFont="1" applyAlignment="1">
      <alignment horizontal="right"/>
    </xf>
    <xf numFmtId="0" fontId="3" fillId="0" borderId="0" xfId="1"/>
    <xf numFmtId="0" fontId="3" fillId="0" borderId="0" xfId="1" applyAlignment="1">
      <alignment horizontal="right"/>
    </xf>
  </cellXfs>
  <cellStyles count="2">
    <cellStyle name="Normal" xfId="0" builtinId="0"/>
    <cellStyle name="Normal 2" xfId="1" xr:uid="{E4D187EA-9EEE-5A41-AF69-0D7DA75979F2}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_AW_by_D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W_DAU_2011"/>
      <sheetName val="AW_CVPM_2011"/>
      <sheetName val="AW_CVPM_2011_vals"/>
      <sheetName val="DAU_Reference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78D11-390B-2E4B-8E45-414B174F7A8A}" name="CAPM" displayName="CAPM" ref="A1:B59" totalsRowShown="0">
  <autoFilter ref="A1:B59" xr:uid="{00000000-0009-0000-0100-000001000000}"/>
  <tableColumns count="2">
    <tableColumn id="1" xr3:uid="{5F3CE7D8-410D-E04A-8BB6-F6EB17935AF3}" name="DAU_CO"/>
    <tableColumn id="2" xr3:uid="{B726CD48-5F89-AA4E-98DB-C1A2C84CF7AC}" name="CV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341A-4837-A548-A713-661B11DA451E}">
  <dimension ref="A2"/>
  <sheetViews>
    <sheetView workbookViewId="0">
      <selection activeCell="A8" sqref="A8"/>
    </sheetView>
  </sheetViews>
  <sheetFormatPr baseColWidth="10" defaultRowHeight="13"/>
  <cols>
    <col min="1" max="1" width="91.6640625" bestFit="1" customWidth="1"/>
  </cols>
  <sheetData>
    <row r="2" spans="1:1">
      <c r="A2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77B-8947-934C-9C55-698FE77C4EFC}">
  <dimension ref="A1:V58"/>
  <sheetViews>
    <sheetView workbookViewId="0">
      <selection activeCell="B16" sqref="B16"/>
    </sheetView>
  </sheetViews>
  <sheetFormatPr baseColWidth="10" defaultRowHeight="13"/>
  <sheetData>
    <row r="1" spans="1:22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2">
      <c r="A2" s="2">
        <v>143</v>
      </c>
      <c r="B2" s="5">
        <v>3.0823818897637794</v>
      </c>
      <c r="C2" s="5">
        <v>3.5167484211759157</v>
      </c>
      <c r="D2" s="5">
        <v>3.5858923884514438</v>
      </c>
      <c r="E2" s="5">
        <v>2.636450131233596</v>
      </c>
      <c r="F2" s="5">
        <v>0</v>
      </c>
      <c r="G2" s="5">
        <v>1.747178477690289</v>
      </c>
      <c r="H2" s="5">
        <v>0</v>
      </c>
      <c r="I2" s="5">
        <v>0.88884413240197968</v>
      </c>
      <c r="J2" s="5">
        <v>0</v>
      </c>
      <c r="K2" s="5">
        <v>2.908618217042557</v>
      </c>
      <c r="L2" s="5">
        <v>0</v>
      </c>
      <c r="M2" s="5">
        <v>3.9154474721843697</v>
      </c>
      <c r="N2" s="5">
        <v>0</v>
      </c>
      <c r="O2" s="5">
        <v>0</v>
      </c>
      <c r="P2" s="5">
        <v>2.106299212598425</v>
      </c>
      <c r="Q2" s="5">
        <v>0</v>
      </c>
      <c r="R2" s="5">
        <v>0</v>
      </c>
      <c r="S2" s="5">
        <v>2.9236220472440948</v>
      </c>
      <c r="T2" s="5">
        <v>3.1073983622921855</v>
      </c>
      <c r="U2" s="5">
        <v>2.4309758233778855</v>
      </c>
      <c r="V2" s="7"/>
    </row>
    <row r="3" spans="1:22">
      <c r="A3" s="3">
        <v>141</v>
      </c>
      <c r="B3" s="5">
        <v>3.2402298198784614</v>
      </c>
      <c r="C3" s="5">
        <v>3.5319881889763778</v>
      </c>
      <c r="D3" s="5">
        <v>2.1639107611548556</v>
      </c>
      <c r="E3" s="5">
        <v>2.6229089682591802</v>
      </c>
      <c r="F3" s="5">
        <v>0</v>
      </c>
      <c r="G3" s="5">
        <v>1.7651574803149606</v>
      </c>
      <c r="H3" s="5">
        <v>0</v>
      </c>
      <c r="I3" s="5">
        <v>0.57054649072277586</v>
      </c>
      <c r="J3" s="5">
        <v>0</v>
      </c>
      <c r="K3" s="5">
        <v>2.9708940677090534</v>
      </c>
      <c r="L3" s="5">
        <v>2.970505249343832</v>
      </c>
      <c r="M3" s="5">
        <v>4.0972243968851192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2.5636346642584051</v>
      </c>
      <c r="U3" s="5">
        <v>2.3645214884199968</v>
      </c>
      <c r="V3" s="7"/>
    </row>
    <row r="4" spans="1:22">
      <c r="A4" s="2">
        <v>142</v>
      </c>
      <c r="B4" s="5">
        <v>3.7577386626657736</v>
      </c>
      <c r="C4" s="5">
        <v>3.7622375567008559</v>
      </c>
      <c r="D4" s="5">
        <v>2.4907080425989063</v>
      </c>
      <c r="E4" s="5">
        <v>2.1799259673036464</v>
      </c>
      <c r="F4" s="5">
        <v>2.7422244094488186</v>
      </c>
      <c r="G4" s="5">
        <v>2.1660418267148187</v>
      </c>
      <c r="H4" s="5">
        <v>1.9867163660205485</v>
      </c>
      <c r="I4" s="5">
        <v>1.3265953439457536</v>
      </c>
      <c r="J4" s="5">
        <v>0</v>
      </c>
      <c r="K4" s="5">
        <v>2.9162057504995356</v>
      </c>
      <c r="L4" s="5">
        <v>2.8614408651950436</v>
      </c>
      <c r="M4" s="5">
        <v>4.0539117685528732</v>
      </c>
      <c r="N4" s="5">
        <v>0</v>
      </c>
      <c r="O4" s="5">
        <v>2.9129140209963316</v>
      </c>
      <c r="P4" s="5">
        <v>0</v>
      </c>
      <c r="Q4" s="5">
        <v>0</v>
      </c>
      <c r="R4" s="5">
        <v>0</v>
      </c>
      <c r="S4" s="5">
        <v>2.9336614173228348</v>
      </c>
      <c r="T4" s="5">
        <v>2.9206409536302922</v>
      </c>
      <c r="U4" s="5">
        <v>2.5749865228327313</v>
      </c>
      <c r="V4" s="7"/>
    </row>
    <row r="5" spans="1:22">
      <c r="A5" s="3">
        <v>144</v>
      </c>
      <c r="B5" s="5">
        <v>3.3487719878105984</v>
      </c>
      <c r="C5" s="5">
        <v>3.451730177967995</v>
      </c>
      <c r="D5" s="5">
        <v>3.4556648744634249</v>
      </c>
      <c r="E5" s="5">
        <v>2.6364501312335964</v>
      </c>
      <c r="F5" s="5">
        <v>0</v>
      </c>
      <c r="G5" s="5">
        <v>1.9424540682414699</v>
      </c>
      <c r="H5" s="5">
        <v>2.2829724409448824</v>
      </c>
      <c r="I5" s="5">
        <v>0.88902308177801825</v>
      </c>
      <c r="J5" s="5">
        <v>0</v>
      </c>
      <c r="K5" s="5">
        <v>2.9344357064043662</v>
      </c>
      <c r="L5" s="5">
        <v>0</v>
      </c>
      <c r="M5" s="5">
        <v>4.5447255843629151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2.6433727034120738</v>
      </c>
      <c r="T5" s="5">
        <v>2.717259280458312</v>
      </c>
      <c r="U5" s="5">
        <v>2.4259436128618992</v>
      </c>
      <c r="V5" s="7"/>
    </row>
    <row r="6" spans="1:22">
      <c r="A6" s="4">
        <v>163</v>
      </c>
      <c r="B6" s="5">
        <v>3.4100318302172257</v>
      </c>
      <c r="C6" s="5">
        <v>3.7294682342964864</v>
      </c>
      <c r="D6" s="5">
        <v>2.3058978793543945</v>
      </c>
      <c r="E6" s="5">
        <v>2.7334265272539762</v>
      </c>
      <c r="F6" s="5">
        <v>2.8148293963254591</v>
      </c>
      <c r="G6" s="5">
        <v>1.9851507718103465</v>
      </c>
      <c r="H6" s="5">
        <v>2.1206878122505746</v>
      </c>
      <c r="I6" s="5">
        <v>0.98624870439263157</v>
      </c>
      <c r="J6" s="5">
        <v>2.8669899233726772</v>
      </c>
      <c r="K6" s="5">
        <v>3.2430989712233145</v>
      </c>
      <c r="L6" s="5">
        <v>2.3568562894802323</v>
      </c>
      <c r="M6" s="5">
        <v>3.959086623228941</v>
      </c>
      <c r="N6" s="5">
        <v>0</v>
      </c>
      <c r="O6" s="5">
        <v>2.9842104743022682</v>
      </c>
      <c r="P6" s="5">
        <v>2.2356516179380939</v>
      </c>
      <c r="Q6" s="5">
        <v>0</v>
      </c>
      <c r="R6" s="5">
        <v>0</v>
      </c>
      <c r="S6" s="5">
        <v>2.5875796241995497</v>
      </c>
      <c r="T6" s="5">
        <v>2.6292508366479677</v>
      </c>
      <c r="U6" s="5">
        <v>2.3938566972195869</v>
      </c>
      <c r="V6" s="7"/>
    </row>
    <row r="7" spans="1:22">
      <c r="A7" s="2">
        <v>164</v>
      </c>
      <c r="B7" s="5">
        <v>3.1374850364477966</v>
      </c>
      <c r="C7" s="5">
        <v>4.022705063915752</v>
      </c>
      <c r="D7" s="5">
        <v>0</v>
      </c>
      <c r="E7" s="5">
        <v>2.7969330841924274</v>
      </c>
      <c r="F7" s="5">
        <v>0</v>
      </c>
      <c r="G7" s="5">
        <v>2.3821660114674574</v>
      </c>
      <c r="H7" s="5">
        <v>2.2616469816272966</v>
      </c>
      <c r="I7" s="5">
        <v>0.85379540449188551</v>
      </c>
      <c r="J7" s="5">
        <v>2.7620734908136479</v>
      </c>
      <c r="K7" s="5">
        <v>3.1685032508587554</v>
      </c>
      <c r="L7" s="5">
        <v>2.3994428973377162</v>
      </c>
      <c r="M7" s="5">
        <v>4.1241228074270557</v>
      </c>
      <c r="N7" s="5">
        <v>0</v>
      </c>
      <c r="O7" s="5">
        <v>3.0009205104365435</v>
      </c>
      <c r="P7" s="5">
        <v>2.2761519120755951</v>
      </c>
      <c r="Q7" s="5">
        <v>0</v>
      </c>
      <c r="R7" s="5">
        <v>0</v>
      </c>
      <c r="S7" s="5">
        <v>2.3605024873235996</v>
      </c>
      <c r="T7" s="5">
        <v>1.9704068241469817</v>
      </c>
      <c r="U7" s="5">
        <v>0</v>
      </c>
      <c r="V7" s="7"/>
    </row>
    <row r="8" spans="1:22">
      <c r="A8" s="3">
        <v>167</v>
      </c>
      <c r="B8" s="5">
        <v>3.1848035004285355</v>
      </c>
      <c r="C8" s="5">
        <v>3.4236548556430448</v>
      </c>
      <c r="D8" s="5">
        <v>2.5345800524934381</v>
      </c>
      <c r="E8" s="5">
        <v>2.486127401244659</v>
      </c>
      <c r="F8" s="5">
        <v>0</v>
      </c>
      <c r="G8" s="5">
        <v>2.2834894979139695</v>
      </c>
      <c r="H8" s="5">
        <v>2.1336957740647833</v>
      </c>
      <c r="I8" s="5">
        <v>1.0808162990229637</v>
      </c>
      <c r="J8" s="5">
        <v>2.9520341207349072</v>
      </c>
      <c r="K8" s="5">
        <v>3.1801074085748278</v>
      </c>
      <c r="L8" s="5">
        <v>2.6179300990086705</v>
      </c>
      <c r="M8" s="5">
        <v>4.0144500665272593</v>
      </c>
      <c r="N8" s="5">
        <v>0</v>
      </c>
      <c r="O8" s="5">
        <v>2.9878135461977675</v>
      </c>
      <c r="P8" s="5">
        <v>2.4845144356955378</v>
      </c>
      <c r="Q8" s="5">
        <v>0</v>
      </c>
      <c r="R8" s="5">
        <v>0</v>
      </c>
      <c r="S8" s="5">
        <v>2.2288057742782152</v>
      </c>
      <c r="T8" s="5">
        <v>2.7143700787401577</v>
      </c>
      <c r="U8" s="5">
        <v>0</v>
      </c>
      <c r="V8" s="7"/>
    </row>
    <row r="9" spans="1:22">
      <c r="A9" s="2">
        <v>165</v>
      </c>
      <c r="B9" s="5">
        <v>3.6754593175853016</v>
      </c>
      <c r="C9" s="5">
        <v>3.4976706036745404</v>
      </c>
      <c r="D9" s="5">
        <v>4.3582677165354333</v>
      </c>
      <c r="E9" s="5">
        <v>2.5195866141732286</v>
      </c>
      <c r="F9" s="5">
        <v>2.7683398950131237</v>
      </c>
      <c r="G9" s="5">
        <v>2.8280183727034123</v>
      </c>
      <c r="H9" s="5">
        <v>2.2429133858267716</v>
      </c>
      <c r="I9" s="5">
        <v>0.87956036745406818</v>
      </c>
      <c r="J9" s="5">
        <v>3.3317257217847769</v>
      </c>
      <c r="K9" s="5">
        <v>3.3709645669291337</v>
      </c>
      <c r="L9" s="5">
        <v>2.1452755905511816</v>
      </c>
      <c r="M9" s="5">
        <v>3.992880577427822</v>
      </c>
      <c r="N9" s="5">
        <v>0</v>
      </c>
      <c r="O9" s="5">
        <v>3.0130905511811021</v>
      </c>
      <c r="P9" s="5">
        <v>0.59251968503937014</v>
      </c>
      <c r="Q9" s="5">
        <v>0</v>
      </c>
      <c r="R9" s="5">
        <v>0</v>
      </c>
      <c r="S9" s="5">
        <v>2.882939632545932</v>
      </c>
      <c r="T9" s="5">
        <v>2.3936023622047244</v>
      </c>
      <c r="U9" s="5">
        <v>0</v>
      </c>
      <c r="V9" s="7"/>
    </row>
    <row r="10" spans="1:22">
      <c r="A10" s="3">
        <v>166</v>
      </c>
      <c r="B10" s="5">
        <v>3.8003095672671376</v>
      </c>
      <c r="C10" s="5">
        <v>3.2918509239937497</v>
      </c>
      <c r="D10" s="5">
        <v>2.4417197237576125</v>
      </c>
      <c r="E10" s="5">
        <v>2.3331364829396324</v>
      </c>
      <c r="F10" s="5">
        <v>2.3737204724409446</v>
      </c>
      <c r="G10" s="5">
        <v>2.3840551181102363</v>
      </c>
      <c r="H10" s="5">
        <v>2.2113188976377951</v>
      </c>
      <c r="I10" s="5">
        <v>0.83626384461582937</v>
      </c>
      <c r="J10" s="5">
        <v>3.3224737532808395</v>
      </c>
      <c r="K10" s="5">
        <v>2.975397308237564</v>
      </c>
      <c r="L10" s="5">
        <v>2.2667106729374749</v>
      </c>
      <c r="M10" s="5">
        <v>4.0727505641953359</v>
      </c>
      <c r="N10" s="5">
        <v>0</v>
      </c>
      <c r="O10" s="5">
        <v>3.000212183820556</v>
      </c>
      <c r="P10" s="5">
        <v>0.77995284731275671</v>
      </c>
      <c r="Q10" s="5">
        <v>0</v>
      </c>
      <c r="R10" s="5">
        <v>0</v>
      </c>
      <c r="S10" s="5">
        <v>2.1707349081364828</v>
      </c>
      <c r="T10" s="5">
        <v>2.7482010703800728</v>
      </c>
      <c r="U10" s="5">
        <v>2.5256403049874736</v>
      </c>
      <c r="V10" s="7"/>
    </row>
    <row r="11" spans="1:22">
      <c r="A11" s="2">
        <v>168</v>
      </c>
      <c r="B11" s="5">
        <v>3.8586809741484802</v>
      </c>
      <c r="C11" s="5">
        <v>3.6439066922330028</v>
      </c>
      <c r="D11" s="5">
        <v>2.4817062870477344</v>
      </c>
      <c r="E11" s="5">
        <v>2.2719160104986877</v>
      </c>
      <c r="F11" s="5">
        <v>0</v>
      </c>
      <c r="G11" s="5">
        <v>2.3787401574803146</v>
      </c>
      <c r="H11" s="5">
        <v>2.2340879265091864</v>
      </c>
      <c r="I11" s="5">
        <v>0.84070073563103009</v>
      </c>
      <c r="J11" s="5">
        <v>3.1671916010498684</v>
      </c>
      <c r="K11" s="5">
        <v>3.3980554850759024</v>
      </c>
      <c r="L11" s="5">
        <v>2.2179790026246717</v>
      </c>
      <c r="M11" s="5">
        <v>4.07993287759788</v>
      </c>
      <c r="N11" s="5">
        <v>0</v>
      </c>
      <c r="O11" s="5">
        <v>3.0168997016845713</v>
      </c>
      <c r="P11" s="5">
        <v>0</v>
      </c>
      <c r="Q11" s="5">
        <v>0</v>
      </c>
      <c r="R11" s="5">
        <v>0</v>
      </c>
      <c r="S11" s="5">
        <v>2.1938648293963254</v>
      </c>
      <c r="T11" s="5">
        <v>2.4660949581073748</v>
      </c>
      <c r="U11" s="5">
        <v>2.9940249478353933</v>
      </c>
      <c r="V11" s="7"/>
    </row>
    <row r="12" spans="1:22">
      <c r="A12" s="3">
        <v>170</v>
      </c>
      <c r="B12" s="5">
        <v>3.4887139107611547</v>
      </c>
      <c r="C12" s="5">
        <v>3.6718503937007876</v>
      </c>
      <c r="D12" s="5">
        <v>2.3392060367454066</v>
      </c>
      <c r="E12" s="5">
        <v>0</v>
      </c>
      <c r="F12" s="5">
        <v>0</v>
      </c>
      <c r="G12" s="5">
        <v>0</v>
      </c>
      <c r="H12" s="5">
        <v>0</v>
      </c>
      <c r="I12" s="5">
        <v>0.65374015748031489</v>
      </c>
      <c r="J12" s="5">
        <v>0</v>
      </c>
      <c r="K12" s="5">
        <v>3.3385498687664037</v>
      </c>
      <c r="L12" s="5">
        <v>0</v>
      </c>
      <c r="M12" s="5">
        <v>4.0871391076115478</v>
      </c>
      <c r="N12" s="5">
        <v>0</v>
      </c>
      <c r="O12" s="5">
        <v>2.8673556430446197</v>
      </c>
      <c r="P12" s="5">
        <v>0</v>
      </c>
      <c r="Q12" s="5">
        <v>0</v>
      </c>
      <c r="R12" s="5">
        <v>0</v>
      </c>
      <c r="S12" s="5">
        <v>0</v>
      </c>
      <c r="T12" s="5">
        <v>3.0406167979002627</v>
      </c>
      <c r="U12" s="5">
        <v>0</v>
      </c>
      <c r="V12" s="7"/>
    </row>
    <row r="13" spans="1:22">
      <c r="A13" s="2">
        <v>171</v>
      </c>
      <c r="B13" s="5">
        <v>3.6081036745406823</v>
      </c>
      <c r="C13" s="5">
        <v>3.8731323584551927</v>
      </c>
      <c r="D13" s="5">
        <v>2.7921587926509179</v>
      </c>
      <c r="E13" s="5">
        <v>2.5206692913385824</v>
      </c>
      <c r="F13" s="5">
        <v>0</v>
      </c>
      <c r="G13" s="5">
        <v>2.0006233595800524</v>
      </c>
      <c r="H13" s="5">
        <v>0</v>
      </c>
      <c r="I13" s="5">
        <v>0.86774934383202118</v>
      </c>
      <c r="J13" s="5">
        <v>0</v>
      </c>
      <c r="K13" s="5">
        <v>3.289935053683732</v>
      </c>
      <c r="L13" s="5">
        <v>2.2458333333333336</v>
      </c>
      <c r="M13" s="5">
        <v>3.6687335958005249</v>
      </c>
      <c r="N13" s="5">
        <v>0</v>
      </c>
      <c r="O13" s="5">
        <v>3.0117125984251967</v>
      </c>
      <c r="P13" s="5">
        <v>0</v>
      </c>
      <c r="Q13" s="5">
        <v>0</v>
      </c>
      <c r="R13" s="5">
        <v>0</v>
      </c>
      <c r="S13" s="5">
        <v>0</v>
      </c>
      <c r="T13" s="5">
        <v>2.2343503937007871</v>
      </c>
      <c r="U13" s="5">
        <v>2.4909448818897637</v>
      </c>
      <c r="V13" s="7"/>
    </row>
    <row r="14" spans="1:22">
      <c r="A14" s="3">
        <v>162</v>
      </c>
      <c r="B14" s="5">
        <v>3.6915682414698168</v>
      </c>
      <c r="C14" s="5">
        <v>3.3739829396325454</v>
      </c>
      <c r="D14" s="5">
        <v>2.7075131233595799</v>
      </c>
      <c r="E14" s="5">
        <v>2.2241469816272965</v>
      </c>
      <c r="F14" s="5">
        <v>0</v>
      </c>
      <c r="G14" s="5">
        <v>0</v>
      </c>
      <c r="H14" s="5">
        <v>0</v>
      </c>
      <c r="I14" s="5">
        <v>1.0141404199475066</v>
      </c>
      <c r="J14" s="5">
        <v>0</v>
      </c>
      <c r="K14" s="5">
        <v>3.5891076115485565</v>
      </c>
      <c r="L14" s="5">
        <v>2.1864829396325463</v>
      </c>
      <c r="M14" s="5">
        <v>4.1941272965879257</v>
      </c>
      <c r="N14" s="5">
        <v>0</v>
      </c>
      <c r="O14" s="5">
        <v>2.9730643044619418</v>
      </c>
      <c r="P14" s="5">
        <v>1.2690616797900263</v>
      </c>
      <c r="Q14" s="5">
        <v>0</v>
      </c>
      <c r="R14" s="5">
        <v>0</v>
      </c>
      <c r="S14" s="5">
        <v>2.7042322834645667</v>
      </c>
      <c r="T14" s="5">
        <v>2.8001968503937014</v>
      </c>
      <c r="U14" s="5">
        <v>1.4331364829396323</v>
      </c>
      <c r="V14" s="7"/>
    </row>
    <row r="15" spans="1:22">
      <c r="A15" s="2">
        <v>191</v>
      </c>
      <c r="B15" s="5">
        <v>3.7948722249588624</v>
      </c>
      <c r="C15" s="5">
        <v>4.0770011277887139</v>
      </c>
      <c r="D15" s="5">
        <v>2.6399606299212595</v>
      </c>
      <c r="E15" s="5">
        <v>2.2549212598425195</v>
      </c>
      <c r="F15" s="5">
        <v>0</v>
      </c>
      <c r="G15" s="5">
        <v>2.3507874015748031</v>
      </c>
      <c r="H15" s="5">
        <v>1.945800524934383</v>
      </c>
      <c r="I15" s="5">
        <v>0.87852266012103364</v>
      </c>
      <c r="J15" s="5">
        <v>3.2058070866141741</v>
      </c>
      <c r="K15" s="5">
        <v>3.3092002765892747</v>
      </c>
      <c r="L15" s="5">
        <v>2.2063633274639116</v>
      </c>
      <c r="M15" s="5">
        <v>4.2696520841363359</v>
      </c>
      <c r="N15" s="5">
        <v>0</v>
      </c>
      <c r="O15" s="5">
        <v>0</v>
      </c>
      <c r="P15" s="5">
        <v>2.2214965827291389</v>
      </c>
      <c r="Q15" s="5">
        <v>0</v>
      </c>
      <c r="R15" s="5">
        <v>0</v>
      </c>
      <c r="S15" s="5">
        <v>2.7332621211087793</v>
      </c>
      <c r="T15" s="5">
        <v>2.4062671615042905</v>
      </c>
      <c r="U15" s="5">
        <v>2.7214895013123357</v>
      </c>
    </row>
    <row r="16" spans="1:22">
      <c r="A16" s="3">
        <v>172</v>
      </c>
      <c r="B16" s="5">
        <v>3.6816851937625446</v>
      </c>
      <c r="C16" s="5">
        <v>3.1305468820707754</v>
      </c>
      <c r="D16" s="5">
        <v>3.7249504059085639</v>
      </c>
      <c r="E16" s="5">
        <v>2.563930351781567</v>
      </c>
      <c r="F16" s="5">
        <v>0</v>
      </c>
      <c r="G16" s="5">
        <v>2.4179588909745413</v>
      </c>
      <c r="H16" s="5">
        <v>2.0744173460618307</v>
      </c>
      <c r="I16" s="5">
        <v>0.90019583742232412</v>
      </c>
      <c r="J16" s="5">
        <v>3.3930774278215226</v>
      </c>
      <c r="K16" s="5">
        <v>3.4196291823431353</v>
      </c>
      <c r="L16" s="5">
        <v>2.3893519046834126</v>
      </c>
      <c r="M16" s="5">
        <v>4.3660777257753498</v>
      </c>
      <c r="N16" s="5">
        <v>0</v>
      </c>
      <c r="O16" s="5">
        <v>3.0510461855363626</v>
      </c>
      <c r="P16" s="5">
        <v>1.3323490813648295</v>
      </c>
      <c r="Q16" s="5">
        <v>0</v>
      </c>
      <c r="R16" s="5">
        <v>0</v>
      </c>
      <c r="S16" s="5">
        <v>2.845538057742782</v>
      </c>
      <c r="T16" s="5">
        <v>2.4247817216207346</v>
      </c>
      <c r="U16" s="5">
        <v>3.156862296282732</v>
      </c>
    </row>
    <row r="17" spans="1:21">
      <c r="A17" s="2">
        <v>173</v>
      </c>
      <c r="B17" s="5">
        <v>4.0654527559055111</v>
      </c>
      <c r="C17" s="5">
        <v>0</v>
      </c>
      <c r="D17" s="5">
        <v>3.2677493438320204</v>
      </c>
      <c r="E17" s="5">
        <v>2.1131233595800523</v>
      </c>
      <c r="F17" s="5">
        <v>0</v>
      </c>
      <c r="G17" s="5">
        <v>2.0981627296587924</v>
      </c>
      <c r="H17" s="5">
        <v>1.9414041994750657</v>
      </c>
      <c r="I17" s="5">
        <v>0.83526902887139087</v>
      </c>
      <c r="J17" s="5">
        <v>0</v>
      </c>
      <c r="K17" s="5">
        <v>3.1997047244094485</v>
      </c>
      <c r="L17" s="5">
        <v>2.5362860892388452</v>
      </c>
      <c r="M17" s="5">
        <v>4.4211286089238842</v>
      </c>
      <c r="N17" s="5">
        <v>0</v>
      </c>
      <c r="O17" s="5">
        <v>0</v>
      </c>
      <c r="P17" s="5">
        <v>2.1321850393700781</v>
      </c>
      <c r="Q17" s="5">
        <v>0</v>
      </c>
      <c r="R17" s="5">
        <v>0</v>
      </c>
      <c r="S17" s="5">
        <v>2.9751312335958007</v>
      </c>
      <c r="T17" s="5">
        <v>2.3014107611548558</v>
      </c>
      <c r="U17" s="5">
        <v>2.3598425196850394</v>
      </c>
    </row>
    <row r="18" spans="1:21">
      <c r="A18" s="3">
        <v>180</v>
      </c>
      <c r="B18" s="5">
        <v>4.0259514435695545</v>
      </c>
      <c r="C18" s="5">
        <v>4.0565616797900255</v>
      </c>
      <c r="D18" s="5">
        <v>3.0605314960629926</v>
      </c>
      <c r="E18" s="5">
        <v>2.05246062992126</v>
      </c>
      <c r="F18" s="5">
        <v>0</v>
      </c>
      <c r="G18" s="5">
        <v>2.2645341207349081</v>
      </c>
      <c r="H18" s="5">
        <v>2.1233267716535433</v>
      </c>
      <c r="I18" s="5">
        <v>0.75042650918635179</v>
      </c>
      <c r="J18" s="5">
        <v>0</v>
      </c>
      <c r="K18" s="5">
        <v>3.5220472440944879</v>
      </c>
      <c r="L18" s="5">
        <v>2.3621719160104986</v>
      </c>
      <c r="M18" s="5">
        <v>4.5935367454068246</v>
      </c>
      <c r="N18" s="5">
        <v>0</v>
      </c>
      <c r="O18" s="5">
        <v>3.122178477690289</v>
      </c>
      <c r="P18" s="5">
        <v>1.3957349081364829</v>
      </c>
      <c r="Q18" s="5">
        <v>0</v>
      </c>
      <c r="R18" s="5">
        <v>0</v>
      </c>
      <c r="S18" s="5">
        <v>2.7381233595800527</v>
      </c>
      <c r="T18" s="5">
        <v>2.4867454068241472</v>
      </c>
      <c r="U18" s="5">
        <v>2.3721784776902886</v>
      </c>
    </row>
    <row r="19" spans="1:21">
      <c r="A19" s="2">
        <v>181</v>
      </c>
      <c r="B19" s="5">
        <v>4.2181758530183728</v>
      </c>
      <c r="C19" s="5">
        <v>4.162959317585301</v>
      </c>
      <c r="D19" s="5">
        <v>3.0614922061269056</v>
      </c>
      <c r="E19" s="5">
        <v>2.7422900262467187</v>
      </c>
      <c r="F19" s="5">
        <v>0</v>
      </c>
      <c r="G19" s="5">
        <v>0</v>
      </c>
      <c r="H19" s="5">
        <v>0</v>
      </c>
      <c r="I19" s="5">
        <v>0.74435695538057745</v>
      </c>
      <c r="J19" s="5">
        <v>0</v>
      </c>
      <c r="K19" s="5">
        <v>3.4190195782452086</v>
      </c>
      <c r="L19" s="5">
        <v>0</v>
      </c>
      <c r="M19" s="5">
        <v>4.6112575337804991</v>
      </c>
      <c r="N19" s="5">
        <v>0</v>
      </c>
      <c r="O19" s="5">
        <v>0</v>
      </c>
      <c r="P19" s="5">
        <v>1.8333661417322833</v>
      </c>
      <c r="Q19" s="5">
        <v>0</v>
      </c>
      <c r="R19" s="5">
        <v>0</v>
      </c>
      <c r="S19" s="5">
        <v>0</v>
      </c>
      <c r="T19" s="5">
        <v>2.9480479002624671</v>
      </c>
      <c r="U19" s="5">
        <v>2.6502090331325165</v>
      </c>
    </row>
    <row r="20" spans="1:21">
      <c r="A20" s="3">
        <v>182</v>
      </c>
      <c r="B20" s="5">
        <v>4.2405183727034119</v>
      </c>
      <c r="C20" s="5">
        <v>4.1593503937007874</v>
      </c>
      <c r="D20" s="5">
        <v>3.0544619422572179</v>
      </c>
      <c r="E20" s="5">
        <v>1.6881561679790023</v>
      </c>
      <c r="F20" s="5">
        <v>2.5048228346456693</v>
      </c>
      <c r="G20" s="5">
        <v>1.7375984251968504</v>
      </c>
      <c r="H20" s="5">
        <v>1.5919291338582675</v>
      </c>
      <c r="I20" s="5">
        <v>6.9619422572178472E-2</v>
      </c>
      <c r="J20" s="5">
        <v>1.1517388451443569</v>
      </c>
      <c r="K20" s="5">
        <v>3.7039041994750659</v>
      </c>
      <c r="L20" s="5">
        <v>3.175262467191601</v>
      </c>
      <c r="M20" s="5">
        <v>4.5682086614173221</v>
      </c>
      <c r="N20" s="5">
        <v>1.5304133858267714</v>
      </c>
      <c r="O20" s="5">
        <v>3.2653871391076112</v>
      </c>
      <c r="P20" s="5">
        <v>1.1886811023622048</v>
      </c>
      <c r="Q20" s="5">
        <v>0</v>
      </c>
      <c r="R20" s="5">
        <v>0</v>
      </c>
      <c r="S20" s="5">
        <v>1.7561679790026243</v>
      </c>
      <c r="T20" s="5">
        <v>2.703313648293963</v>
      </c>
      <c r="U20" s="5">
        <v>2.5140748031496063</v>
      </c>
    </row>
    <row r="21" spans="1:21">
      <c r="A21" s="2">
        <v>184</v>
      </c>
      <c r="B21" s="5">
        <v>4.7467191601049876</v>
      </c>
      <c r="C21" s="5">
        <v>4.4014763779527568</v>
      </c>
      <c r="D21" s="5">
        <v>0</v>
      </c>
      <c r="E21" s="5">
        <v>2.5115813648293965</v>
      </c>
      <c r="F21" s="5">
        <v>0</v>
      </c>
      <c r="G21" s="5">
        <v>0</v>
      </c>
      <c r="H21" s="5">
        <v>0</v>
      </c>
      <c r="I21" s="5">
        <v>0.54727690288713915</v>
      </c>
      <c r="J21" s="5">
        <v>0</v>
      </c>
      <c r="K21" s="5">
        <v>3.7010826771653549</v>
      </c>
      <c r="L21" s="5">
        <v>0</v>
      </c>
      <c r="M21" s="5">
        <v>5.1015419947506562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2.6034776902887136</v>
      </c>
      <c r="T21" s="5">
        <v>0</v>
      </c>
      <c r="U21" s="5">
        <v>0</v>
      </c>
    </row>
    <row r="22" spans="1:21">
      <c r="A22" s="3">
        <v>186</v>
      </c>
      <c r="B22" s="5">
        <v>3.8323901563502618</v>
      </c>
      <c r="C22" s="5">
        <v>0</v>
      </c>
      <c r="D22" s="5">
        <v>3.458640188358808</v>
      </c>
      <c r="E22" s="5">
        <v>2.2210851062210901</v>
      </c>
      <c r="F22" s="5">
        <v>0</v>
      </c>
      <c r="G22" s="5">
        <v>2.3926349606870416</v>
      </c>
      <c r="H22" s="5">
        <v>1.9981288091107252</v>
      </c>
      <c r="I22" s="5">
        <v>1.0272758270829838</v>
      </c>
      <c r="J22" s="5">
        <v>3.3354768153980747</v>
      </c>
      <c r="K22" s="5">
        <v>3.6119444113046475</v>
      </c>
      <c r="L22" s="5">
        <v>2.1973047441608466</v>
      </c>
      <c r="M22" s="5">
        <v>4.2796283574590719</v>
      </c>
      <c r="N22" s="5">
        <v>3.0062992125984249</v>
      </c>
      <c r="O22" s="5">
        <v>3.0438422439541464</v>
      </c>
      <c r="P22" s="5">
        <v>1.3368998794201541</v>
      </c>
      <c r="Q22" s="5">
        <v>0</v>
      </c>
      <c r="R22" s="5">
        <v>0</v>
      </c>
      <c r="S22" s="5">
        <v>2.9699609594910146</v>
      </c>
      <c r="T22" s="5">
        <v>2.524981383141061</v>
      </c>
      <c r="U22" s="5">
        <v>2.4953233863389843</v>
      </c>
    </row>
    <row r="23" spans="1:21">
      <c r="A23" s="2">
        <v>185</v>
      </c>
      <c r="B23" s="5">
        <v>4.2811203727389664</v>
      </c>
      <c r="C23" s="5">
        <v>3.9456364829396322</v>
      </c>
      <c r="D23" s="5">
        <v>3.1389093665744103</v>
      </c>
      <c r="E23" s="5">
        <v>1.7774234527947694</v>
      </c>
      <c r="F23" s="5">
        <v>0</v>
      </c>
      <c r="G23" s="5">
        <v>1.9366865519373859</v>
      </c>
      <c r="H23" s="5">
        <v>1.6406496062992126</v>
      </c>
      <c r="I23" s="5">
        <v>0.27039745031871015</v>
      </c>
      <c r="J23" s="5">
        <v>1.2131889763779526</v>
      </c>
      <c r="K23" s="5">
        <v>3.2286707740689589</v>
      </c>
      <c r="L23" s="5">
        <v>3.1133858267716534</v>
      </c>
      <c r="M23" s="5">
        <v>4.4485180113669349</v>
      </c>
      <c r="N23" s="5">
        <v>1.5210958005249344</v>
      </c>
      <c r="O23" s="5">
        <v>3.1455052493438318</v>
      </c>
      <c r="P23" s="5">
        <v>1.1429133858267717</v>
      </c>
      <c r="Q23" s="5">
        <v>0</v>
      </c>
      <c r="R23" s="5">
        <v>0</v>
      </c>
      <c r="S23" s="5">
        <v>1.9183905290216829</v>
      </c>
      <c r="T23" s="5">
        <v>2.5130846301282856</v>
      </c>
      <c r="U23" s="5">
        <v>2.4363777492554064</v>
      </c>
    </row>
    <row r="24" spans="1:21">
      <c r="A24" s="3">
        <v>216</v>
      </c>
      <c r="B24" s="5">
        <v>5.221346810398015</v>
      </c>
      <c r="C24" s="5">
        <v>4.6097236012431946</v>
      </c>
      <c r="D24" s="5">
        <v>4.3572178477690287</v>
      </c>
      <c r="E24" s="5">
        <v>2.4224162621444338</v>
      </c>
      <c r="F24" s="5">
        <v>3.5398956186475012</v>
      </c>
      <c r="G24" s="5">
        <v>2.2752987907761533</v>
      </c>
      <c r="H24" s="5">
        <v>2.2390116138819782</v>
      </c>
      <c r="I24" s="5">
        <v>1.4674498744306037</v>
      </c>
      <c r="J24" s="5">
        <v>3.1167650918635177</v>
      </c>
      <c r="K24" s="5">
        <v>3.8895302851593341</v>
      </c>
      <c r="L24" s="5">
        <v>3.0798934820647408</v>
      </c>
      <c r="M24" s="5">
        <v>5.6482628616509656</v>
      </c>
      <c r="N24" s="5">
        <v>1.4874671916010498</v>
      </c>
      <c r="O24" s="5">
        <v>4.4574006374203226</v>
      </c>
      <c r="P24" s="5">
        <v>1.6637833783101057</v>
      </c>
      <c r="Q24" s="5">
        <v>0</v>
      </c>
      <c r="R24" s="5">
        <v>1.6926424519515704</v>
      </c>
      <c r="S24" s="5">
        <v>2.8249834858058924</v>
      </c>
      <c r="T24" s="5">
        <v>0.97420206142115451</v>
      </c>
      <c r="U24" s="5">
        <v>2.9048675384875136</v>
      </c>
    </row>
    <row r="25" spans="1:21">
      <c r="A25" s="2">
        <v>205</v>
      </c>
      <c r="B25" s="5">
        <v>4.297309711286089</v>
      </c>
      <c r="C25" s="5">
        <v>4.0616797900262469</v>
      </c>
      <c r="D25" s="5">
        <v>3.219094488188976</v>
      </c>
      <c r="E25" s="5">
        <v>1.5036745406824146</v>
      </c>
      <c r="F25" s="5">
        <v>0</v>
      </c>
      <c r="G25" s="5">
        <v>1.8160761154855642</v>
      </c>
      <c r="H25" s="5">
        <v>1.5896653543307089</v>
      </c>
      <c r="I25" s="5">
        <v>0.35062335958005247</v>
      </c>
      <c r="J25" s="5">
        <v>1.2905183727034122</v>
      </c>
      <c r="K25" s="5">
        <v>3.8423228346456693</v>
      </c>
      <c r="L25" s="5">
        <v>3.2663057742782153</v>
      </c>
      <c r="M25" s="5">
        <v>4.6137139107611551</v>
      </c>
      <c r="N25" s="5">
        <v>0</v>
      </c>
      <c r="O25" s="5">
        <v>0</v>
      </c>
      <c r="P25" s="5">
        <v>1.1935695538057742</v>
      </c>
      <c r="Q25" s="5">
        <v>0</v>
      </c>
      <c r="R25" s="5">
        <v>0</v>
      </c>
      <c r="S25" s="5">
        <v>1.7416666666666667</v>
      </c>
      <c r="T25" s="5">
        <v>2.8313320209973751</v>
      </c>
      <c r="U25" s="5">
        <v>2.5211614173228343</v>
      </c>
    </row>
    <row r="26" spans="1:21">
      <c r="A26" s="3">
        <v>206</v>
      </c>
      <c r="B26" s="5">
        <v>4.9183955054625041</v>
      </c>
      <c r="C26" s="5">
        <v>4.296588085529728</v>
      </c>
      <c r="D26" s="5">
        <v>3.4356627296587927</v>
      </c>
      <c r="E26" s="5">
        <v>2.3259212857317211</v>
      </c>
      <c r="F26" s="5">
        <v>0</v>
      </c>
      <c r="G26" s="5">
        <v>2.1388123359580051</v>
      </c>
      <c r="H26" s="5">
        <v>2.2149606299212596</v>
      </c>
      <c r="I26" s="5">
        <v>0.3796339128268148</v>
      </c>
      <c r="J26" s="5">
        <v>0</v>
      </c>
      <c r="K26" s="5">
        <v>3.7302113854868044</v>
      </c>
      <c r="L26" s="5">
        <v>2.95634340903668</v>
      </c>
      <c r="M26" s="5">
        <v>5.5660532405464238</v>
      </c>
      <c r="N26" s="5">
        <v>0</v>
      </c>
      <c r="O26" s="5">
        <v>3.8747333988749686</v>
      </c>
      <c r="P26" s="5">
        <v>0</v>
      </c>
      <c r="Q26" s="5">
        <v>0</v>
      </c>
      <c r="R26" s="5">
        <v>1.5706364829396326</v>
      </c>
      <c r="S26" s="5">
        <v>0</v>
      </c>
      <c r="T26" s="5">
        <v>1.0064487112840264</v>
      </c>
      <c r="U26" s="5">
        <v>2.8374343832020994</v>
      </c>
    </row>
    <row r="27" spans="1:21">
      <c r="A27" s="2">
        <v>207</v>
      </c>
      <c r="B27" s="5">
        <v>4.8879593175853024</v>
      </c>
      <c r="C27" s="5">
        <v>4.4142388451443573</v>
      </c>
      <c r="D27" s="5">
        <v>3.1338582677165356</v>
      </c>
      <c r="E27" s="5">
        <v>2.4528215223097112</v>
      </c>
      <c r="F27" s="5">
        <v>0</v>
      </c>
      <c r="G27" s="5">
        <v>0</v>
      </c>
      <c r="H27" s="5">
        <v>0</v>
      </c>
      <c r="I27" s="5">
        <v>0.39045275590551176</v>
      </c>
      <c r="J27" s="5">
        <v>0</v>
      </c>
      <c r="K27" s="5">
        <v>3.8823818897637792</v>
      </c>
      <c r="L27" s="5">
        <v>3.240551181102362</v>
      </c>
      <c r="M27" s="5">
        <v>5.4474409448818895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1.0165354330708662</v>
      </c>
      <c r="U27" s="5">
        <v>2.923228346456693</v>
      </c>
    </row>
    <row r="28" spans="1:21">
      <c r="A28" s="2">
        <v>209</v>
      </c>
      <c r="B28" s="5">
        <v>5.2609580052493436</v>
      </c>
      <c r="C28" s="5">
        <v>4.4539853509919043</v>
      </c>
      <c r="D28" s="5">
        <v>0</v>
      </c>
      <c r="E28" s="5">
        <v>2.4641043769176738</v>
      </c>
      <c r="F28" s="5">
        <v>0</v>
      </c>
      <c r="G28" s="5">
        <v>2.2043963254593173</v>
      </c>
      <c r="H28" s="5">
        <v>2.2474081364829397</v>
      </c>
      <c r="I28" s="5">
        <v>0.61545275590551185</v>
      </c>
      <c r="J28" s="5">
        <v>0</v>
      </c>
      <c r="K28" s="5">
        <v>4.096684624948197</v>
      </c>
      <c r="L28" s="5">
        <v>3.2312992125984241</v>
      </c>
      <c r="M28" s="5">
        <v>5.6062773403324586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1.0893110236220473</v>
      </c>
      <c r="U28" s="5">
        <v>2.9304903762029744</v>
      </c>
    </row>
    <row r="29" spans="1:21">
      <c r="A29" s="3">
        <v>208</v>
      </c>
      <c r="B29" s="5">
        <v>4.9593149028541248</v>
      </c>
      <c r="C29" s="5">
        <v>4.3685007517264216</v>
      </c>
      <c r="D29" s="5">
        <v>3.5344160104986884</v>
      </c>
      <c r="E29" s="5">
        <v>2.4080426054416462</v>
      </c>
      <c r="F29" s="5">
        <v>0</v>
      </c>
      <c r="G29" s="5">
        <v>2.3812664041994749</v>
      </c>
      <c r="H29" s="5">
        <v>2.2057086614173227</v>
      </c>
      <c r="I29" s="5">
        <v>0.59647763130732256</v>
      </c>
      <c r="J29" s="5">
        <v>0</v>
      </c>
      <c r="K29" s="5">
        <v>3.9630444631921007</v>
      </c>
      <c r="L29" s="5">
        <v>3.2000796775403075</v>
      </c>
      <c r="M29" s="5">
        <v>5.5796775403074621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2.5391732283464563</v>
      </c>
      <c r="T29" s="5">
        <v>1.1844833540544275</v>
      </c>
      <c r="U29" s="5">
        <v>3.1541497332994668</v>
      </c>
    </row>
    <row r="30" spans="1:21">
      <c r="A30" s="2">
        <v>211</v>
      </c>
      <c r="B30" s="5">
        <v>5.1814304461942253</v>
      </c>
      <c r="C30" s="5">
        <v>4.539402887139107</v>
      </c>
      <c r="D30" s="5">
        <v>3.7904527559055117</v>
      </c>
      <c r="E30" s="5">
        <v>2.5883202099737534</v>
      </c>
      <c r="F30" s="5">
        <v>0</v>
      </c>
      <c r="G30" s="5">
        <v>0</v>
      </c>
      <c r="H30" s="5">
        <v>0</v>
      </c>
      <c r="I30" s="5">
        <v>0.58287401574803144</v>
      </c>
      <c r="J30" s="5">
        <v>0</v>
      </c>
      <c r="K30" s="5">
        <v>3.9864501312335965</v>
      </c>
      <c r="L30" s="5">
        <v>3.2627952755905509</v>
      </c>
      <c r="M30" s="5">
        <v>5.7537729658792651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1.094783464566929</v>
      </c>
      <c r="U30" s="5">
        <v>3.0156496062992129</v>
      </c>
    </row>
    <row r="31" spans="1:21">
      <c r="A31" s="3">
        <v>210</v>
      </c>
      <c r="B31" s="5">
        <v>5.1020669291338585</v>
      </c>
      <c r="C31" s="5">
        <v>4.578313648293963</v>
      </c>
      <c r="D31" s="5">
        <v>0</v>
      </c>
      <c r="E31" s="5">
        <v>2.5715551181102363</v>
      </c>
      <c r="F31" s="5">
        <v>3.7379921259842517</v>
      </c>
      <c r="G31" s="5">
        <v>2.4398622047244092</v>
      </c>
      <c r="H31" s="5">
        <v>2.2912729658792652</v>
      </c>
      <c r="I31" s="5">
        <v>0.62152230971128608</v>
      </c>
      <c r="J31" s="5">
        <v>0</v>
      </c>
      <c r="K31" s="5">
        <v>3.7152559055118104</v>
      </c>
      <c r="L31" s="5">
        <v>3.245111548556431</v>
      </c>
      <c r="M31" s="5">
        <v>5.7449146981627299</v>
      </c>
      <c r="N31" s="5">
        <v>0</v>
      </c>
      <c r="O31" s="5">
        <v>4.4270997375328083</v>
      </c>
      <c r="P31" s="5">
        <v>0</v>
      </c>
      <c r="Q31" s="5">
        <v>0</v>
      </c>
      <c r="R31" s="5">
        <v>1.7852034120734908</v>
      </c>
      <c r="S31" s="5">
        <v>2.5986876640419947</v>
      </c>
      <c r="T31" s="5">
        <v>1.0612204724409449</v>
      </c>
      <c r="U31" s="5">
        <v>3.3277887139107611</v>
      </c>
    </row>
    <row r="32" spans="1:21">
      <c r="A32" s="2">
        <v>212</v>
      </c>
      <c r="B32" s="5">
        <v>5.4332020997375334</v>
      </c>
      <c r="C32" s="5">
        <v>4.5083333333333329</v>
      </c>
      <c r="D32" s="5">
        <v>0</v>
      </c>
      <c r="E32" s="5">
        <v>2.5667322834645665</v>
      </c>
      <c r="F32" s="5">
        <v>3.7640419947506567</v>
      </c>
      <c r="G32" s="5">
        <v>2.1599737532808394</v>
      </c>
      <c r="H32" s="5">
        <v>0</v>
      </c>
      <c r="I32" s="5">
        <v>0.61669947506561673</v>
      </c>
      <c r="J32" s="5">
        <v>0</v>
      </c>
      <c r="K32" s="5">
        <v>4.1993110236220472</v>
      </c>
      <c r="L32" s="5">
        <v>2.9775918635170604</v>
      </c>
      <c r="M32" s="5">
        <v>5.7678477690288714</v>
      </c>
      <c r="N32" s="5">
        <v>0</v>
      </c>
      <c r="O32" s="5">
        <v>4.4235564304461947</v>
      </c>
      <c r="P32" s="5">
        <v>0</v>
      </c>
      <c r="Q32" s="5">
        <v>0</v>
      </c>
      <c r="R32" s="5">
        <v>1.7922900262467187</v>
      </c>
      <c r="S32" s="5">
        <v>2.5969488188976375</v>
      </c>
      <c r="T32" s="5">
        <v>1.0824475065616799</v>
      </c>
      <c r="U32" s="5">
        <v>3.1024278215223098</v>
      </c>
    </row>
    <row r="33" spans="1:21">
      <c r="A33" s="3">
        <v>214</v>
      </c>
      <c r="B33" s="5">
        <v>5.2431102362204731</v>
      </c>
      <c r="C33" s="5">
        <v>4.220505249343832</v>
      </c>
      <c r="D33" s="5">
        <v>3.7921259842519683</v>
      </c>
      <c r="E33" s="5">
        <v>2.5697834645669291</v>
      </c>
      <c r="F33" s="5">
        <v>0</v>
      </c>
      <c r="G33" s="5">
        <v>0</v>
      </c>
      <c r="H33" s="5">
        <v>0</v>
      </c>
      <c r="I33" s="5">
        <v>0.64087926509186366</v>
      </c>
      <c r="J33" s="5">
        <v>0</v>
      </c>
      <c r="K33" s="5">
        <v>3.9409120734908134</v>
      </c>
      <c r="L33" s="5">
        <v>0</v>
      </c>
      <c r="M33" s="5">
        <v>5.7578083989501314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2.5967191601049868</v>
      </c>
      <c r="T33" s="5">
        <v>1.1543307086614174</v>
      </c>
      <c r="U33" s="5">
        <v>3.431003937007874</v>
      </c>
    </row>
    <row r="34" spans="1:21">
      <c r="A34" s="2">
        <v>213</v>
      </c>
      <c r="B34" s="5">
        <v>5.3315944881889772</v>
      </c>
      <c r="C34" s="5">
        <v>4.6561023622047246</v>
      </c>
      <c r="D34" s="5">
        <v>3.8246719160104989</v>
      </c>
      <c r="E34" s="5">
        <v>2.6438320209973756</v>
      </c>
      <c r="F34" s="5">
        <v>3.8639763779527545</v>
      </c>
      <c r="G34" s="5">
        <v>2.6532808398950127</v>
      </c>
      <c r="H34" s="5">
        <v>0</v>
      </c>
      <c r="I34" s="5">
        <v>0.64737532808398945</v>
      </c>
      <c r="J34" s="5">
        <v>0</v>
      </c>
      <c r="K34" s="5">
        <v>4.0448162729658792</v>
      </c>
      <c r="L34" s="5">
        <v>3.4234580052493437</v>
      </c>
      <c r="M34" s="5">
        <v>5.7958333333333334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2.6294947506561681</v>
      </c>
      <c r="T34" s="5">
        <v>1.1995078740157481</v>
      </c>
      <c r="U34" s="5">
        <v>3.3415026246719162</v>
      </c>
    </row>
    <row r="35" spans="1:21">
      <c r="A35" s="3">
        <v>215</v>
      </c>
      <c r="B35" s="5">
        <v>5.6894685039370092</v>
      </c>
      <c r="C35" s="5">
        <v>4.5988188976377957</v>
      </c>
      <c r="D35" s="5">
        <v>0</v>
      </c>
      <c r="E35" s="5">
        <v>2.6308398950131231</v>
      </c>
      <c r="F35" s="5">
        <v>3.7929790026246719</v>
      </c>
      <c r="G35" s="5">
        <v>0</v>
      </c>
      <c r="H35" s="5">
        <v>0</v>
      </c>
      <c r="I35" s="5">
        <v>0.59333989501312345</v>
      </c>
      <c r="J35" s="5">
        <v>0</v>
      </c>
      <c r="K35" s="5">
        <v>4.2875656167978997</v>
      </c>
      <c r="L35" s="5">
        <v>3.4441272965879266</v>
      </c>
      <c r="M35" s="5">
        <v>5.8150590551181107</v>
      </c>
      <c r="N35" s="5">
        <v>0</v>
      </c>
      <c r="O35" s="5">
        <v>0</v>
      </c>
      <c r="P35" s="5">
        <v>2.5708333333333333</v>
      </c>
      <c r="Q35" s="5">
        <v>0</v>
      </c>
      <c r="R35" s="5">
        <v>0</v>
      </c>
      <c r="S35" s="5">
        <v>2.6226377952755904</v>
      </c>
      <c r="T35" s="5">
        <v>3.158661417322834</v>
      </c>
      <c r="U35" s="5">
        <v>3.5846784776902889</v>
      </c>
    </row>
    <row r="36" spans="1:21">
      <c r="A36" s="2">
        <v>234</v>
      </c>
      <c r="B36" s="5">
        <v>0</v>
      </c>
      <c r="C36" s="5">
        <v>4.4832020997375324</v>
      </c>
      <c r="D36" s="5">
        <v>3.7406824146981634</v>
      </c>
      <c r="E36" s="5">
        <v>0</v>
      </c>
      <c r="F36" s="5">
        <v>0</v>
      </c>
      <c r="G36" s="5">
        <v>0</v>
      </c>
      <c r="H36" s="5">
        <v>0</v>
      </c>
      <c r="I36" s="5">
        <v>0.86978346456692923</v>
      </c>
      <c r="J36" s="5">
        <v>0</v>
      </c>
      <c r="K36" s="5">
        <v>3.6225065616797902</v>
      </c>
      <c r="L36" s="5">
        <v>0</v>
      </c>
      <c r="M36" s="5">
        <v>5.3407152230971136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0.80013123359580052</v>
      </c>
      <c r="U36" s="5">
        <v>3.8078412073490808</v>
      </c>
    </row>
    <row r="37" spans="1:21">
      <c r="A37" s="3">
        <v>233</v>
      </c>
      <c r="B37" s="5">
        <v>4.9951771653543311</v>
      </c>
      <c r="C37" s="5">
        <v>5.2805446194225718</v>
      </c>
      <c r="D37" s="5">
        <v>3.9375328083989505</v>
      </c>
      <c r="E37" s="5">
        <v>2.5007545931758526</v>
      </c>
      <c r="F37" s="5">
        <v>3.9577427821522302</v>
      </c>
      <c r="G37" s="5">
        <v>2.2425853018372703</v>
      </c>
      <c r="H37" s="5">
        <v>0</v>
      </c>
      <c r="I37" s="5">
        <v>1.5473097112860892</v>
      </c>
      <c r="J37" s="5">
        <v>0</v>
      </c>
      <c r="K37" s="5">
        <v>4.1018372703412069</v>
      </c>
      <c r="L37" s="5">
        <v>3.2710629921259846</v>
      </c>
      <c r="M37" s="5">
        <v>5.5583989501312328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1.065715223097113</v>
      </c>
      <c r="U37" s="5">
        <v>4.4300196850393698</v>
      </c>
    </row>
    <row r="38" spans="1:21">
      <c r="A38" s="2">
        <v>239</v>
      </c>
      <c r="B38" s="5">
        <v>5.1179853820355783</v>
      </c>
      <c r="C38" s="5">
        <v>5.2675806149231343</v>
      </c>
      <c r="D38" s="5">
        <v>3.9547979374918563</v>
      </c>
      <c r="E38" s="5">
        <v>2.5769920705334366</v>
      </c>
      <c r="F38" s="5">
        <v>3.9417650918635174</v>
      </c>
      <c r="G38" s="5">
        <v>2.1241141732283468</v>
      </c>
      <c r="H38" s="5">
        <v>2.4034120734908133</v>
      </c>
      <c r="I38" s="5">
        <v>1.2436108128529386</v>
      </c>
      <c r="J38" s="5">
        <v>3.1212270341207344</v>
      </c>
      <c r="K38" s="5">
        <v>4.5175875501285683</v>
      </c>
      <c r="L38" s="5">
        <v>3.2947506561679791</v>
      </c>
      <c r="M38" s="5">
        <v>5.5498547056617911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1.0021587926509186</v>
      </c>
      <c r="U38" s="5">
        <v>4.2485081828006788</v>
      </c>
    </row>
    <row r="39" spans="1:21">
      <c r="A39" s="3">
        <v>240</v>
      </c>
      <c r="B39" s="5">
        <v>4.6222440944881891</v>
      </c>
      <c r="C39" s="5">
        <v>4.6431102362204717</v>
      </c>
      <c r="D39" s="5">
        <v>3.8023992014296089</v>
      </c>
      <c r="E39" s="5">
        <v>0</v>
      </c>
      <c r="F39" s="5">
        <v>0</v>
      </c>
      <c r="G39" s="5">
        <v>0</v>
      </c>
      <c r="H39" s="5">
        <v>0</v>
      </c>
      <c r="I39" s="5">
        <v>1.1842191601049867</v>
      </c>
      <c r="J39" s="5">
        <v>0</v>
      </c>
      <c r="K39" s="5">
        <v>3.8692093175853013</v>
      </c>
      <c r="L39" s="5">
        <v>3.2086614173228343</v>
      </c>
      <c r="M39" s="5">
        <v>5.4916994750656167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3.814179018063919</v>
      </c>
    </row>
    <row r="40" spans="1:21">
      <c r="A40" s="2">
        <v>236</v>
      </c>
      <c r="B40" s="5">
        <v>5.3490008351228822</v>
      </c>
      <c r="C40" s="5">
        <v>5.1482611548556418</v>
      </c>
      <c r="D40" s="5">
        <v>4.0241797900262473</v>
      </c>
      <c r="E40" s="5">
        <v>2.6047092671108421</v>
      </c>
      <c r="F40" s="5">
        <v>0</v>
      </c>
      <c r="G40" s="5">
        <v>2.1708333333333334</v>
      </c>
      <c r="H40" s="5">
        <v>2.3725065616797898</v>
      </c>
      <c r="I40" s="5">
        <v>1.5316108923884515</v>
      </c>
      <c r="J40" s="5">
        <v>0</v>
      </c>
      <c r="K40" s="5">
        <v>4.475144650449046</v>
      </c>
      <c r="L40" s="5">
        <v>3.3654721426867096</v>
      </c>
      <c r="M40" s="5">
        <v>5.4873450945214124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2.7122703412073488</v>
      </c>
      <c r="T40" s="5">
        <v>0.88425148602748205</v>
      </c>
      <c r="U40" s="5">
        <v>4.1277289433926265</v>
      </c>
    </row>
    <row r="41" spans="1:21">
      <c r="A41" s="3">
        <v>242</v>
      </c>
      <c r="B41" s="5">
        <v>5.4904564827441265</v>
      </c>
      <c r="C41" s="5">
        <v>4.3610000410104997</v>
      </c>
      <c r="D41" s="5">
        <v>4.193208661417323</v>
      </c>
      <c r="E41" s="5">
        <v>2.6352441127513138</v>
      </c>
      <c r="F41" s="5">
        <v>3.7373767406678331</v>
      </c>
      <c r="G41" s="5">
        <v>2.4563320209973756</v>
      </c>
      <c r="H41" s="5">
        <v>2.4250963746719161</v>
      </c>
      <c r="I41" s="5">
        <v>1.3614012402861408</v>
      </c>
      <c r="J41" s="5">
        <v>0</v>
      </c>
      <c r="K41" s="5">
        <v>4.211465565043806</v>
      </c>
      <c r="L41" s="5">
        <v>3.3261385645759796</v>
      </c>
      <c r="M41" s="5">
        <v>5.7013752187226592</v>
      </c>
      <c r="N41" s="5">
        <v>0</v>
      </c>
      <c r="O41" s="5">
        <v>0</v>
      </c>
      <c r="P41" s="5">
        <v>0</v>
      </c>
      <c r="Q41" s="5">
        <v>0</v>
      </c>
      <c r="R41" s="5">
        <v>1.9125984251968504</v>
      </c>
      <c r="S41" s="5">
        <v>2.7612532808398953</v>
      </c>
      <c r="T41" s="5">
        <v>1.0503608923884513</v>
      </c>
      <c r="U41" s="5">
        <v>3.8836146902091779</v>
      </c>
    </row>
    <row r="42" spans="1:21">
      <c r="A42" s="2">
        <v>243</v>
      </c>
      <c r="B42" s="5">
        <v>5.5946194225721788</v>
      </c>
      <c r="C42" s="5">
        <v>4.6532152230971136</v>
      </c>
      <c r="D42" s="5">
        <v>4.2388779527559057</v>
      </c>
      <c r="E42" s="5">
        <v>2.671751968503937</v>
      </c>
      <c r="F42" s="5">
        <v>4.0507874015748033</v>
      </c>
      <c r="G42" s="5">
        <v>2.448293963254593</v>
      </c>
      <c r="H42" s="5">
        <v>2.4672572178477687</v>
      </c>
      <c r="I42" s="5">
        <v>1.4069225721784777</v>
      </c>
      <c r="J42" s="5">
        <v>0</v>
      </c>
      <c r="K42" s="5">
        <v>4.5406824146981624</v>
      </c>
      <c r="L42" s="5">
        <v>3.3567585301837264</v>
      </c>
      <c r="M42" s="5">
        <v>5.7478346456692906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2.8579396325459316</v>
      </c>
      <c r="T42" s="5">
        <v>1.1419619422572178</v>
      </c>
      <c r="U42" s="5">
        <v>4.1268044619422568</v>
      </c>
    </row>
    <row r="43" spans="1:21">
      <c r="A43" s="3">
        <v>257</v>
      </c>
      <c r="B43" s="5">
        <v>0</v>
      </c>
      <c r="C43" s="5">
        <v>4.4319158765868547</v>
      </c>
      <c r="D43" s="5">
        <v>4.2939502838307995</v>
      </c>
      <c r="E43" s="5">
        <v>0</v>
      </c>
      <c r="F43" s="5">
        <v>0</v>
      </c>
      <c r="G43" s="5">
        <v>0</v>
      </c>
      <c r="H43" s="5">
        <v>0</v>
      </c>
      <c r="I43" s="5">
        <v>1.5739449509600774</v>
      </c>
      <c r="J43" s="5">
        <v>0</v>
      </c>
      <c r="K43" s="5">
        <v>4.162093175853018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3.5150687046472129</v>
      </c>
    </row>
    <row r="44" spans="1:21">
      <c r="A44" s="2">
        <v>256</v>
      </c>
      <c r="B44" s="5">
        <v>5.5742782152230967</v>
      </c>
      <c r="C44" s="5">
        <v>4.4937335958005251</v>
      </c>
      <c r="D44" s="5">
        <v>4.5409776902887149</v>
      </c>
      <c r="E44" s="5">
        <v>2.5914698162729652</v>
      </c>
      <c r="F44" s="5">
        <v>3.8918963254593177</v>
      </c>
      <c r="G44" s="5">
        <v>0</v>
      </c>
      <c r="H44" s="5">
        <v>2.3870406824146979</v>
      </c>
      <c r="I44" s="5">
        <v>1.5702099737532809</v>
      </c>
      <c r="J44" s="5">
        <v>3.6308070866141735</v>
      </c>
      <c r="K44" s="5">
        <v>4.6497703412073488</v>
      </c>
      <c r="L44" s="5">
        <v>3.4529199475065608</v>
      </c>
      <c r="M44" s="5">
        <v>5.8925524934383198</v>
      </c>
      <c r="N44" s="5">
        <v>2.0441272965879262</v>
      </c>
      <c r="O44" s="5">
        <v>0</v>
      </c>
      <c r="P44" s="5">
        <v>0</v>
      </c>
      <c r="Q44" s="5">
        <v>0</v>
      </c>
      <c r="R44" s="5">
        <v>2.6859251968503934</v>
      </c>
      <c r="S44" s="5">
        <v>2.4849409448818891</v>
      </c>
      <c r="T44" s="5">
        <v>2.1892716535433068</v>
      </c>
      <c r="U44" s="5">
        <v>3.8995734908136486</v>
      </c>
    </row>
    <row r="45" spans="1:21">
      <c r="A45" s="3">
        <v>244</v>
      </c>
      <c r="B45" s="5">
        <v>4.9470659917510309</v>
      </c>
      <c r="C45" s="5">
        <v>4.4864694460963079</v>
      </c>
      <c r="D45" s="5">
        <v>4.3273708385136063</v>
      </c>
      <c r="E45" s="5">
        <v>2.3685669551207091</v>
      </c>
      <c r="F45" s="5">
        <v>3.5463262530691728</v>
      </c>
      <c r="G45" s="5">
        <v>2.6772724967350094</v>
      </c>
      <c r="H45" s="5">
        <v>2.1567233211702193</v>
      </c>
      <c r="I45" s="5">
        <v>1.5354490063742032</v>
      </c>
      <c r="J45" s="5">
        <v>3.1810419987154175</v>
      </c>
      <c r="K45" s="5">
        <v>4.157376421697287</v>
      </c>
      <c r="L45" s="5">
        <v>3.0639266473269786</v>
      </c>
      <c r="M45" s="5">
        <v>5.4779527559055117</v>
      </c>
      <c r="N45" s="5">
        <v>0</v>
      </c>
      <c r="O45" s="5">
        <v>0</v>
      </c>
      <c r="P45" s="5">
        <v>2.4814741907261593</v>
      </c>
      <c r="Q45" s="5">
        <v>0</v>
      </c>
      <c r="R45" s="5">
        <v>1.7974737532808398</v>
      </c>
      <c r="S45" s="5">
        <v>2.6036089238845146</v>
      </c>
      <c r="T45" s="5">
        <v>4.1202900773766915</v>
      </c>
      <c r="U45" s="5">
        <v>3.8122555774278211</v>
      </c>
    </row>
    <row r="46" spans="1:21">
      <c r="A46" s="2">
        <v>245</v>
      </c>
      <c r="B46" s="5">
        <v>4.7735564304461944</v>
      </c>
      <c r="C46" s="5">
        <v>4.1293569553805778</v>
      </c>
      <c r="D46" s="5">
        <v>0</v>
      </c>
      <c r="E46" s="5">
        <v>2.4262385170603675</v>
      </c>
      <c r="F46" s="5">
        <v>3.2610564304461942</v>
      </c>
      <c r="G46" s="5">
        <v>0</v>
      </c>
      <c r="H46" s="5">
        <v>0</v>
      </c>
      <c r="I46" s="5">
        <v>1.5331737249060082</v>
      </c>
      <c r="J46" s="5">
        <v>3.1327099737532804</v>
      </c>
      <c r="K46" s="5">
        <v>3.8516404199475067</v>
      </c>
      <c r="L46" s="5">
        <v>3.0845472440944883</v>
      </c>
      <c r="M46" s="5">
        <v>5.7246062992125983</v>
      </c>
      <c r="N46" s="5">
        <v>0</v>
      </c>
      <c r="O46" s="5">
        <v>0</v>
      </c>
      <c r="P46" s="5">
        <v>2.4047572178477692</v>
      </c>
      <c r="Q46" s="5">
        <v>0</v>
      </c>
      <c r="R46" s="5">
        <v>0</v>
      </c>
      <c r="S46" s="5">
        <v>0</v>
      </c>
      <c r="T46" s="5">
        <v>1.3584317585301837</v>
      </c>
      <c r="U46" s="5">
        <v>0</v>
      </c>
    </row>
    <row r="47" spans="1:21">
      <c r="A47" s="3">
        <v>247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>
      <c r="A48" s="3">
        <v>235</v>
      </c>
      <c r="B48" s="5">
        <v>5.4478018372703403</v>
      </c>
      <c r="C48" s="5">
        <v>5.0546587926509181</v>
      </c>
      <c r="D48" s="5">
        <v>3.4673556430446193</v>
      </c>
      <c r="E48" s="5">
        <v>2.5715779668166481</v>
      </c>
      <c r="F48" s="5">
        <v>3.8527230971128605</v>
      </c>
      <c r="G48" s="5">
        <v>2.5320866141732283</v>
      </c>
      <c r="H48" s="5">
        <v>0</v>
      </c>
      <c r="I48" s="5">
        <v>1.37069750656168</v>
      </c>
      <c r="J48" s="5">
        <v>3.2543635170603671</v>
      </c>
      <c r="K48" s="5">
        <v>4.8981643026642221</v>
      </c>
      <c r="L48" s="5">
        <v>3.3903382524204346</v>
      </c>
      <c r="M48" s="5">
        <v>5.6925330514241281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2.7174868766404203</v>
      </c>
      <c r="T48" s="5">
        <v>1.219520997375328</v>
      </c>
      <c r="U48" s="5">
        <v>4.2605971128608928</v>
      </c>
    </row>
    <row r="49" spans="1:21">
      <c r="A49" s="2">
        <v>237</v>
      </c>
      <c r="B49" s="5">
        <v>5.6410601049868765</v>
      </c>
      <c r="C49" s="5">
        <v>4.5831985602422103</v>
      </c>
      <c r="D49" s="5">
        <v>4.0838254593175849</v>
      </c>
      <c r="E49" s="5">
        <v>2.5543710592210451</v>
      </c>
      <c r="F49" s="5">
        <v>3.9976640419947516</v>
      </c>
      <c r="G49" s="5">
        <v>2.2663713910761154</v>
      </c>
      <c r="H49" s="5">
        <v>2.353477690288714</v>
      </c>
      <c r="I49" s="5">
        <v>1.2516361866057066</v>
      </c>
      <c r="J49" s="5">
        <v>3.1929461942257213</v>
      </c>
      <c r="K49" s="5">
        <v>4.4376612298462685</v>
      </c>
      <c r="L49" s="5">
        <v>3.264654264167683</v>
      </c>
      <c r="M49" s="5">
        <v>5.7878621075143384</v>
      </c>
      <c r="N49" s="5">
        <v>0</v>
      </c>
      <c r="O49" s="5">
        <v>0</v>
      </c>
      <c r="P49" s="5">
        <v>0</v>
      </c>
      <c r="Q49" s="5">
        <v>0</v>
      </c>
      <c r="R49" s="5">
        <v>1.8584317585301842</v>
      </c>
      <c r="S49" s="5">
        <v>2.7732927481287062</v>
      </c>
      <c r="T49" s="5">
        <v>1.2881889763779526</v>
      </c>
      <c r="U49" s="5">
        <v>4.0557094920097008</v>
      </c>
    </row>
    <row r="50" spans="1:21">
      <c r="A50" s="3">
        <v>238</v>
      </c>
      <c r="B50" s="5">
        <v>5.4843832020997372</v>
      </c>
      <c r="C50" s="5">
        <v>4.7666010498687665</v>
      </c>
      <c r="D50" s="5">
        <v>4.3704068241469809</v>
      </c>
      <c r="E50" s="5">
        <v>2.6802165354330705</v>
      </c>
      <c r="F50" s="5">
        <v>3.9060039370078736</v>
      </c>
      <c r="G50" s="5">
        <v>2.4610236220472439</v>
      </c>
      <c r="H50" s="5">
        <v>2.3602034120734907</v>
      </c>
      <c r="I50" s="5">
        <v>1.4644028871391075</v>
      </c>
      <c r="J50" s="5">
        <v>3.6596128608923886</v>
      </c>
      <c r="K50" s="5">
        <v>4.8024934383202096</v>
      </c>
      <c r="L50" s="5">
        <v>3.4301837270341204</v>
      </c>
      <c r="M50" s="5">
        <v>5.8843832020997366</v>
      </c>
      <c r="N50" s="5">
        <v>0</v>
      </c>
      <c r="O50" s="5">
        <v>0</v>
      </c>
      <c r="P50" s="5">
        <v>2.6527887139107613</v>
      </c>
      <c r="Q50" s="5">
        <v>0</v>
      </c>
      <c r="R50" s="5">
        <v>1.8550853018372706</v>
      </c>
      <c r="S50" s="5">
        <v>2.7804790026246717</v>
      </c>
      <c r="T50" s="5">
        <v>1.0762795275590551</v>
      </c>
      <c r="U50" s="5">
        <v>4.028871391076116</v>
      </c>
    </row>
    <row r="51" spans="1:21">
      <c r="A51" s="2">
        <v>241</v>
      </c>
      <c r="B51" s="5">
        <v>5.4644685039370078</v>
      </c>
      <c r="C51" s="5">
        <v>4.0468175853018371</v>
      </c>
      <c r="D51" s="5">
        <v>3.6307086614173225</v>
      </c>
      <c r="E51" s="5">
        <v>2.5553477690288711</v>
      </c>
      <c r="F51" s="5">
        <v>3.7543024735544428</v>
      </c>
      <c r="G51" s="5">
        <v>0</v>
      </c>
      <c r="H51" s="5">
        <v>2.382972440944882</v>
      </c>
      <c r="I51" s="5">
        <v>1.5655511811023624</v>
      </c>
      <c r="J51" s="5">
        <v>3.2036745406824139</v>
      </c>
      <c r="K51" s="5">
        <v>4.1522309711286089</v>
      </c>
      <c r="L51" s="5">
        <v>3.1423228346456691</v>
      </c>
      <c r="M51" s="5">
        <v>5.6701443569553795</v>
      </c>
      <c r="N51" s="5">
        <v>0</v>
      </c>
      <c r="O51" s="5">
        <v>0</v>
      </c>
      <c r="P51" s="5">
        <v>2.5516732283464565</v>
      </c>
      <c r="Q51" s="5">
        <v>0</v>
      </c>
      <c r="R51" s="5">
        <v>1.8770997375328082</v>
      </c>
      <c r="S51" s="5">
        <v>2.6633858267716537</v>
      </c>
      <c r="T51" s="5">
        <v>1.0900590551181102</v>
      </c>
      <c r="U51" s="5">
        <v>3.6312335958005253</v>
      </c>
    </row>
    <row r="52" spans="1:21">
      <c r="A52" s="3">
        <v>246</v>
      </c>
      <c r="B52" s="5">
        <v>0</v>
      </c>
      <c r="C52" s="5">
        <v>4.4184383202099733</v>
      </c>
      <c r="D52" s="5">
        <v>4.4071850393700789</v>
      </c>
      <c r="E52" s="5">
        <v>0</v>
      </c>
      <c r="F52" s="5">
        <v>3.6793963254593174</v>
      </c>
      <c r="G52" s="5">
        <v>0</v>
      </c>
      <c r="H52" s="5">
        <v>0</v>
      </c>
      <c r="I52" s="5">
        <v>1.5514763779527558</v>
      </c>
      <c r="J52" s="5">
        <v>0</v>
      </c>
      <c r="K52" s="5">
        <v>3.9971128608923889</v>
      </c>
      <c r="L52" s="5">
        <v>0</v>
      </c>
      <c r="M52" s="5">
        <v>5.6671916010498693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2.5739173228346455</v>
      </c>
      <c r="T52" s="5">
        <v>0</v>
      </c>
      <c r="U52" s="5">
        <v>3.3398622047244095</v>
      </c>
    </row>
    <row r="53" spans="1:21">
      <c r="A53" s="2">
        <v>259</v>
      </c>
      <c r="B53" s="5">
        <v>5.6222112860892395</v>
      </c>
      <c r="C53" s="5">
        <v>4.4987204724409446</v>
      </c>
      <c r="D53" s="5">
        <v>4.3380577427821523</v>
      </c>
      <c r="E53" s="5">
        <v>2.3485892388451446</v>
      </c>
      <c r="F53" s="5">
        <v>3.6983595800524935</v>
      </c>
      <c r="G53" s="5">
        <v>2.1038713910761153</v>
      </c>
      <c r="H53" s="5">
        <v>0</v>
      </c>
      <c r="I53" s="5">
        <v>1.485990813648294</v>
      </c>
      <c r="J53" s="5">
        <v>3.6433398950131233</v>
      </c>
      <c r="K53" s="5">
        <v>4.3039041994750651</v>
      </c>
      <c r="L53" s="5">
        <v>0</v>
      </c>
      <c r="M53" s="5">
        <v>0</v>
      </c>
      <c r="N53" s="5">
        <v>0</v>
      </c>
      <c r="O53" s="5">
        <v>0</v>
      </c>
      <c r="P53" s="5">
        <v>2.37998687664042</v>
      </c>
      <c r="Q53" s="5">
        <v>0</v>
      </c>
      <c r="R53" s="5">
        <v>2.4886482939632546</v>
      </c>
      <c r="S53" s="5">
        <v>2.0347112860892387</v>
      </c>
      <c r="T53" s="5">
        <v>2.000721784776903</v>
      </c>
      <c r="U53" s="5">
        <v>3.8681102362204722</v>
      </c>
    </row>
    <row r="54" spans="1:21">
      <c r="A54" s="3">
        <v>260</v>
      </c>
      <c r="B54" s="5">
        <v>5.5971456692913391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>
      <c r="A55" s="2">
        <v>255</v>
      </c>
      <c r="B55" s="5">
        <v>5.3464566929133852</v>
      </c>
      <c r="C55" s="5">
        <v>4.3754265091863509</v>
      </c>
      <c r="D55" s="5">
        <v>3.5902887139107609</v>
      </c>
      <c r="E55" s="5">
        <v>2.4879921259842521</v>
      </c>
      <c r="F55" s="5">
        <v>3.7400918635170606</v>
      </c>
      <c r="G55" s="5">
        <v>0</v>
      </c>
      <c r="H55" s="5">
        <v>0</v>
      </c>
      <c r="I55" s="5">
        <v>1.5553477690288713</v>
      </c>
      <c r="J55" s="5">
        <v>3.7467847769028872</v>
      </c>
      <c r="K55" s="5">
        <v>4.3933727034120729</v>
      </c>
      <c r="L55" s="5">
        <v>3.1728674540682413</v>
      </c>
      <c r="M55" s="5">
        <v>5.9218503937007885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2.3269356955380576</v>
      </c>
      <c r="T55" s="5">
        <v>2.6468503937007868</v>
      </c>
      <c r="U55" s="5">
        <v>3.8832020997375323</v>
      </c>
    </row>
    <row r="56" spans="1:21">
      <c r="A56" s="3">
        <v>254</v>
      </c>
      <c r="B56" s="5">
        <v>5.5052493438320207</v>
      </c>
      <c r="C56" s="5">
        <v>5.1168307086614178</v>
      </c>
      <c r="D56" s="5">
        <v>0</v>
      </c>
      <c r="E56" s="5">
        <v>2.4312992125984252</v>
      </c>
      <c r="F56" s="5">
        <v>3.7286417322834646</v>
      </c>
      <c r="G56" s="5">
        <v>2.6105643044619424</v>
      </c>
      <c r="H56" s="5">
        <v>2.2786089238845144</v>
      </c>
      <c r="I56" s="5">
        <v>1.592290026246719</v>
      </c>
      <c r="J56" s="5">
        <v>3.7504265091863522</v>
      </c>
      <c r="K56" s="5">
        <v>4.7196850393700789</v>
      </c>
      <c r="L56" s="5">
        <v>3.1498359580052493</v>
      </c>
      <c r="M56" s="5">
        <v>5.9526574803149606</v>
      </c>
      <c r="N56" s="5">
        <v>1.898261154855643</v>
      </c>
      <c r="O56" s="5">
        <v>0</v>
      </c>
      <c r="P56" s="5">
        <v>2.4725065616797894</v>
      </c>
      <c r="Q56" s="5">
        <v>0</v>
      </c>
      <c r="R56" s="5">
        <v>0</v>
      </c>
      <c r="S56" s="5">
        <v>2.3672572178477691</v>
      </c>
      <c r="T56" s="5">
        <v>2.5939960629921264</v>
      </c>
      <c r="U56" s="5">
        <v>4.2896981627296586</v>
      </c>
    </row>
    <row r="57" spans="1:21">
      <c r="A57" s="2">
        <v>258</v>
      </c>
      <c r="B57" s="5">
        <v>5.8675196850393698</v>
      </c>
      <c r="C57" s="5">
        <v>4.7865157480314959</v>
      </c>
      <c r="D57" s="5">
        <v>4.4620406824146981</v>
      </c>
      <c r="E57" s="5">
        <v>2.5020341207349079</v>
      </c>
      <c r="F57" s="5">
        <v>3.9418963254593167</v>
      </c>
      <c r="G57" s="5">
        <v>2.6892388451443572</v>
      </c>
      <c r="H57" s="5">
        <v>2.3544291338582677</v>
      </c>
      <c r="I57" s="5">
        <v>1.6615813648293962</v>
      </c>
      <c r="J57" s="5">
        <v>3.9177821522309713</v>
      </c>
      <c r="K57" s="5">
        <v>4.4530839895013123</v>
      </c>
      <c r="L57" s="5">
        <v>3.3334317585301836</v>
      </c>
      <c r="M57" s="5">
        <v>5.8530511811023622</v>
      </c>
      <c r="N57" s="5">
        <v>1.9258202099737534</v>
      </c>
      <c r="O57" s="5">
        <v>0</v>
      </c>
      <c r="P57" s="5">
        <v>2.5791010498687661</v>
      </c>
      <c r="Q57" s="5">
        <v>0</v>
      </c>
      <c r="R57" s="5">
        <v>2.7204724409448819</v>
      </c>
      <c r="S57" s="5">
        <v>2.4921587926509186</v>
      </c>
      <c r="T57" s="5">
        <v>2.171653543307086</v>
      </c>
      <c r="U57" s="5">
        <v>3.7667979002624667</v>
      </c>
    </row>
    <row r="58" spans="1:21">
      <c r="A58" s="3">
        <v>261</v>
      </c>
      <c r="B58" s="5">
        <v>5.7008858267716542</v>
      </c>
      <c r="C58" s="5">
        <v>4.5450131233595794</v>
      </c>
      <c r="D58" s="5">
        <v>4.1395341207349086</v>
      </c>
      <c r="E58" s="5">
        <v>2.6646981627296591</v>
      </c>
      <c r="F58" s="5">
        <v>3.7125656167979</v>
      </c>
      <c r="G58" s="5">
        <v>2.8855314960629919</v>
      </c>
      <c r="H58" s="5">
        <v>0</v>
      </c>
      <c r="I58" s="5">
        <v>1.5599409448818899</v>
      </c>
      <c r="J58" s="5">
        <v>3.2012467191601046</v>
      </c>
      <c r="K58" s="5">
        <v>3.7594816272965876</v>
      </c>
      <c r="L58" s="5">
        <v>0</v>
      </c>
      <c r="M58" s="5">
        <v>0</v>
      </c>
      <c r="N58" s="5">
        <v>2.4815616797900257</v>
      </c>
      <c r="O58" s="5">
        <v>0</v>
      </c>
      <c r="P58" s="5">
        <v>2.3151246719160103</v>
      </c>
      <c r="Q58" s="5">
        <v>0</v>
      </c>
      <c r="R58" s="5">
        <v>0</v>
      </c>
      <c r="S58" s="5">
        <v>0</v>
      </c>
      <c r="T58" s="5">
        <v>1.2872047244094489</v>
      </c>
      <c r="U58" s="5">
        <v>3.9027559055118108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A1F7-8F83-674C-92C1-C55E92FA6DF3}">
  <dimension ref="A1:U28"/>
  <sheetViews>
    <sheetView workbookViewId="0">
      <selection activeCell="F30" sqref="F30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8" t="s">
        <v>21</v>
      </c>
      <c r="B2">
        <f>(VLOOKUP(143, AW_DAU_2012!$A$2:$U$58,COLUMN(),FALSE)+VLOOKUP(141, AW_DAU_2012!$A$2:$U$58,COLUMN(),FALSE))/((VLOOKUP(143, AW_DAU_2012!$A$2:$U$58,COLUMN(),FALSE)&lt;&gt;0)+(VLOOKUP(141, AW_DAU_2012!$A$2:$U$58,COLUMN(),FALSE)&lt;&gt;0))</f>
        <v>3.1613058548211201</v>
      </c>
      <c r="C2">
        <f>(VLOOKUP(143, AW_DAU_2012!$A$2:$U$58,COLUMN(),FALSE)+VLOOKUP(141, AW_DAU_2012!$A$2:$U$58,COLUMN(),FALSE))/((VLOOKUP(143, AW_DAU_2012!$A$2:$U$58,COLUMN(),FALSE)&lt;&gt;0)+(VLOOKUP(141, AW_DAU_2012!$A$2:$U$58,COLUMN(),FALSE)&lt;&gt;0))</f>
        <v>3.5243683050761465</v>
      </c>
      <c r="D2">
        <f>(VLOOKUP(143, AW_DAU_2012!$A$2:$U$58,COLUMN(),FALSE)+VLOOKUP(141, AW_DAU_2012!$A$2:$U$58,COLUMN(),FALSE))/((VLOOKUP(143, AW_DAU_2012!$A$2:$U$58,COLUMN(),FALSE)&lt;&gt;0)+(VLOOKUP(141, AW_DAU_2012!$A$2:$U$58,COLUMN(),FALSE)&lt;&gt;0))</f>
        <v>2.8749015748031495</v>
      </c>
      <c r="E2">
        <f>(VLOOKUP(143, AW_DAU_2012!$A$2:$U$58,COLUMN(),FALSE)+VLOOKUP(141, AW_DAU_2012!$A$2:$U$58,COLUMN(),FALSE))/((VLOOKUP(143, AW_DAU_2012!$A$2:$U$58,COLUMN(),FALSE)&lt;&gt;0)+(VLOOKUP(141, AW_DAU_2012!$A$2:$U$58,COLUMN(),FALSE)&lt;&gt;0))</f>
        <v>2.6296795497463883</v>
      </c>
      <c r="F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G2">
        <f>(VLOOKUP(143, AW_DAU_2012!$A$2:$U$58,COLUMN(),FALSE)+VLOOKUP(141, AW_DAU_2012!$A$2:$U$58,COLUMN(),FALSE))/((VLOOKUP(143, AW_DAU_2012!$A$2:$U$58,COLUMN(),FALSE)&lt;&gt;0)+(VLOOKUP(141, AW_DAU_2012!$A$2:$U$58,COLUMN(),FALSE)&lt;&gt;0))</f>
        <v>1.7561679790026248</v>
      </c>
      <c r="H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I2">
        <f>(VLOOKUP(143, AW_DAU_2012!$A$2:$U$58,COLUMN(),FALSE)+VLOOKUP(141, AW_DAU_2012!$A$2:$U$58,COLUMN(),FALSE))/((VLOOKUP(143, AW_DAU_2012!$A$2:$U$58,COLUMN(),FALSE)&lt;&gt;0)+(VLOOKUP(141, AW_DAU_2012!$A$2:$U$58,COLUMN(),FALSE)&lt;&gt;0))</f>
        <v>0.72969531156237777</v>
      </c>
      <c r="J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K2">
        <f>(VLOOKUP(143, AW_DAU_2012!$A$2:$U$58,COLUMN(),FALSE)+VLOOKUP(141, AW_DAU_2012!$A$2:$U$58,COLUMN(),FALSE))/((VLOOKUP(143, AW_DAU_2012!$A$2:$U$58,COLUMN(),FALSE)&lt;&gt;0)+(VLOOKUP(141, AW_DAU_2012!$A$2:$U$58,COLUMN(),FALSE)&lt;&gt;0))</f>
        <v>2.9397561423758054</v>
      </c>
      <c r="L2">
        <f>(VLOOKUP(143, AW_DAU_2012!$A$2:$U$58,COLUMN(),FALSE)+VLOOKUP(141, AW_DAU_2012!$A$2:$U$58,COLUMN(),FALSE))/((VLOOKUP(143, AW_DAU_2012!$A$2:$U$58,COLUMN(),FALSE)&lt;&gt;0)+(VLOOKUP(141, AW_DAU_2012!$A$2:$U$58,COLUMN(),FALSE)&lt;&gt;0))</f>
        <v>2.970505249343832</v>
      </c>
      <c r="M2">
        <f>(VLOOKUP(143, AW_DAU_2012!$A$2:$U$58,COLUMN(),FALSE)+VLOOKUP(141, AW_DAU_2012!$A$2:$U$58,COLUMN(),FALSE))/((VLOOKUP(143, AW_DAU_2012!$A$2:$U$58,COLUMN(),FALSE)&lt;&gt;0)+(VLOOKUP(141, AW_DAU_2012!$A$2:$U$58,COLUMN(),FALSE)&lt;&gt;0))</f>
        <v>4.0063359345347447</v>
      </c>
      <c r="N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O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P2">
        <f>(VLOOKUP(143, AW_DAU_2012!$A$2:$U$58,COLUMN(),FALSE)+VLOOKUP(141, AW_DAU_2012!$A$2:$U$58,COLUMN(),FALSE))/((VLOOKUP(143, AW_DAU_2012!$A$2:$U$58,COLUMN(),FALSE)&lt;&gt;0)+(VLOOKUP(141, AW_DAU_2012!$A$2:$U$58,COLUMN(),FALSE)&lt;&gt;0))</f>
        <v>2.106299212598425</v>
      </c>
      <c r="Q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R2" t="e">
        <f>(VLOOKUP(143, AW_DAU_2012!$A$2:$U$58,COLUMN(),FALSE)+VLOOKUP(141, AW_DAU_2012!$A$2:$U$58,COLUMN(),FALSE))/((VLOOKUP(143, AW_DAU_2012!$A$2:$U$58,COLUMN(),FALSE)&lt;&gt;0)+(VLOOKUP(141, AW_DAU_2012!$A$2:$U$58,COLUMN(),FALSE)&lt;&gt;0))</f>
        <v>#DIV/0!</v>
      </c>
      <c r="S2">
        <f>(VLOOKUP(143, AW_DAU_2012!$A$2:$U$58,COLUMN(),FALSE)+VLOOKUP(141, AW_DAU_2012!$A$2:$U$58,COLUMN(),FALSE))/((VLOOKUP(143, AW_DAU_2012!$A$2:$U$58,COLUMN(),FALSE)&lt;&gt;0)+(VLOOKUP(141, AW_DAU_2012!$A$2:$U$58,COLUMN(),FALSE)&lt;&gt;0))</f>
        <v>2.9236220472440948</v>
      </c>
      <c r="T2">
        <f>(VLOOKUP(143, AW_DAU_2012!$A$2:$U$58,COLUMN(),FALSE)+VLOOKUP(141, AW_DAU_2012!$A$2:$U$58,COLUMN(),FALSE))/((VLOOKUP(143, AW_DAU_2012!$A$2:$U$58,COLUMN(),FALSE)&lt;&gt;0)+(VLOOKUP(141, AW_DAU_2012!$A$2:$U$58,COLUMN(),FALSE)&lt;&gt;0))</f>
        <v>2.8355165132752953</v>
      </c>
      <c r="U2">
        <f>(VLOOKUP(143, AW_DAU_2012!$A$2:$U$58,COLUMN(),FALSE)+VLOOKUP(141, AW_DAU_2012!$A$2:$U$58,COLUMN(),FALSE))/((VLOOKUP(143, AW_DAU_2012!$A$2:$U$58,COLUMN(),FALSE)&lt;&gt;0)+(VLOOKUP(141, AW_DAU_2012!$A$2:$U$58,COLUMN(),FALSE)&lt;&gt;0))</f>
        <v>2.3977486558989414</v>
      </c>
    </row>
    <row r="3" spans="1:21">
      <c r="A3" s="8" t="s">
        <v>22</v>
      </c>
      <c r="B3">
        <f>(VLOOKUP(142, AW_DAU_2012!$A$2:$U$58,COLUMN(),FALSE)+VLOOKUP(144, AW_DAU_2012!$A$2:$U$58,COLUMN(),FALSE))/((VLOOKUP(142, AW_DAU_2012!$A$2:$U$58,COLUMN(),FALSE)&lt;&gt;0)+(VLOOKUP(144, AW_DAU_2012!$A$2:$U$58,COLUMN(),FALSE)&lt;&gt;0))</f>
        <v>3.5532553252381858</v>
      </c>
      <c r="C3">
        <f>(VLOOKUP(142, AW_DAU_2012!$A$2:$U$58,COLUMN(),FALSE)+VLOOKUP(144, AW_DAU_2012!$A$2:$U$58,COLUMN(),FALSE))/((VLOOKUP(142, AW_DAU_2012!$A$2:$U$58,COLUMN(),FALSE)&lt;&gt;0)+(VLOOKUP(144, AW_DAU_2012!$A$2:$U$58,COLUMN(),FALSE)&lt;&gt;0))</f>
        <v>3.6069838673344252</v>
      </c>
      <c r="D3">
        <f>(VLOOKUP(142, AW_DAU_2012!$A$2:$U$58,COLUMN(),FALSE)+VLOOKUP(144, AW_DAU_2012!$A$2:$U$58,COLUMN(),FALSE))/((VLOOKUP(142, AW_DAU_2012!$A$2:$U$58,COLUMN(),FALSE)&lt;&gt;0)+(VLOOKUP(144, AW_DAU_2012!$A$2:$U$58,COLUMN(),FALSE)&lt;&gt;0))</f>
        <v>2.9731864585311656</v>
      </c>
      <c r="E3">
        <f>(VLOOKUP(142, AW_DAU_2012!$A$2:$U$58,COLUMN(),FALSE)+VLOOKUP(144, AW_DAU_2012!$A$2:$U$58,COLUMN(),FALSE))/((VLOOKUP(142, AW_DAU_2012!$A$2:$U$58,COLUMN(),FALSE)&lt;&gt;0)+(VLOOKUP(144, AW_DAU_2012!$A$2:$U$58,COLUMN(),FALSE)&lt;&gt;0))</f>
        <v>2.4081880492686212</v>
      </c>
      <c r="F3">
        <f>(VLOOKUP(142, AW_DAU_2012!$A$2:$U$58,COLUMN(),FALSE)+VLOOKUP(144, AW_DAU_2012!$A$2:$U$58,COLUMN(),FALSE))/((VLOOKUP(142, AW_DAU_2012!$A$2:$U$58,COLUMN(),FALSE)&lt;&gt;0)+(VLOOKUP(144, AW_DAU_2012!$A$2:$U$58,COLUMN(),FALSE)&lt;&gt;0))</f>
        <v>2.7422244094488186</v>
      </c>
      <c r="G3">
        <f>(VLOOKUP(142, AW_DAU_2012!$A$2:$U$58,COLUMN(),FALSE)+VLOOKUP(144, AW_DAU_2012!$A$2:$U$58,COLUMN(),FALSE))/((VLOOKUP(142, AW_DAU_2012!$A$2:$U$58,COLUMN(),FALSE)&lt;&gt;0)+(VLOOKUP(144, AW_DAU_2012!$A$2:$U$58,COLUMN(),FALSE)&lt;&gt;0))</f>
        <v>2.0542479474781441</v>
      </c>
      <c r="H3">
        <f>(VLOOKUP(142, AW_DAU_2012!$A$2:$U$58,COLUMN(),FALSE)+VLOOKUP(144, AW_DAU_2012!$A$2:$U$58,COLUMN(),FALSE))/((VLOOKUP(142, AW_DAU_2012!$A$2:$U$58,COLUMN(),FALSE)&lt;&gt;0)+(VLOOKUP(144, AW_DAU_2012!$A$2:$U$58,COLUMN(),FALSE)&lt;&gt;0))</f>
        <v>2.1348444034827154</v>
      </c>
      <c r="I3">
        <f>(VLOOKUP(142, AW_DAU_2012!$A$2:$U$58,COLUMN(),FALSE)+VLOOKUP(144, AW_DAU_2012!$A$2:$U$58,COLUMN(),FALSE))/((VLOOKUP(142, AW_DAU_2012!$A$2:$U$58,COLUMN(),FALSE)&lt;&gt;0)+(VLOOKUP(144, AW_DAU_2012!$A$2:$U$58,COLUMN(),FALSE)&lt;&gt;0))</f>
        <v>1.1078092128618859</v>
      </c>
      <c r="J3" t="e">
        <f>(VLOOKUP(142, AW_DAU_2012!$A$2:$U$58,COLUMN(),FALSE)+VLOOKUP(144, AW_DAU_2012!$A$2:$U$58,COLUMN(),FALSE))/((VLOOKUP(142, AW_DAU_2012!$A$2:$U$58,COLUMN(),FALSE)&lt;&gt;0)+(VLOOKUP(144, AW_DAU_2012!$A$2:$U$58,COLUMN(),FALSE)&lt;&gt;0))</f>
        <v>#DIV/0!</v>
      </c>
      <c r="K3">
        <f>(VLOOKUP(142, AW_DAU_2012!$A$2:$U$58,COLUMN(),FALSE)+VLOOKUP(144, AW_DAU_2012!$A$2:$U$58,COLUMN(),FALSE))/((VLOOKUP(142, AW_DAU_2012!$A$2:$U$58,COLUMN(),FALSE)&lt;&gt;0)+(VLOOKUP(144, AW_DAU_2012!$A$2:$U$58,COLUMN(),FALSE)&lt;&gt;0))</f>
        <v>2.9253207284519509</v>
      </c>
      <c r="L3">
        <f>(VLOOKUP(142, AW_DAU_2012!$A$2:$U$58,COLUMN(),FALSE)+VLOOKUP(144, AW_DAU_2012!$A$2:$U$58,COLUMN(),FALSE))/((VLOOKUP(142, AW_DAU_2012!$A$2:$U$58,COLUMN(),FALSE)&lt;&gt;0)+(VLOOKUP(144, AW_DAU_2012!$A$2:$U$58,COLUMN(),FALSE)&lt;&gt;0))</f>
        <v>2.8614408651950436</v>
      </c>
      <c r="M3">
        <f>(VLOOKUP(142, AW_DAU_2012!$A$2:$U$58,COLUMN(),FALSE)+VLOOKUP(144, AW_DAU_2012!$A$2:$U$58,COLUMN(),FALSE))/((VLOOKUP(142, AW_DAU_2012!$A$2:$U$58,COLUMN(),FALSE)&lt;&gt;0)+(VLOOKUP(144, AW_DAU_2012!$A$2:$U$58,COLUMN(),FALSE)&lt;&gt;0))</f>
        <v>4.2993186764578937</v>
      </c>
      <c r="N3" t="e">
        <f>(VLOOKUP(142, AW_DAU_2012!$A$2:$U$58,COLUMN(),FALSE)+VLOOKUP(144, AW_DAU_2012!$A$2:$U$58,COLUMN(),FALSE))/((VLOOKUP(142, AW_DAU_2012!$A$2:$U$58,COLUMN(),FALSE)&lt;&gt;0)+(VLOOKUP(144, AW_DAU_2012!$A$2:$U$58,COLUMN(),FALSE)&lt;&gt;0))</f>
        <v>#DIV/0!</v>
      </c>
      <c r="O3">
        <f>(VLOOKUP(142, AW_DAU_2012!$A$2:$U$58,COLUMN(),FALSE)+VLOOKUP(144, AW_DAU_2012!$A$2:$U$58,COLUMN(),FALSE))/((VLOOKUP(142, AW_DAU_2012!$A$2:$U$58,COLUMN(),FALSE)&lt;&gt;0)+(VLOOKUP(144, AW_DAU_2012!$A$2:$U$58,COLUMN(),FALSE)&lt;&gt;0))</f>
        <v>2.9129140209963316</v>
      </c>
      <c r="P3" t="e">
        <f>(VLOOKUP(142, AW_DAU_2012!$A$2:$U$58,COLUMN(),FALSE)+VLOOKUP(144, AW_DAU_2012!$A$2:$U$58,COLUMN(),FALSE))/((VLOOKUP(142, AW_DAU_2012!$A$2:$U$58,COLUMN(),FALSE)&lt;&gt;0)+(VLOOKUP(144, AW_DAU_2012!$A$2:$U$58,COLUMN(),FALSE)&lt;&gt;0))</f>
        <v>#DIV/0!</v>
      </c>
      <c r="Q3" t="e">
        <f>(VLOOKUP(142, AW_DAU_2012!$A$2:$U$58,COLUMN(),FALSE)+VLOOKUP(144, AW_DAU_2012!$A$2:$U$58,COLUMN(),FALSE))/((VLOOKUP(142, AW_DAU_2012!$A$2:$U$58,COLUMN(),FALSE)&lt;&gt;0)+(VLOOKUP(144, AW_DAU_2012!$A$2:$U$58,COLUMN(),FALSE)&lt;&gt;0))</f>
        <v>#DIV/0!</v>
      </c>
      <c r="R3" t="e">
        <f>(VLOOKUP(142, AW_DAU_2012!$A$2:$U$58,COLUMN(),FALSE)+VLOOKUP(144, AW_DAU_2012!$A$2:$U$58,COLUMN(),FALSE))/((VLOOKUP(142, AW_DAU_2012!$A$2:$U$58,COLUMN(),FALSE)&lt;&gt;0)+(VLOOKUP(144, AW_DAU_2012!$A$2:$U$58,COLUMN(),FALSE)&lt;&gt;0))</f>
        <v>#DIV/0!</v>
      </c>
      <c r="S3">
        <f>(VLOOKUP(142, AW_DAU_2012!$A$2:$U$58,COLUMN(),FALSE)+VLOOKUP(144, AW_DAU_2012!$A$2:$U$58,COLUMN(),FALSE))/((VLOOKUP(142, AW_DAU_2012!$A$2:$U$58,COLUMN(),FALSE)&lt;&gt;0)+(VLOOKUP(144, AW_DAU_2012!$A$2:$U$58,COLUMN(),FALSE)&lt;&gt;0))</f>
        <v>2.7885170603674543</v>
      </c>
      <c r="T3">
        <f>(VLOOKUP(142, AW_DAU_2012!$A$2:$U$58,COLUMN(),FALSE)+VLOOKUP(144, AW_DAU_2012!$A$2:$U$58,COLUMN(),FALSE))/((VLOOKUP(142, AW_DAU_2012!$A$2:$U$58,COLUMN(),FALSE)&lt;&gt;0)+(VLOOKUP(144, AW_DAU_2012!$A$2:$U$58,COLUMN(),FALSE)&lt;&gt;0))</f>
        <v>2.8189501170443023</v>
      </c>
      <c r="U3">
        <f>(VLOOKUP(142, AW_DAU_2012!$A$2:$U$58,COLUMN(),FALSE)+VLOOKUP(144, AW_DAU_2012!$A$2:$U$58,COLUMN(),FALSE))/((VLOOKUP(142, AW_DAU_2012!$A$2:$U$58,COLUMN(),FALSE)&lt;&gt;0)+(VLOOKUP(144, AW_DAU_2012!$A$2:$U$58,COLUMN(),FALSE)&lt;&gt;0))</f>
        <v>2.5004650678473155</v>
      </c>
    </row>
    <row r="4" spans="1:21">
      <c r="A4" s="8" t="s">
        <v>23</v>
      </c>
      <c r="B4">
        <f>VLOOKUP(163, AW_DAU_2012!$A$2:$U$58,COLUMN(),FALSE)</f>
        <v>3.4100318302172257</v>
      </c>
      <c r="C4">
        <f>VLOOKUP(163, AW_DAU_2012!$A$2:$U$58,COLUMN(),FALSE)</f>
        <v>3.7294682342964864</v>
      </c>
      <c r="D4">
        <f>VLOOKUP(163, AW_DAU_2012!$A$2:$U$58,COLUMN(),FALSE)</f>
        <v>2.3058978793543945</v>
      </c>
      <c r="E4">
        <f>VLOOKUP(163, AW_DAU_2012!$A$2:$U$58,COLUMN(),FALSE)</f>
        <v>2.7334265272539762</v>
      </c>
      <c r="F4">
        <f>VLOOKUP(163, AW_DAU_2012!$A$2:$U$58,COLUMN(),FALSE)</f>
        <v>2.8148293963254591</v>
      </c>
      <c r="G4">
        <f>VLOOKUP(163, AW_DAU_2012!$A$2:$U$58,COLUMN(),FALSE)</f>
        <v>1.9851507718103465</v>
      </c>
      <c r="H4">
        <f>VLOOKUP(163, AW_DAU_2012!$A$2:$U$58,COLUMN(),FALSE)</f>
        <v>2.1206878122505746</v>
      </c>
      <c r="I4">
        <f>VLOOKUP(163, AW_DAU_2012!$A$2:$U$58,COLUMN(),FALSE)</f>
        <v>0.98624870439263157</v>
      </c>
      <c r="J4">
        <f>VLOOKUP(163, AW_DAU_2012!$A$2:$U$58,COLUMN(),FALSE)</f>
        <v>2.8669899233726772</v>
      </c>
      <c r="K4">
        <f>VLOOKUP(163, AW_DAU_2012!$A$2:$U$58,COLUMN(),FALSE)</f>
        <v>3.2430989712233145</v>
      </c>
      <c r="L4">
        <f>VLOOKUP(163, AW_DAU_2012!$A$2:$U$58,COLUMN(),FALSE)</f>
        <v>2.3568562894802323</v>
      </c>
      <c r="M4">
        <f>VLOOKUP(163, AW_DAU_2012!$A$2:$U$58,COLUMN(),FALSE)</f>
        <v>3.959086623228941</v>
      </c>
      <c r="N4">
        <f>VLOOKUP(163, AW_DAU_2012!$A$2:$U$58,COLUMN(),FALSE)</f>
        <v>0</v>
      </c>
      <c r="O4">
        <f>VLOOKUP(163, AW_DAU_2012!$A$2:$U$58,COLUMN(),FALSE)</f>
        <v>2.9842104743022682</v>
      </c>
      <c r="P4">
        <f>VLOOKUP(163, AW_DAU_2012!$A$2:$U$58,COLUMN(),FALSE)</f>
        <v>2.2356516179380939</v>
      </c>
      <c r="Q4">
        <f>VLOOKUP(163, AW_DAU_2012!$A$2:$U$58,COLUMN(),FALSE)</f>
        <v>0</v>
      </c>
      <c r="R4">
        <f>VLOOKUP(163, AW_DAU_2012!$A$2:$U$58,COLUMN(),FALSE)</f>
        <v>0</v>
      </c>
      <c r="S4">
        <f>VLOOKUP(163, AW_DAU_2012!$A$2:$U$58,COLUMN(),FALSE)</f>
        <v>2.5875796241995497</v>
      </c>
      <c r="T4">
        <f>VLOOKUP(163, AW_DAU_2012!$A$2:$U$58,COLUMN(),FALSE)</f>
        <v>2.6292508366479677</v>
      </c>
      <c r="U4">
        <f>VLOOKUP(163, AW_DAU_2012!$A$2:$U$58,COLUMN(),FALSE)</f>
        <v>2.3938566972195869</v>
      </c>
    </row>
    <row r="5" spans="1:21">
      <c r="A5" s="8" t="s">
        <v>24</v>
      </c>
      <c r="B5">
        <f>VLOOKUP(163, AW_DAU_2012!$A$2:$U$58,COLUMN(),FALSE)</f>
        <v>3.4100318302172257</v>
      </c>
      <c r="C5">
        <f>VLOOKUP(163, AW_DAU_2012!$A$2:$U$58,COLUMN(),FALSE)</f>
        <v>3.7294682342964864</v>
      </c>
      <c r="D5">
        <f>VLOOKUP(163, AW_DAU_2012!$A$2:$U$58,COLUMN(),FALSE)</f>
        <v>2.3058978793543945</v>
      </c>
      <c r="E5">
        <f>VLOOKUP(163, AW_DAU_2012!$A$2:$U$58,COLUMN(),FALSE)</f>
        <v>2.7334265272539762</v>
      </c>
      <c r="F5">
        <f>VLOOKUP(163, AW_DAU_2012!$A$2:$U$58,COLUMN(),FALSE)</f>
        <v>2.8148293963254591</v>
      </c>
      <c r="G5">
        <f>VLOOKUP(163, AW_DAU_2012!$A$2:$U$58,COLUMN(),FALSE)</f>
        <v>1.9851507718103465</v>
      </c>
      <c r="H5">
        <f>VLOOKUP(163, AW_DAU_2012!$A$2:$U$58,COLUMN(),FALSE)</f>
        <v>2.1206878122505746</v>
      </c>
      <c r="I5">
        <f>VLOOKUP(163, AW_DAU_2012!$A$2:$U$58,COLUMN(),FALSE)</f>
        <v>0.98624870439263157</v>
      </c>
      <c r="J5">
        <f>VLOOKUP(163, AW_DAU_2012!$A$2:$U$58,COLUMN(),FALSE)</f>
        <v>2.8669899233726772</v>
      </c>
      <c r="K5">
        <f>VLOOKUP(163, AW_DAU_2012!$A$2:$U$58,COLUMN(),FALSE)</f>
        <v>3.2430989712233145</v>
      </c>
      <c r="L5">
        <f>VLOOKUP(163, AW_DAU_2012!$A$2:$U$58,COLUMN(),FALSE)</f>
        <v>2.3568562894802323</v>
      </c>
      <c r="M5">
        <f>VLOOKUP(163, AW_DAU_2012!$A$2:$U$58,COLUMN(),FALSE)</f>
        <v>3.959086623228941</v>
      </c>
      <c r="N5">
        <f>VLOOKUP(163, AW_DAU_2012!$A$2:$U$58,COLUMN(),FALSE)</f>
        <v>0</v>
      </c>
      <c r="O5">
        <f>VLOOKUP(163, AW_DAU_2012!$A$2:$U$58,COLUMN(),FALSE)</f>
        <v>2.9842104743022682</v>
      </c>
      <c r="P5">
        <f>VLOOKUP(163, AW_DAU_2012!$A$2:$U$58,COLUMN(),FALSE)</f>
        <v>2.2356516179380939</v>
      </c>
      <c r="Q5">
        <f>VLOOKUP(163, AW_DAU_2012!$A$2:$U$58,COLUMN(),FALSE)</f>
        <v>0</v>
      </c>
      <c r="R5">
        <f>VLOOKUP(163, AW_DAU_2012!$A$2:$U$58,COLUMN(),FALSE)</f>
        <v>0</v>
      </c>
      <c r="S5">
        <f>VLOOKUP(163, AW_DAU_2012!$A$2:$U$58,COLUMN(),FALSE)</f>
        <v>2.5875796241995497</v>
      </c>
      <c r="T5">
        <f>VLOOKUP(163, AW_DAU_2012!$A$2:$U$58,COLUMN(),FALSE)</f>
        <v>2.6292508366479677</v>
      </c>
      <c r="U5">
        <f>VLOOKUP(163, AW_DAU_2012!$A$2:$U$58,COLUMN(),FALSE)</f>
        <v>2.3938566972195869</v>
      </c>
    </row>
    <row r="6" spans="1:21">
      <c r="A6" s="8" t="s">
        <v>25</v>
      </c>
      <c r="B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3.3325826181538774</v>
      </c>
      <c r="C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3.6480101744111124</v>
      </c>
      <c r="D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3.4464238845144357</v>
      </c>
      <c r="E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2.6008823665367715</v>
      </c>
      <c r="F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2.7683398950131237</v>
      </c>
      <c r="G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2.49789129402828</v>
      </c>
      <c r="H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2.2127520471729505</v>
      </c>
      <c r="I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0.93805735698963921</v>
      </c>
      <c r="J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3.0152777777777775</v>
      </c>
      <c r="K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3.2398584087875726</v>
      </c>
      <c r="L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2.3875495289658559</v>
      </c>
      <c r="M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4.0438178171273789</v>
      </c>
      <c r="N6" t="e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#DIV/0!</v>
      </c>
      <c r="O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3.0006082026051377</v>
      </c>
      <c r="P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1.7843953442701677</v>
      </c>
      <c r="Q6" t="e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#DIV/0!</v>
      </c>
      <c r="R6" t="e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#DIV/0!</v>
      </c>
      <c r="S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2.4907492980492489</v>
      </c>
      <c r="T6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2.3594597550306213</v>
      </c>
      <c r="U6" t="e">
        <f>(VLOOKUP(165,AW_DAU_2012!$A$2:$U$58,COLUMN(),FALSE)+VLOOKUP(167,AW_DAU_2012!$A$2:$U$58,COLUMN(),FALSE)+VLOOKUP(164,AW_DAU_2012!$A$2:$U$58,COLUMN(),FALSE))/((VLOOKUP(165,AW_DAU_2012!$A$2:$U$58,COLUMN(),FALSE)&lt;&gt;0)+(VLOOKUP(167,AW_DAU_2012!$A$2:$U$58,COLUMN(),FALSE)&lt;&gt;0)+(VLOOKUP(164,AW_DAU_2012!$A$2:$U$58,COLUMN(),FALSE)&lt;&gt;0))</f>
        <v>#DIV/0!</v>
      </c>
    </row>
    <row r="7" spans="1:21">
      <c r="A7" s="8" t="s">
        <v>26</v>
      </c>
      <c r="B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3.6889520316793636</v>
      </c>
      <c r="C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3.6201850920956828</v>
      </c>
      <c r="D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2.5136977100504181</v>
      </c>
      <c r="E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2.3752405949256343</v>
      </c>
      <c r="F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2.3737204724409446</v>
      </c>
      <c r="G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2.2544728783902013</v>
      </c>
      <c r="H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2.222703412073491</v>
      </c>
      <c r="I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0.79961352038979894</v>
      </c>
      <c r="J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3.2448326771653537</v>
      </c>
      <c r="K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3.2504844289409007</v>
      </c>
      <c r="L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2.2435076696318266</v>
      </c>
      <c r="M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3.9771390363013222</v>
      </c>
      <c r="N7" t="e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#DIV/0!</v>
      </c>
      <c r="O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2.9740450317437359</v>
      </c>
      <c r="P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0.77995284731275671</v>
      </c>
      <c r="Q7" t="e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#DIV/0!</v>
      </c>
      <c r="R7" t="e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#DIV/0!</v>
      </c>
      <c r="S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2.1822998687664041</v>
      </c>
      <c r="T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2.6223158050221245</v>
      </c>
      <c r="U7">
        <f>(VLOOKUP(166,AW_DAU_2012!$A$2:$U$58,COLUMN(),FALSE)+VLOOKUP(168,AW_DAU_2012!$A$2:$U$58,COLUMN(),FALSE)+VLOOKUP(170,AW_DAU_2012!$A$2:$U$58,COLUMN(),FALSE)+VLOOKUP(171,AW_DAU_2012!$A$2:$U$58,COLUMN(),FALSE))/((VLOOKUP(166,AW_DAU_2012!$A$2:$U$58,COLUMN(),FALSE)&lt;&gt;0)+(VLOOKUP(168,AW_DAU_2012!$A$2:$U$58,COLUMN(),FALSE)&lt;&gt;0)+(VLOOKUP(170,AW_DAU_2012!$A$2:$U$58,COLUMN(),FALSE)&lt;&gt;0)+(VLOOKUP(171,AW_DAU_2012!$A$2:$U$58,COLUMN(),FALSE)&lt;&gt;0))</f>
        <v>2.6702033782375434</v>
      </c>
    </row>
    <row r="8" spans="1:21">
      <c r="A8" s="8" t="s">
        <v>27</v>
      </c>
      <c r="B8">
        <f>(VLOOKUP(162, AW_DAU_2012!$A$2:$U$58,COLUMN(),FALSE)+VLOOKUP(191, AW_DAU_2012!$A$2:$U$58,COLUMN(),FALSE))/((VLOOKUP(162, AW_DAU_2012!$A$2:$U$58,COLUMN(),FALSE)&lt;&gt;0)+(VLOOKUP(191, AW_DAU_2012!$A$2:$U$58,COLUMN(),FALSE)&lt;&gt;0))</f>
        <v>3.7432202332143394</v>
      </c>
      <c r="C8">
        <f>(VLOOKUP(162, AW_DAU_2012!$A$2:$U$58,COLUMN(),FALSE)+VLOOKUP(191, AW_DAU_2012!$A$2:$U$58,COLUMN(),FALSE))/((VLOOKUP(162, AW_DAU_2012!$A$2:$U$58,COLUMN(),FALSE)&lt;&gt;0)+(VLOOKUP(191, AW_DAU_2012!$A$2:$U$58,COLUMN(),FALSE)&lt;&gt;0))</f>
        <v>3.7254920337106299</v>
      </c>
      <c r="D8">
        <f>(VLOOKUP(162, AW_DAU_2012!$A$2:$U$58,COLUMN(),FALSE)+VLOOKUP(191, AW_DAU_2012!$A$2:$U$58,COLUMN(),FALSE))/((VLOOKUP(162, AW_DAU_2012!$A$2:$U$58,COLUMN(),FALSE)&lt;&gt;0)+(VLOOKUP(191, AW_DAU_2012!$A$2:$U$58,COLUMN(),FALSE)&lt;&gt;0))</f>
        <v>2.6737368766404197</v>
      </c>
      <c r="E8">
        <f>(VLOOKUP(162, AW_DAU_2012!$A$2:$U$58,COLUMN(),FALSE)+VLOOKUP(191, AW_DAU_2012!$A$2:$U$58,COLUMN(),FALSE))/((VLOOKUP(162, AW_DAU_2012!$A$2:$U$58,COLUMN(),FALSE)&lt;&gt;0)+(VLOOKUP(191, AW_DAU_2012!$A$2:$U$58,COLUMN(),FALSE)&lt;&gt;0))</f>
        <v>2.2395341207349082</v>
      </c>
      <c r="F8" t="e">
        <f>(VLOOKUP(162, AW_DAU_2012!$A$2:$U$58,COLUMN(),FALSE)+VLOOKUP(191, AW_DAU_2012!$A$2:$U$58,COLUMN(),FALSE))/((VLOOKUP(162, AW_DAU_2012!$A$2:$U$58,COLUMN(),FALSE)&lt;&gt;0)+(VLOOKUP(191, AW_DAU_2012!$A$2:$U$58,COLUMN(),FALSE)&lt;&gt;0))</f>
        <v>#DIV/0!</v>
      </c>
      <c r="G8">
        <f>(VLOOKUP(162, AW_DAU_2012!$A$2:$U$58,COLUMN(),FALSE)+VLOOKUP(191, AW_DAU_2012!$A$2:$U$58,COLUMN(),FALSE))/((VLOOKUP(162, AW_DAU_2012!$A$2:$U$58,COLUMN(),FALSE)&lt;&gt;0)+(VLOOKUP(191, AW_DAU_2012!$A$2:$U$58,COLUMN(),FALSE)&lt;&gt;0))</f>
        <v>2.3507874015748031</v>
      </c>
      <c r="H8">
        <f>(VLOOKUP(162, AW_DAU_2012!$A$2:$U$58,COLUMN(),FALSE)+VLOOKUP(191, AW_DAU_2012!$A$2:$U$58,COLUMN(),FALSE))/((VLOOKUP(162, AW_DAU_2012!$A$2:$U$58,COLUMN(),FALSE)&lt;&gt;0)+(VLOOKUP(191, AW_DAU_2012!$A$2:$U$58,COLUMN(),FALSE)&lt;&gt;0))</f>
        <v>1.945800524934383</v>
      </c>
      <c r="I8">
        <f>(VLOOKUP(162, AW_DAU_2012!$A$2:$U$58,COLUMN(),FALSE)+VLOOKUP(191, AW_DAU_2012!$A$2:$U$58,COLUMN(),FALSE))/((VLOOKUP(162, AW_DAU_2012!$A$2:$U$58,COLUMN(),FALSE)&lt;&gt;0)+(VLOOKUP(191, AW_DAU_2012!$A$2:$U$58,COLUMN(),FALSE)&lt;&gt;0))</f>
        <v>0.94633154003427011</v>
      </c>
      <c r="J8">
        <f>(VLOOKUP(162, AW_DAU_2012!$A$2:$U$58,COLUMN(),FALSE)+VLOOKUP(191, AW_DAU_2012!$A$2:$U$58,COLUMN(),FALSE))/((VLOOKUP(162, AW_DAU_2012!$A$2:$U$58,COLUMN(),FALSE)&lt;&gt;0)+(VLOOKUP(191, AW_DAU_2012!$A$2:$U$58,COLUMN(),FALSE)&lt;&gt;0))</f>
        <v>3.2058070866141741</v>
      </c>
      <c r="K8">
        <f>(VLOOKUP(162, AW_DAU_2012!$A$2:$U$58,COLUMN(),FALSE)+VLOOKUP(191, AW_DAU_2012!$A$2:$U$58,COLUMN(),FALSE))/((VLOOKUP(162, AW_DAU_2012!$A$2:$U$58,COLUMN(),FALSE)&lt;&gt;0)+(VLOOKUP(191, AW_DAU_2012!$A$2:$U$58,COLUMN(),FALSE)&lt;&gt;0))</f>
        <v>3.4491539440689154</v>
      </c>
      <c r="L8">
        <f>(VLOOKUP(162, AW_DAU_2012!$A$2:$U$58,COLUMN(),FALSE)+VLOOKUP(191, AW_DAU_2012!$A$2:$U$58,COLUMN(),FALSE))/((VLOOKUP(162, AW_DAU_2012!$A$2:$U$58,COLUMN(),FALSE)&lt;&gt;0)+(VLOOKUP(191, AW_DAU_2012!$A$2:$U$58,COLUMN(),FALSE)&lt;&gt;0))</f>
        <v>2.1964231335482287</v>
      </c>
      <c r="M8">
        <f>(VLOOKUP(162, AW_DAU_2012!$A$2:$U$58,COLUMN(),FALSE)+VLOOKUP(191, AW_DAU_2012!$A$2:$U$58,COLUMN(),FALSE))/((VLOOKUP(162, AW_DAU_2012!$A$2:$U$58,COLUMN(),FALSE)&lt;&gt;0)+(VLOOKUP(191, AW_DAU_2012!$A$2:$U$58,COLUMN(),FALSE)&lt;&gt;0))</f>
        <v>4.2318896903621308</v>
      </c>
      <c r="N8" t="e">
        <f>(VLOOKUP(162, AW_DAU_2012!$A$2:$U$58,COLUMN(),FALSE)+VLOOKUP(191, AW_DAU_2012!$A$2:$U$58,COLUMN(),FALSE))/((VLOOKUP(162, AW_DAU_2012!$A$2:$U$58,COLUMN(),FALSE)&lt;&gt;0)+(VLOOKUP(191, AW_DAU_2012!$A$2:$U$58,COLUMN(),FALSE)&lt;&gt;0))</f>
        <v>#DIV/0!</v>
      </c>
      <c r="O8">
        <f>(VLOOKUP(162, AW_DAU_2012!$A$2:$U$58,COLUMN(),FALSE)+VLOOKUP(191, AW_DAU_2012!$A$2:$U$58,COLUMN(),FALSE))/((VLOOKUP(162, AW_DAU_2012!$A$2:$U$58,COLUMN(),FALSE)&lt;&gt;0)+(VLOOKUP(191, AW_DAU_2012!$A$2:$U$58,COLUMN(),FALSE)&lt;&gt;0))</f>
        <v>2.9730643044619418</v>
      </c>
      <c r="P8">
        <f>(VLOOKUP(162, AW_DAU_2012!$A$2:$U$58,COLUMN(),FALSE)+VLOOKUP(191, AW_DAU_2012!$A$2:$U$58,COLUMN(),FALSE))/((VLOOKUP(162, AW_DAU_2012!$A$2:$U$58,COLUMN(),FALSE)&lt;&gt;0)+(VLOOKUP(191, AW_DAU_2012!$A$2:$U$58,COLUMN(),FALSE)&lt;&gt;0))</f>
        <v>1.7452791312595826</v>
      </c>
      <c r="Q8" t="e">
        <f>(VLOOKUP(162, AW_DAU_2012!$A$2:$U$58,COLUMN(),FALSE)+VLOOKUP(191, AW_DAU_2012!$A$2:$U$58,COLUMN(),FALSE))/((VLOOKUP(162, AW_DAU_2012!$A$2:$U$58,COLUMN(),FALSE)&lt;&gt;0)+(VLOOKUP(191, AW_DAU_2012!$A$2:$U$58,COLUMN(),FALSE)&lt;&gt;0))</f>
        <v>#DIV/0!</v>
      </c>
      <c r="R8" t="e">
        <f>(VLOOKUP(162, AW_DAU_2012!$A$2:$U$58,COLUMN(),FALSE)+VLOOKUP(191, AW_DAU_2012!$A$2:$U$58,COLUMN(),FALSE))/((VLOOKUP(162, AW_DAU_2012!$A$2:$U$58,COLUMN(),FALSE)&lt;&gt;0)+(VLOOKUP(191, AW_DAU_2012!$A$2:$U$58,COLUMN(),FALSE)&lt;&gt;0))</f>
        <v>#DIV/0!</v>
      </c>
      <c r="S8">
        <f>(VLOOKUP(162, AW_DAU_2012!$A$2:$U$58,COLUMN(),FALSE)+VLOOKUP(191, AW_DAU_2012!$A$2:$U$58,COLUMN(),FALSE))/((VLOOKUP(162, AW_DAU_2012!$A$2:$U$58,COLUMN(),FALSE)&lt;&gt;0)+(VLOOKUP(191, AW_DAU_2012!$A$2:$U$58,COLUMN(),FALSE)&lt;&gt;0))</f>
        <v>2.7187472022866732</v>
      </c>
      <c r="T8">
        <f>(VLOOKUP(162, AW_DAU_2012!$A$2:$U$58,COLUMN(),FALSE)+VLOOKUP(191, AW_DAU_2012!$A$2:$U$58,COLUMN(),FALSE))/((VLOOKUP(162, AW_DAU_2012!$A$2:$U$58,COLUMN(),FALSE)&lt;&gt;0)+(VLOOKUP(191, AW_DAU_2012!$A$2:$U$58,COLUMN(),FALSE)&lt;&gt;0))</f>
        <v>2.6032320059489962</v>
      </c>
      <c r="U8">
        <f>(VLOOKUP(162, AW_DAU_2012!$A$2:$U$58,COLUMN(),FALSE)+VLOOKUP(191, AW_DAU_2012!$A$2:$U$58,COLUMN(),FALSE))/((VLOOKUP(162, AW_DAU_2012!$A$2:$U$58,COLUMN(),FALSE)&lt;&gt;0)+(VLOOKUP(191, AW_DAU_2012!$A$2:$U$58,COLUMN(),FALSE)&lt;&gt;0))</f>
        <v>2.0773129921259841</v>
      </c>
    </row>
    <row r="9" spans="1:21">
      <c r="A9" s="8" t="s">
        <v>28</v>
      </c>
      <c r="B9">
        <f>VLOOKUP(172, AW_DAU_2012!$A$2:$U$58,COLUMN(),FALSE)</f>
        <v>3.6816851937625446</v>
      </c>
      <c r="C9">
        <f>VLOOKUP(172, AW_DAU_2012!$A$2:$U$58,COLUMN(),FALSE)</f>
        <v>3.1305468820707754</v>
      </c>
      <c r="D9">
        <f>VLOOKUP(172, AW_DAU_2012!$A$2:$U$58,COLUMN(),FALSE)</f>
        <v>3.7249504059085639</v>
      </c>
      <c r="E9">
        <f>VLOOKUP(172, AW_DAU_2012!$A$2:$U$58,COLUMN(),FALSE)</f>
        <v>2.563930351781567</v>
      </c>
      <c r="F9">
        <f>VLOOKUP(172, AW_DAU_2012!$A$2:$U$58,COLUMN(),FALSE)</f>
        <v>0</v>
      </c>
      <c r="G9">
        <f>VLOOKUP(172, AW_DAU_2012!$A$2:$U$58,COLUMN(),FALSE)</f>
        <v>2.4179588909745413</v>
      </c>
      <c r="H9">
        <f>VLOOKUP(172, AW_DAU_2012!$A$2:$U$58,COLUMN(),FALSE)</f>
        <v>2.0744173460618307</v>
      </c>
      <c r="I9">
        <f>VLOOKUP(172, AW_DAU_2012!$A$2:$U$58,COLUMN(),FALSE)</f>
        <v>0.90019583742232412</v>
      </c>
      <c r="J9">
        <f>VLOOKUP(172, AW_DAU_2012!$A$2:$U$58,COLUMN(),FALSE)</f>
        <v>3.3930774278215226</v>
      </c>
      <c r="K9">
        <f>VLOOKUP(172, AW_DAU_2012!$A$2:$U$58,COLUMN(),FALSE)</f>
        <v>3.4196291823431353</v>
      </c>
      <c r="L9">
        <f>VLOOKUP(172, AW_DAU_2012!$A$2:$U$58,COLUMN(),FALSE)</f>
        <v>2.3893519046834126</v>
      </c>
      <c r="M9">
        <f>VLOOKUP(172, AW_DAU_2012!$A$2:$U$58,COLUMN(),FALSE)</f>
        <v>4.3660777257753498</v>
      </c>
      <c r="N9">
        <f>VLOOKUP(172, AW_DAU_2012!$A$2:$U$58,COLUMN(),FALSE)</f>
        <v>0</v>
      </c>
      <c r="O9">
        <f>VLOOKUP(172, AW_DAU_2012!$A$2:$U$58,COLUMN(),FALSE)</f>
        <v>3.0510461855363626</v>
      </c>
      <c r="P9">
        <f>VLOOKUP(172, AW_DAU_2012!$A$2:$U$58,COLUMN(),FALSE)</f>
        <v>1.3323490813648295</v>
      </c>
      <c r="Q9">
        <f>VLOOKUP(172, AW_DAU_2012!$A$2:$U$58,COLUMN(),FALSE)</f>
        <v>0</v>
      </c>
      <c r="R9">
        <f>VLOOKUP(172, AW_DAU_2012!$A$2:$U$58,COLUMN(),FALSE)</f>
        <v>0</v>
      </c>
      <c r="S9">
        <f>VLOOKUP(172, AW_DAU_2012!$A$2:$U$58,COLUMN(),FALSE)</f>
        <v>2.845538057742782</v>
      </c>
      <c r="T9">
        <f>VLOOKUP(172, AW_DAU_2012!$A$2:$U$58,COLUMN(),FALSE)</f>
        <v>2.4247817216207346</v>
      </c>
      <c r="U9">
        <f>VLOOKUP(172, AW_DAU_2012!$A$2:$U$58,COLUMN(),FALSE)</f>
        <v>3.156862296282732</v>
      </c>
    </row>
    <row r="10" spans="1:21">
      <c r="A10" s="8" t="s">
        <v>29</v>
      </c>
      <c r="B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4.2593635170603674</v>
      </c>
      <c r="C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4.1950869422572179</v>
      </c>
      <c r="D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3.1110587470697841</v>
      </c>
      <c r="E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2.2215223097112862</v>
      </c>
      <c r="F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2.5048228346456693</v>
      </c>
      <c r="G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2.0334317585301833</v>
      </c>
      <c r="H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1.8855533683289589</v>
      </c>
      <c r="I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0.58938976377952756</v>
      </c>
      <c r="J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1.1517388451443569</v>
      </c>
      <c r="K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3.5091516846779127</v>
      </c>
      <c r="L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2.6912401574803151</v>
      </c>
      <c r="M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4.6591347088558379</v>
      </c>
      <c r="N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1.5304133858267714</v>
      </c>
      <c r="O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3.1937828083989501</v>
      </c>
      <c r="P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1.6374917979002623</v>
      </c>
      <c r="Q10" t="e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#DIV/0!</v>
      </c>
      <c r="R10" t="e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#DIV/0!</v>
      </c>
      <c r="S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2.5182250656167979</v>
      </c>
      <c r="T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2.6098794291338585</v>
      </c>
      <c r="U10">
        <f>(VLOOKUP(173,AW_DAU_2012!$A$2:$U$58,COLUMN(),FALSE)+VLOOKUP(180,AW_DAU_2012!$A$2:$U$58,COLUMN(),FALSE)+VLOOKUP(181,AW_DAU_2012!$A$2:$U$58,COLUMN(),FALSE)+VLOOKUP(182,AW_DAU_2012!$A$2:$U$58,COLUMN(),FALSE)+VLOOKUP(184,AW_DAU_2012!$A$2:$U$58,COLUMN(),FALSE))/((VLOOKUP(173,AW_DAU_2012!$A$2:$U$58,COLUMN(),FALSE)&lt;&gt;0)+(VLOOKUP(180,AW_DAU_2012!$A$2:$U$58,COLUMN(),FALSE)&lt;&gt;0)+(VLOOKUP(181,AW_DAU_2012!$A$2:$U$58,COLUMN(),FALSE)&lt;&gt;0)+(VLOOKUP(182,AW_DAU_2012!$A$2:$U$58,COLUMN(),FALSE)&lt;&gt;0)+(VLOOKUP(184,AW_DAU_2012!$A$2:$U$58,COLUMN(),FALSE)&lt;&gt;0))</f>
        <v>2.4740762084143624</v>
      </c>
    </row>
    <row r="11" spans="1:21">
      <c r="A11" s="8" t="s">
        <v>30</v>
      </c>
      <c r="B11">
        <f>(VLOOKUP(186, AW_DAU_2012!$A$2:$U$58,COLUMN(),FALSE)+VLOOKUP(185, AW_DAU_2012!$A$2:$U$58,COLUMN(),FALSE))/((VLOOKUP(186, AW_DAU_2012!$A$2:$U$58,COLUMN(),FALSE)&lt;&gt;0)+(VLOOKUP(185, AW_DAU_2012!$A$2:$U$58,COLUMN(),FALSE)&lt;&gt;0))</f>
        <v>4.0567552645446145</v>
      </c>
      <c r="C11">
        <f>(VLOOKUP(186, AW_DAU_2012!$A$2:$U$58,COLUMN(),FALSE)+VLOOKUP(185, AW_DAU_2012!$A$2:$U$58,COLUMN(),FALSE))/((VLOOKUP(186, AW_DAU_2012!$A$2:$U$58,COLUMN(),FALSE)&lt;&gt;0)+(VLOOKUP(185, AW_DAU_2012!$A$2:$U$58,COLUMN(),FALSE)&lt;&gt;0))</f>
        <v>3.9456364829396322</v>
      </c>
      <c r="D11">
        <f>(VLOOKUP(186, AW_DAU_2012!$A$2:$U$58,COLUMN(),FALSE)+VLOOKUP(185, AW_DAU_2012!$A$2:$U$58,COLUMN(),FALSE))/((VLOOKUP(186, AW_DAU_2012!$A$2:$U$58,COLUMN(),FALSE)&lt;&gt;0)+(VLOOKUP(185, AW_DAU_2012!$A$2:$U$58,COLUMN(),FALSE)&lt;&gt;0))</f>
        <v>3.2987747774666092</v>
      </c>
      <c r="E11">
        <f>(VLOOKUP(186, AW_DAU_2012!$A$2:$U$58,COLUMN(),FALSE)+VLOOKUP(185, AW_DAU_2012!$A$2:$U$58,COLUMN(),FALSE))/((VLOOKUP(186, AW_DAU_2012!$A$2:$U$58,COLUMN(),FALSE)&lt;&gt;0)+(VLOOKUP(185, AW_DAU_2012!$A$2:$U$58,COLUMN(),FALSE)&lt;&gt;0))</f>
        <v>1.9992542795079298</v>
      </c>
      <c r="F11" t="e">
        <f>(VLOOKUP(186, AW_DAU_2012!$A$2:$U$58,COLUMN(),FALSE)+VLOOKUP(185, AW_DAU_2012!$A$2:$U$58,COLUMN(),FALSE))/((VLOOKUP(186, AW_DAU_2012!$A$2:$U$58,COLUMN(),FALSE)&lt;&gt;0)+(VLOOKUP(185, AW_DAU_2012!$A$2:$U$58,COLUMN(),FALSE)&lt;&gt;0))</f>
        <v>#DIV/0!</v>
      </c>
      <c r="G11">
        <f>(VLOOKUP(186, AW_DAU_2012!$A$2:$U$58,COLUMN(),FALSE)+VLOOKUP(185, AW_DAU_2012!$A$2:$U$58,COLUMN(),FALSE))/((VLOOKUP(186, AW_DAU_2012!$A$2:$U$58,COLUMN(),FALSE)&lt;&gt;0)+(VLOOKUP(185, AW_DAU_2012!$A$2:$U$58,COLUMN(),FALSE)&lt;&gt;0))</f>
        <v>2.1646607563122138</v>
      </c>
      <c r="H11">
        <f>(VLOOKUP(186, AW_DAU_2012!$A$2:$U$58,COLUMN(),FALSE)+VLOOKUP(185, AW_DAU_2012!$A$2:$U$58,COLUMN(),FALSE))/((VLOOKUP(186, AW_DAU_2012!$A$2:$U$58,COLUMN(),FALSE)&lt;&gt;0)+(VLOOKUP(185, AW_DAU_2012!$A$2:$U$58,COLUMN(),FALSE)&lt;&gt;0))</f>
        <v>1.8193892077049689</v>
      </c>
      <c r="I11">
        <f>(VLOOKUP(186, AW_DAU_2012!$A$2:$U$58,COLUMN(),FALSE)+VLOOKUP(185, AW_DAU_2012!$A$2:$U$58,COLUMN(),FALSE))/((VLOOKUP(186, AW_DAU_2012!$A$2:$U$58,COLUMN(),FALSE)&lt;&gt;0)+(VLOOKUP(185, AW_DAU_2012!$A$2:$U$58,COLUMN(),FALSE)&lt;&gt;0))</f>
        <v>0.64883663870084696</v>
      </c>
      <c r="J11">
        <f>(VLOOKUP(186, AW_DAU_2012!$A$2:$U$58,COLUMN(),FALSE)+VLOOKUP(185, AW_DAU_2012!$A$2:$U$58,COLUMN(),FALSE))/((VLOOKUP(186, AW_DAU_2012!$A$2:$U$58,COLUMN(),FALSE)&lt;&gt;0)+(VLOOKUP(185, AW_DAU_2012!$A$2:$U$58,COLUMN(),FALSE)&lt;&gt;0))</f>
        <v>2.2743328958880138</v>
      </c>
      <c r="K11">
        <f>(VLOOKUP(186, AW_DAU_2012!$A$2:$U$58,COLUMN(),FALSE)+VLOOKUP(185, AW_DAU_2012!$A$2:$U$58,COLUMN(),FALSE))/((VLOOKUP(186, AW_DAU_2012!$A$2:$U$58,COLUMN(),FALSE)&lt;&gt;0)+(VLOOKUP(185, AW_DAU_2012!$A$2:$U$58,COLUMN(),FALSE)&lt;&gt;0))</f>
        <v>3.420307592686803</v>
      </c>
      <c r="L11">
        <f>(VLOOKUP(186, AW_DAU_2012!$A$2:$U$58,COLUMN(),FALSE)+VLOOKUP(185, AW_DAU_2012!$A$2:$U$58,COLUMN(),FALSE))/((VLOOKUP(186, AW_DAU_2012!$A$2:$U$58,COLUMN(),FALSE)&lt;&gt;0)+(VLOOKUP(185, AW_DAU_2012!$A$2:$U$58,COLUMN(),FALSE)&lt;&gt;0))</f>
        <v>2.6553452854662503</v>
      </c>
      <c r="M11">
        <f>(VLOOKUP(186, AW_DAU_2012!$A$2:$U$58,COLUMN(),FALSE)+VLOOKUP(185, AW_DAU_2012!$A$2:$U$58,COLUMN(),FALSE))/((VLOOKUP(186, AW_DAU_2012!$A$2:$U$58,COLUMN(),FALSE)&lt;&gt;0)+(VLOOKUP(185, AW_DAU_2012!$A$2:$U$58,COLUMN(),FALSE)&lt;&gt;0))</f>
        <v>4.3640731844130034</v>
      </c>
      <c r="N11">
        <f>(VLOOKUP(186, AW_DAU_2012!$A$2:$U$58,COLUMN(),FALSE)+VLOOKUP(185, AW_DAU_2012!$A$2:$U$58,COLUMN(),FALSE))/((VLOOKUP(186, AW_DAU_2012!$A$2:$U$58,COLUMN(),FALSE)&lt;&gt;0)+(VLOOKUP(185, AW_DAU_2012!$A$2:$U$58,COLUMN(),FALSE)&lt;&gt;0))</f>
        <v>2.2636975065616798</v>
      </c>
      <c r="O11">
        <f>(VLOOKUP(186, AW_DAU_2012!$A$2:$U$58,COLUMN(),FALSE)+VLOOKUP(185, AW_DAU_2012!$A$2:$U$58,COLUMN(),FALSE))/((VLOOKUP(186, AW_DAU_2012!$A$2:$U$58,COLUMN(),FALSE)&lt;&gt;0)+(VLOOKUP(185, AW_DAU_2012!$A$2:$U$58,COLUMN(),FALSE)&lt;&gt;0))</f>
        <v>3.0946737466489891</v>
      </c>
      <c r="P11">
        <f>(VLOOKUP(186, AW_DAU_2012!$A$2:$U$58,COLUMN(),FALSE)+VLOOKUP(185, AW_DAU_2012!$A$2:$U$58,COLUMN(),FALSE))/((VLOOKUP(186, AW_DAU_2012!$A$2:$U$58,COLUMN(),FALSE)&lt;&gt;0)+(VLOOKUP(185, AW_DAU_2012!$A$2:$U$58,COLUMN(),FALSE)&lt;&gt;0))</f>
        <v>1.2399066326234629</v>
      </c>
      <c r="Q11" t="e">
        <f>(VLOOKUP(186, AW_DAU_2012!$A$2:$U$58,COLUMN(),FALSE)+VLOOKUP(185, AW_DAU_2012!$A$2:$U$58,COLUMN(),FALSE))/((VLOOKUP(186, AW_DAU_2012!$A$2:$U$58,COLUMN(),FALSE)&lt;&gt;0)+(VLOOKUP(185, AW_DAU_2012!$A$2:$U$58,COLUMN(),FALSE)&lt;&gt;0))</f>
        <v>#DIV/0!</v>
      </c>
      <c r="R11" t="e">
        <f>(VLOOKUP(186, AW_DAU_2012!$A$2:$U$58,COLUMN(),FALSE)+VLOOKUP(185, AW_DAU_2012!$A$2:$U$58,COLUMN(),FALSE))/((VLOOKUP(186, AW_DAU_2012!$A$2:$U$58,COLUMN(),FALSE)&lt;&gt;0)+(VLOOKUP(185, AW_DAU_2012!$A$2:$U$58,COLUMN(),FALSE)&lt;&gt;0))</f>
        <v>#DIV/0!</v>
      </c>
      <c r="S11">
        <f>(VLOOKUP(186, AW_DAU_2012!$A$2:$U$58,COLUMN(),FALSE)+VLOOKUP(185, AW_DAU_2012!$A$2:$U$58,COLUMN(),FALSE))/((VLOOKUP(186, AW_DAU_2012!$A$2:$U$58,COLUMN(),FALSE)&lt;&gt;0)+(VLOOKUP(185, AW_DAU_2012!$A$2:$U$58,COLUMN(),FALSE)&lt;&gt;0))</f>
        <v>2.4441757442563485</v>
      </c>
      <c r="T11">
        <f>(VLOOKUP(186, AW_DAU_2012!$A$2:$U$58,COLUMN(),FALSE)+VLOOKUP(185, AW_DAU_2012!$A$2:$U$58,COLUMN(),FALSE))/((VLOOKUP(186, AW_DAU_2012!$A$2:$U$58,COLUMN(),FALSE)&lt;&gt;0)+(VLOOKUP(185, AW_DAU_2012!$A$2:$U$58,COLUMN(),FALSE)&lt;&gt;0))</f>
        <v>2.5190330066346736</v>
      </c>
      <c r="U11">
        <f>(VLOOKUP(186, AW_DAU_2012!$A$2:$U$58,COLUMN(),FALSE)+VLOOKUP(185, AW_DAU_2012!$A$2:$U$58,COLUMN(),FALSE))/((VLOOKUP(186, AW_DAU_2012!$A$2:$U$58,COLUMN(),FALSE)&lt;&gt;0)+(VLOOKUP(185, AW_DAU_2012!$A$2:$U$58,COLUMN(),FALSE)&lt;&gt;0))</f>
        <v>2.4658505677971956</v>
      </c>
    </row>
    <row r="12" spans="1:21">
      <c r="A12" s="8" t="s">
        <v>31</v>
      </c>
      <c r="B12">
        <f>VLOOKUP(216, AW_DAU_2012!$A$2:$U$58,COLUMN(),FALSE)</f>
        <v>5.221346810398015</v>
      </c>
      <c r="C12">
        <f>VLOOKUP(216, AW_DAU_2012!$A$2:$U$58,COLUMN(),FALSE)</f>
        <v>4.6097236012431946</v>
      </c>
      <c r="D12">
        <f>VLOOKUP(216, AW_DAU_2012!$A$2:$U$58,COLUMN(),FALSE)</f>
        <v>4.3572178477690287</v>
      </c>
      <c r="E12">
        <f>VLOOKUP(216, AW_DAU_2012!$A$2:$U$58,COLUMN(),FALSE)</f>
        <v>2.4224162621444338</v>
      </c>
      <c r="F12">
        <f>VLOOKUP(216, AW_DAU_2012!$A$2:$U$58,COLUMN(),FALSE)</f>
        <v>3.5398956186475012</v>
      </c>
      <c r="G12">
        <f>VLOOKUP(216, AW_DAU_2012!$A$2:$U$58,COLUMN(),FALSE)</f>
        <v>2.2752987907761533</v>
      </c>
      <c r="H12">
        <f>VLOOKUP(216, AW_DAU_2012!$A$2:$U$58,COLUMN(),FALSE)</f>
        <v>2.2390116138819782</v>
      </c>
      <c r="I12">
        <f>VLOOKUP(216, AW_DAU_2012!$A$2:$U$58,COLUMN(),FALSE)</f>
        <v>1.4674498744306037</v>
      </c>
      <c r="J12">
        <f>VLOOKUP(216, AW_DAU_2012!$A$2:$U$58,COLUMN(),FALSE)</f>
        <v>3.1167650918635177</v>
      </c>
      <c r="K12">
        <f>VLOOKUP(216, AW_DAU_2012!$A$2:$U$58,COLUMN(),FALSE)</f>
        <v>3.8895302851593341</v>
      </c>
      <c r="L12">
        <f>VLOOKUP(216, AW_DAU_2012!$A$2:$U$58,COLUMN(),FALSE)</f>
        <v>3.0798934820647408</v>
      </c>
      <c r="M12">
        <f>VLOOKUP(216, AW_DAU_2012!$A$2:$U$58,COLUMN(),FALSE)</f>
        <v>5.6482628616509656</v>
      </c>
      <c r="N12">
        <f>VLOOKUP(216, AW_DAU_2012!$A$2:$U$58,COLUMN(),FALSE)</f>
        <v>1.4874671916010498</v>
      </c>
      <c r="O12">
        <f>VLOOKUP(216, AW_DAU_2012!$A$2:$U$58,COLUMN(),FALSE)</f>
        <v>4.4574006374203226</v>
      </c>
      <c r="P12">
        <f>VLOOKUP(216, AW_DAU_2012!$A$2:$U$58,COLUMN(),FALSE)</f>
        <v>1.6637833783101057</v>
      </c>
      <c r="Q12">
        <f>VLOOKUP(216, AW_DAU_2012!$A$2:$U$58,COLUMN(),FALSE)</f>
        <v>0</v>
      </c>
      <c r="R12">
        <f>VLOOKUP(216, AW_DAU_2012!$A$2:$U$58,COLUMN(),FALSE)</f>
        <v>1.6926424519515704</v>
      </c>
      <c r="S12">
        <f>VLOOKUP(216, AW_DAU_2012!$A$2:$U$58,COLUMN(),FALSE)</f>
        <v>2.8249834858058924</v>
      </c>
      <c r="T12">
        <f>VLOOKUP(216, AW_DAU_2012!$A$2:$U$58,COLUMN(),FALSE)</f>
        <v>0.97420206142115451</v>
      </c>
      <c r="U12">
        <f>VLOOKUP(216, AW_DAU_2012!$A$2:$U$58,COLUMN(),FALSE)</f>
        <v>2.9048675384875136</v>
      </c>
    </row>
    <row r="13" spans="1:21">
      <c r="A13" s="8" t="s">
        <v>32</v>
      </c>
      <c r="B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4.7012215114446319</v>
      </c>
      <c r="C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4.2575022402334435</v>
      </c>
      <c r="D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3.2628718285214346</v>
      </c>
      <c r="E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2.0941391162412821</v>
      </c>
      <c r="F13" t="e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#DIV/0!</v>
      </c>
      <c r="G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1.9774442257217846</v>
      </c>
      <c r="H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1.9023129921259843</v>
      </c>
      <c r="I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0.37357000943745966</v>
      </c>
      <c r="J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1.2905183727034122</v>
      </c>
      <c r="K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3.8183053699654175</v>
      </c>
      <c r="L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3.1544001214724191</v>
      </c>
      <c r="M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5.2090693653964903</v>
      </c>
      <c r="N13" t="e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#DIV/0!</v>
      </c>
      <c r="O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3.8747333988749686</v>
      </c>
      <c r="P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1.1935695538057742</v>
      </c>
      <c r="Q13" t="e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#DIV/0!</v>
      </c>
      <c r="R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1.5706364829396326</v>
      </c>
      <c r="S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1.7416666666666667</v>
      </c>
      <c r="T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1.6181053884507559</v>
      </c>
      <c r="U13">
        <f>(VLOOKUP(205,AW_DAU_2012!$A$2:$U$58,COLUMN(),FALSE)+VLOOKUP(206,AW_DAU_2012!$A$2:$U$58,COLUMN(),FALSE)+VLOOKUP(207,AW_DAU_2012!$A$2:$U$58,COLUMN(),FALSE))/((VLOOKUP(205,AW_DAU_2012!$A$2:$U$58,COLUMN(),FALSE)&lt;&gt;0)+(VLOOKUP(206,AW_DAU_2012!$A$2:$U$58,COLUMN(),FALSE)&lt;&gt;0)+(VLOOKUP(207,AW_DAU_2012!$A$2:$U$58,COLUMN(),FALSE)&lt;&gt;0))</f>
        <v>2.7606080489938756</v>
      </c>
    </row>
    <row r="14" spans="1:21">
      <c r="A14" s="8" t="s">
        <v>33</v>
      </c>
      <c r="B14">
        <f>(VLOOKUP(209, AW_DAU_2012!$A$2:$U$58,COLUMN(),FALSE)+VLOOKUP(208, AW_DAU_2012!$A$2:$U$58,COLUMN(),FALSE))/((VLOOKUP(209, AW_DAU_2012!$A$2:$U$58,COLUMN(),FALSE)&lt;&gt;0)+(VLOOKUP(208, AW_DAU_2012!$A$2:$U$58,COLUMN(),FALSE)&lt;&gt;0))</f>
        <v>5.1101364540517338</v>
      </c>
      <c r="C14">
        <f>(VLOOKUP(209, AW_DAU_2012!$A$2:$U$58,COLUMN(),FALSE)+VLOOKUP(208, AW_DAU_2012!$A$2:$U$58,COLUMN(),FALSE))/((VLOOKUP(209, AW_DAU_2012!$A$2:$U$58,COLUMN(),FALSE)&lt;&gt;0)+(VLOOKUP(208, AW_DAU_2012!$A$2:$U$58,COLUMN(),FALSE)&lt;&gt;0))</f>
        <v>4.4112430513591629</v>
      </c>
      <c r="D14">
        <f>(VLOOKUP(209, AW_DAU_2012!$A$2:$U$58,COLUMN(),FALSE)+VLOOKUP(208, AW_DAU_2012!$A$2:$U$58,COLUMN(),FALSE))/((VLOOKUP(209, AW_DAU_2012!$A$2:$U$58,COLUMN(),FALSE)&lt;&gt;0)+(VLOOKUP(208, AW_DAU_2012!$A$2:$U$58,COLUMN(),FALSE)&lt;&gt;0))</f>
        <v>3.5344160104986884</v>
      </c>
      <c r="E14">
        <f>(VLOOKUP(209, AW_DAU_2012!$A$2:$U$58,COLUMN(),FALSE)+VLOOKUP(208, AW_DAU_2012!$A$2:$U$58,COLUMN(),FALSE))/((VLOOKUP(209, AW_DAU_2012!$A$2:$U$58,COLUMN(),FALSE)&lt;&gt;0)+(VLOOKUP(208, AW_DAU_2012!$A$2:$U$58,COLUMN(),FALSE)&lt;&gt;0))</f>
        <v>2.43607349117966</v>
      </c>
      <c r="F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G14">
        <f>(VLOOKUP(209, AW_DAU_2012!$A$2:$U$58,COLUMN(),FALSE)+VLOOKUP(208, AW_DAU_2012!$A$2:$U$58,COLUMN(),FALSE))/((VLOOKUP(209, AW_DAU_2012!$A$2:$U$58,COLUMN(),FALSE)&lt;&gt;0)+(VLOOKUP(208, AW_DAU_2012!$A$2:$U$58,COLUMN(),FALSE)&lt;&gt;0))</f>
        <v>2.2928313648293961</v>
      </c>
      <c r="H14">
        <f>(VLOOKUP(209, AW_DAU_2012!$A$2:$U$58,COLUMN(),FALSE)+VLOOKUP(208, AW_DAU_2012!$A$2:$U$58,COLUMN(),FALSE))/((VLOOKUP(209, AW_DAU_2012!$A$2:$U$58,COLUMN(),FALSE)&lt;&gt;0)+(VLOOKUP(208, AW_DAU_2012!$A$2:$U$58,COLUMN(),FALSE)&lt;&gt;0))</f>
        <v>2.2265583989501314</v>
      </c>
      <c r="I14">
        <f>(VLOOKUP(209, AW_DAU_2012!$A$2:$U$58,COLUMN(),FALSE)+VLOOKUP(208, AW_DAU_2012!$A$2:$U$58,COLUMN(),FALSE))/((VLOOKUP(209, AW_DAU_2012!$A$2:$U$58,COLUMN(),FALSE)&lt;&gt;0)+(VLOOKUP(208, AW_DAU_2012!$A$2:$U$58,COLUMN(),FALSE)&lt;&gt;0))</f>
        <v>0.60596519360641721</v>
      </c>
      <c r="J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K14">
        <f>(VLOOKUP(209, AW_DAU_2012!$A$2:$U$58,COLUMN(),FALSE)+VLOOKUP(208, AW_DAU_2012!$A$2:$U$58,COLUMN(),FALSE))/((VLOOKUP(209, AW_DAU_2012!$A$2:$U$58,COLUMN(),FALSE)&lt;&gt;0)+(VLOOKUP(208, AW_DAU_2012!$A$2:$U$58,COLUMN(),FALSE)&lt;&gt;0))</f>
        <v>4.0298645440701488</v>
      </c>
      <c r="L14">
        <f>(VLOOKUP(209, AW_DAU_2012!$A$2:$U$58,COLUMN(),FALSE)+VLOOKUP(208, AW_DAU_2012!$A$2:$U$58,COLUMN(),FALSE))/((VLOOKUP(209, AW_DAU_2012!$A$2:$U$58,COLUMN(),FALSE)&lt;&gt;0)+(VLOOKUP(208, AW_DAU_2012!$A$2:$U$58,COLUMN(),FALSE)&lt;&gt;0))</f>
        <v>3.2156894450693656</v>
      </c>
      <c r="M14">
        <f>(VLOOKUP(209, AW_DAU_2012!$A$2:$U$58,COLUMN(),FALSE)+VLOOKUP(208, AW_DAU_2012!$A$2:$U$58,COLUMN(),FALSE))/((VLOOKUP(209, AW_DAU_2012!$A$2:$U$58,COLUMN(),FALSE)&lt;&gt;0)+(VLOOKUP(208, AW_DAU_2012!$A$2:$U$58,COLUMN(),FALSE)&lt;&gt;0))</f>
        <v>5.5929774403199604</v>
      </c>
      <c r="N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O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P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Q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R14" t="e">
        <f>(VLOOKUP(209, AW_DAU_2012!$A$2:$U$58,COLUMN(),FALSE)+VLOOKUP(208, AW_DAU_2012!$A$2:$U$58,COLUMN(),FALSE))/((VLOOKUP(209, AW_DAU_2012!$A$2:$U$58,COLUMN(),FALSE)&lt;&gt;0)+(VLOOKUP(208, AW_DAU_2012!$A$2:$U$58,COLUMN(),FALSE)&lt;&gt;0))</f>
        <v>#DIV/0!</v>
      </c>
      <c r="S14">
        <f>(VLOOKUP(209, AW_DAU_2012!$A$2:$U$58,COLUMN(),FALSE)+VLOOKUP(208, AW_DAU_2012!$A$2:$U$58,COLUMN(),FALSE))/((VLOOKUP(209, AW_DAU_2012!$A$2:$U$58,COLUMN(),FALSE)&lt;&gt;0)+(VLOOKUP(208, AW_DAU_2012!$A$2:$U$58,COLUMN(),FALSE)&lt;&gt;0))</f>
        <v>2.5391732283464563</v>
      </c>
      <c r="T14">
        <f>(VLOOKUP(209, AW_DAU_2012!$A$2:$U$58,COLUMN(),FALSE)+VLOOKUP(208, AW_DAU_2012!$A$2:$U$58,COLUMN(),FALSE))/((VLOOKUP(209, AW_DAU_2012!$A$2:$U$58,COLUMN(),FALSE)&lt;&gt;0)+(VLOOKUP(208, AW_DAU_2012!$A$2:$U$58,COLUMN(),FALSE)&lt;&gt;0))</f>
        <v>1.1368971888382373</v>
      </c>
      <c r="U14">
        <f>(VLOOKUP(209, AW_DAU_2012!$A$2:$U$58,COLUMN(),FALSE)+VLOOKUP(208, AW_DAU_2012!$A$2:$U$58,COLUMN(),FALSE))/((VLOOKUP(209, AW_DAU_2012!$A$2:$U$58,COLUMN(),FALSE)&lt;&gt;0)+(VLOOKUP(208, AW_DAU_2012!$A$2:$U$58,COLUMN(),FALSE)&lt;&gt;0))</f>
        <v>3.0423200547512206</v>
      </c>
    </row>
    <row r="15" spans="1:21">
      <c r="A15" s="8" t="s">
        <v>34</v>
      </c>
      <c r="B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5.3301454505686792</v>
      </c>
      <c r="C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4.5169127296587925</v>
      </c>
      <c r="D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3.8024168853893259</v>
      </c>
      <c r="E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2.5951771653543307</v>
      </c>
      <c r="F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3.7897473753280835</v>
      </c>
      <c r="G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2.4177055993000871</v>
      </c>
      <c r="H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2.2912729658792652</v>
      </c>
      <c r="I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0.61711504811898521</v>
      </c>
      <c r="J15" t="e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#DIV/0!</v>
      </c>
      <c r="K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4.029051837270341</v>
      </c>
      <c r="L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3.2706167979002627</v>
      </c>
      <c r="M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5.7725393700787402</v>
      </c>
      <c r="N15" t="e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#DIV/0!</v>
      </c>
      <c r="O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4.4253280839895019</v>
      </c>
      <c r="P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2.5708333333333333</v>
      </c>
      <c r="Q15" t="e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#DIV/0!</v>
      </c>
      <c r="R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1.7887467191601047</v>
      </c>
      <c r="S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2.6088976377952755</v>
      </c>
      <c r="T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1.4584919072615923</v>
      </c>
      <c r="U15">
        <f>(VLOOKUP(211,AW_DAU_2012!$A$2:$U$58,COLUMN(),FALSE)+VLOOKUP(210,AW_DAU_2012!$A$2:$U$58,COLUMN(),FALSE)+VLOOKUP(212,AW_DAU_2012!$A$2:$U$58,COLUMN(),FALSE)+VLOOKUP(214,AW_DAU_2012!$A$2:$U$58,COLUMN(),FALSE)+VLOOKUP(213,AW_DAU_2012!$A$2:$U$58,COLUMN(),FALSE)+VLOOKUP(215,AW_DAU_2012!$A$2:$U$58,COLUMN(),FALSE))/((VLOOKUP(211,AW_DAU_2012!$A$2:$U$58,COLUMN(),FALSE)&lt;&gt;0)+(VLOOKUP(210,AW_DAU_2012!$A$2:$U$58,COLUMN(),FALSE)&lt;&gt;0)+(VLOOKUP(212,AW_DAU_2012!$A$2:$U$58,COLUMN(),FALSE)&lt;&gt;0)+(VLOOKUP(214,AW_DAU_2012!$A$2:$U$58,COLUMN(),FALSE)&lt;&gt;0)+(VLOOKUP(213,AW_DAU_2012!$A$2:$U$58,COLUMN(),FALSE)&lt;&gt;0)+(VLOOKUP(215,AW_DAU_2012!$A$2:$U$58,COLUMN(),FALSE)&lt;&gt;0))</f>
        <v>3.3005085301837269</v>
      </c>
    </row>
    <row r="16" spans="1:21">
      <c r="A16" s="8" t="s">
        <v>35</v>
      </c>
      <c r="B16">
        <f>VLOOKUP(244, AW_DAU_2012!$A$2:$U$58,COLUMN(),FALSE)</f>
        <v>4.9470659917510309</v>
      </c>
      <c r="C16">
        <f>VLOOKUP(244, AW_DAU_2012!$A$2:$U$58,COLUMN(),FALSE)</f>
        <v>4.4864694460963079</v>
      </c>
      <c r="D16">
        <f>VLOOKUP(244, AW_DAU_2012!$A$2:$U$58,COLUMN(),FALSE)</f>
        <v>4.3273708385136063</v>
      </c>
      <c r="E16">
        <f>VLOOKUP(244, AW_DAU_2012!$A$2:$U$58,COLUMN(),FALSE)</f>
        <v>2.3685669551207091</v>
      </c>
      <c r="F16">
        <f>VLOOKUP(244, AW_DAU_2012!$A$2:$U$58,COLUMN(),FALSE)</f>
        <v>3.5463262530691728</v>
      </c>
      <c r="G16">
        <f>VLOOKUP(244, AW_DAU_2012!$A$2:$U$58,COLUMN(),FALSE)</f>
        <v>2.6772724967350094</v>
      </c>
      <c r="H16">
        <f>VLOOKUP(244, AW_DAU_2012!$A$2:$U$58,COLUMN(),FALSE)</f>
        <v>2.1567233211702193</v>
      </c>
      <c r="I16">
        <f>VLOOKUP(244, AW_DAU_2012!$A$2:$U$58,COLUMN(),FALSE)</f>
        <v>1.5354490063742032</v>
      </c>
      <c r="J16">
        <f>VLOOKUP(244, AW_DAU_2012!$A$2:$U$58,COLUMN(),FALSE)</f>
        <v>3.1810419987154175</v>
      </c>
      <c r="K16">
        <f>VLOOKUP(244, AW_DAU_2012!$A$2:$U$58,COLUMN(),FALSE)</f>
        <v>4.157376421697287</v>
      </c>
      <c r="L16">
        <f>VLOOKUP(244, AW_DAU_2012!$A$2:$U$58,COLUMN(),FALSE)</f>
        <v>3.0639266473269786</v>
      </c>
      <c r="M16">
        <f>VLOOKUP(244, AW_DAU_2012!$A$2:$U$58,COLUMN(),FALSE)</f>
        <v>5.4779527559055117</v>
      </c>
      <c r="N16">
        <f>VLOOKUP(244, AW_DAU_2012!$A$2:$U$58,COLUMN(),FALSE)</f>
        <v>0</v>
      </c>
      <c r="O16">
        <f>VLOOKUP(244, AW_DAU_2012!$A$2:$U$58,COLUMN(),FALSE)</f>
        <v>0</v>
      </c>
      <c r="P16">
        <f>VLOOKUP(244, AW_DAU_2012!$A$2:$U$58,COLUMN(),FALSE)</f>
        <v>2.4814741907261593</v>
      </c>
      <c r="Q16">
        <f>VLOOKUP(244, AW_DAU_2012!$A$2:$U$58,COLUMN(),FALSE)</f>
        <v>0</v>
      </c>
      <c r="R16">
        <f>VLOOKUP(244, AW_DAU_2012!$A$2:$U$58,COLUMN(),FALSE)</f>
        <v>1.7974737532808398</v>
      </c>
      <c r="S16">
        <f>VLOOKUP(244, AW_DAU_2012!$A$2:$U$58,COLUMN(),FALSE)</f>
        <v>2.6036089238845146</v>
      </c>
      <c r="T16">
        <f>VLOOKUP(244, AW_DAU_2012!$A$2:$U$58,COLUMN(),FALSE)</f>
        <v>4.1202900773766915</v>
      </c>
      <c r="U16">
        <f>VLOOKUP(244, AW_DAU_2012!$A$2:$U$58,COLUMN(),FALSE)</f>
        <v>3.8122555774278211</v>
      </c>
    </row>
    <row r="17" spans="1:21">
      <c r="A17" s="8" t="s">
        <v>36</v>
      </c>
      <c r="B17">
        <f>(VLOOKUP(245, AW_DAU_2012!$A$2:$U$58,COLUMN(),FALSE)+VLOOKUP(247, AW_DAU_2012!$A$2:$U$58,COLUMN(),FALSE))/((VLOOKUP(245, AW_DAU_2012!$A$2:$U$58,COLUMN(),FALSE)&lt;&gt;0)+(VLOOKUP(247, AW_DAU_2012!$A$2:$U$58,COLUMN(),FALSE)&lt;&gt;0))</f>
        <v>4.7735564304461944</v>
      </c>
      <c r="C17">
        <f>(VLOOKUP(245, AW_DAU_2012!$A$2:$U$58,COLUMN(),FALSE)+VLOOKUP(247, AW_DAU_2012!$A$2:$U$58,COLUMN(),FALSE))/((VLOOKUP(245, AW_DAU_2012!$A$2:$U$58,COLUMN(),FALSE)&lt;&gt;0)+(VLOOKUP(247, AW_DAU_2012!$A$2:$U$58,COLUMN(),FALSE)&lt;&gt;0))</f>
        <v>4.1293569553805778</v>
      </c>
      <c r="D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E17">
        <f>(VLOOKUP(245, AW_DAU_2012!$A$2:$U$58,COLUMN(),FALSE)+VLOOKUP(247, AW_DAU_2012!$A$2:$U$58,COLUMN(),FALSE))/((VLOOKUP(245, AW_DAU_2012!$A$2:$U$58,COLUMN(),FALSE)&lt;&gt;0)+(VLOOKUP(247, AW_DAU_2012!$A$2:$U$58,COLUMN(),FALSE)&lt;&gt;0))</f>
        <v>2.4262385170603675</v>
      </c>
      <c r="F17">
        <f>(VLOOKUP(245, AW_DAU_2012!$A$2:$U$58,COLUMN(),FALSE)+VLOOKUP(247, AW_DAU_2012!$A$2:$U$58,COLUMN(),FALSE))/((VLOOKUP(245, AW_DAU_2012!$A$2:$U$58,COLUMN(),FALSE)&lt;&gt;0)+(VLOOKUP(247, AW_DAU_2012!$A$2:$U$58,COLUMN(),FALSE)&lt;&gt;0))</f>
        <v>3.2610564304461942</v>
      </c>
      <c r="G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H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I17">
        <f>(VLOOKUP(245, AW_DAU_2012!$A$2:$U$58,COLUMN(),FALSE)+VLOOKUP(247, AW_DAU_2012!$A$2:$U$58,COLUMN(),FALSE))/((VLOOKUP(245, AW_DAU_2012!$A$2:$U$58,COLUMN(),FALSE)&lt;&gt;0)+(VLOOKUP(247, AW_DAU_2012!$A$2:$U$58,COLUMN(),FALSE)&lt;&gt;0))</f>
        <v>1.5331737249060082</v>
      </c>
      <c r="J17">
        <f>(VLOOKUP(245, AW_DAU_2012!$A$2:$U$58,COLUMN(),FALSE)+VLOOKUP(247, AW_DAU_2012!$A$2:$U$58,COLUMN(),FALSE))/((VLOOKUP(245, AW_DAU_2012!$A$2:$U$58,COLUMN(),FALSE)&lt;&gt;0)+(VLOOKUP(247, AW_DAU_2012!$A$2:$U$58,COLUMN(),FALSE)&lt;&gt;0))</f>
        <v>3.1327099737532804</v>
      </c>
      <c r="K17">
        <f>(VLOOKUP(245, AW_DAU_2012!$A$2:$U$58,COLUMN(),FALSE)+VLOOKUP(247, AW_DAU_2012!$A$2:$U$58,COLUMN(),FALSE))/((VLOOKUP(245, AW_DAU_2012!$A$2:$U$58,COLUMN(),FALSE)&lt;&gt;0)+(VLOOKUP(247, AW_DAU_2012!$A$2:$U$58,COLUMN(),FALSE)&lt;&gt;0))</f>
        <v>3.8516404199475067</v>
      </c>
      <c r="L17">
        <f>(VLOOKUP(245, AW_DAU_2012!$A$2:$U$58,COLUMN(),FALSE)+VLOOKUP(247, AW_DAU_2012!$A$2:$U$58,COLUMN(),FALSE))/((VLOOKUP(245, AW_DAU_2012!$A$2:$U$58,COLUMN(),FALSE)&lt;&gt;0)+(VLOOKUP(247, AW_DAU_2012!$A$2:$U$58,COLUMN(),FALSE)&lt;&gt;0))</f>
        <v>3.0845472440944883</v>
      </c>
      <c r="M17">
        <f>(VLOOKUP(245, AW_DAU_2012!$A$2:$U$58,COLUMN(),FALSE)+VLOOKUP(247, AW_DAU_2012!$A$2:$U$58,COLUMN(),FALSE))/((VLOOKUP(245, AW_DAU_2012!$A$2:$U$58,COLUMN(),FALSE)&lt;&gt;0)+(VLOOKUP(247, AW_DAU_2012!$A$2:$U$58,COLUMN(),FALSE)&lt;&gt;0))</f>
        <v>5.7246062992125983</v>
      </c>
      <c r="N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O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P17">
        <f>(VLOOKUP(245, AW_DAU_2012!$A$2:$U$58,COLUMN(),FALSE)+VLOOKUP(247, AW_DAU_2012!$A$2:$U$58,COLUMN(),FALSE))/((VLOOKUP(245, AW_DAU_2012!$A$2:$U$58,COLUMN(),FALSE)&lt;&gt;0)+(VLOOKUP(247, AW_DAU_2012!$A$2:$U$58,COLUMN(),FALSE)&lt;&gt;0))</f>
        <v>2.4047572178477692</v>
      </c>
      <c r="Q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R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S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  <c r="T17">
        <f>(VLOOKUP(245, AW_DAU_2012!$A$2:$U$58,COLUMN(),FALSE)+VLOOKUP(247, AW_DAU_2012!$A$2:$U$58,COLUMN(),FALSE))/((VLOOKUP(245, AW_DAU_2012!$A$2:$U$58,COLUMN(),FALSE)&lt;&gt;0)+(VLOOKUP(247, AW_DAU_2012!$A$2:$U$58,COLUMN(),FALSE)&lt;&gt;0))</f>
        <v>1.3584317585301837</v>
      </c>
      <c r="U17" t="e">
        <f>(VLOOKUP(245, AW_DAU_2012!$A$2:$U$58,COLUMN(),FALSE)+VLOOKUP(247, AW_DAU_2012!$A$2:$U$58,COLUMN(),FALSE))/((VLOOKUP(245, AW_DAU_2012!$A$2:$U$58,COLUMN(),FALSE)&lt;&gt;0)+(VLOOKUP(247, AW_DAU_2012!$A$2:$U$58,COLUMN(),FALSE)&lt;&gt;0))</f>
        <v>#DIV/0!</v>
      </c>
    </row>
    <row r="18" spans="1:21">
      <c r="A18" s="8" t="s">
        <v>37</v>
      </c>
      <c r="B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5.5094284120734898</v>
      </c>
      <c r="C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4.6128189970159328</v>
      </c>
      <c r="D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3.8880741469816269</v>
      </c>
      <c r="E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2.5903783326249084</v>
      </c>
      <c r="F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3.8776733874174822</v>
      </c>
      <c r="G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2.4198272090988628</v>
      </c>
      <c r="H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2.3655511811023624</v>
      </c>
      <c r="I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1.4130719403522143</v>
      </c>
      <c r="J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3.3276492782152225</v>
      </c>
      <c r="K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4.5726374854898273</v>
      </c>
      <c r="L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3.3068747695669769</v>
      </c>
      <c r="M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5.7587306794983961</v>
      </c>
      <c r="N18" t="e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#DIV/0!</v>
      </c>
      <c r="O18" t="e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#DIV/0!</v>
      </c>
      <c r="P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2.6022309711286091</v>
      </c>
      <c r="Q18" t="e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#DIV/0!</v>
      </c>
      <c r="R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1.8635389326334211</v>
      </c>
      <c r="S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2.7336611135413631</v>
      </c>
      <c r="T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1.1685121391076114</v>
      </c>
      <c r="U18">
        <f>(VLOOKUP(235,AW_DAU_2012!$A$2:$U$58,COLUMN(),FALSE)+VLOOKUP(237,AW_DAU_2012!$A$2:$U$58,COLUMN(),FALSE)+VLOOKUP(238,AW_DAU_2012!$A$2:$U$58,COLUMN(),FALSE)+VLOOKUP(241,AW_DAU_2012!$A$2:$U$58,COLUMN(),FALSE))/((VLOOKUP(235,AW_DAU_2012!$A$2:$U$58,COLUMN(),FALSE)&lt;&gt;0)+(VLOOKUP(237,AW_DAU_2012!$A$2:$U$58,COLUMN(),FALSE)&lt;&gt;0)+(VLOOKUP(238,AW_DAU_2012!$A$2:$U$58,COLUMN(),FALSE)&lt;&gt;0)+(VLOOKUP(241,AW_DAU_2012!$A$2:$U$58,COLUMN(),FALSE)&lt;&gt;0))</f>
        <v>3.9941028979368087</v>
      </c>
    </row>
    <row r="19" spans="1:21">
      <c r="A19" s="8" t="s">
        <v>38</v>
      </c>
      <c r="B19">
        <f>VLOOKUP(246, AW_DAU_2012!$A$2:$U$58,COLUMN(),FALSE)</f>
        <v>0</v>
      </c>
      <c r="C19">
        <f>VLOOKUP(246, AW_DAU_2012!$A$2:$U$58,COLUMN(),FALSE)</f>
        <v>4.4184383202099733</v>
      </c>
      <c r="D19">
        <f>VLOOKUP(246, AW_DAU_2012!$A$2:$U$58,COLUMN(),FALSE)</f>
        <v>4.4071850393700789</v>
      </c>
      <c r="E19">
        <f>VLOOKUP(246, AW_DAU_2012!$A$2:$U$58,COLUMN(),FALSE)</f>
        <v>0</v>
      </c>
      <c r="F19">
        <f>VLOOKUP(246, AW_DAU_2012!$A$2:$U$58,COLUMN(),FALSE)</f>
        <v>3.6793963254593174</v>
      </c>
      <c r="G19">
        <f>VLOOKUP(246, AW_DAU_2012!$A$2:$U$58,COLUMN(),FALSE)</f>
        <v>0</v>
      </c>
      <c r="H19">
        <f>VLOOKUP(246, AW_DAU_2012!$A$2:$U$58,COLUMN(),FALSE)</f>
        <v>0</v>
      </c>
      <c r="I19">
        <f>VLOOKUP(246, AW_DAU_2012!$A$2:$U$58,COLUMN(),FALSE)</f>
        <v>1.5514763779527558</v>
      </c>
      <c r="J19">
        <f>VLOOKUP(246, AW_DAU_2012!$A$2:$U$58,COLUMN(),FALSE)</f>
        <v>0</v>
      </c>
      <c r="K19">
        <f>VLOOKUP(246, AW_DAU_2012!$A$2:$U$58,COLUMN(),FALSE)</f>
        <v>3.9971128608923889</v>
      </c>
      <c r="L19">
        <f>VLOOKUP(246, AW_DAU_2012!$A$2:$U$58,COLUMN(),FALSE)</f>
        <v>0</v>
      </c>
      <c r="M19">
        <f>VLOOKUP(246, AW_DAU_2012!$A$2:$U$58,COLUMN(),FALSE)</f>
        <v>5.6671916010498693</v>
      </c>
      <c r="N19">
        <f>VLOOKUP(246, AW_DAU_2012!$A$2:$U$58,COLUMN(),FALSE)</f>
        <v>0</v>
      </c>
      <c r="O19">
        <f>VLOOKUP(246, AW_DAU_2012!$A$2:$U$58,COLUMN(),FALSE)</f>
        <v>0</v>
      </c>
      <c r="P19">
        <f>VLOOKUP(246, AW_DAU_2012!$A$2:$U$58,COLUMN(),FALSE)</f>
        <v>0</v>
      </c>
      <c r="Q19">
        <f>VLOOKUP(246, AW_DAU_2012!$A$2:$U$58,COLUMN(),FALSE)</f>
        <v>0</v>
      </c>
      <c r="R19">
        <f>VLOOKUP(246, AW_DAU_2012!$A$2:$U$58,COLUMN(),FALSE)</f>
        <v>0</v>
      </c>
      <c r="S19">
        <f>VLOOKUP(246, AW_DAU_2012!$A$2:$U$58,COLUMN(),FALSE)</f>
        <v>2.5739173228346455</v>
      </c>
      <c r="T19">
        <f>VLOOKUP(246, AW_DAU_2012!$A$2:$U$58,COLUMN(),FALSE)</f>
        <v>0</v>
      </c>
      <c r="U19">
        <f>VLOOKUP(246, AW_DAU_2012!$A$2:$U$58,COLUMN(),FALSE)</f>
        <v>3.3398622047244095</v>
      </c>
    </row>
    <row r="20" spans="1:21">
      <c r="A20" s="8" t="s">
        <v>39</v>
      </c>
      <c r="B20">
        <f>(VLOOKUP(233, AW_DAU_2012!$A$2:$U$58,COLUMN(),FALSE)+VLOOKUP(234, AW_DAU_2012!$A$2:$U$58,COLUMN(),FALSE))/((VLOOKUP(233, AW_DAU_2012!$A$2:$U$58,COLUMN(),FALSE)&lt;&gt;0)+(VLOOKUP(234, AW_DAU_2012!$A$2:$U$58,COLUMN(),FALSE)&lt;&gt;0))</f>
        <v>4.9951771653543311</v>
      </c>
      <c r="C20">
        <f>(VLOOKUP(233, AW_DAU_2012!$A$2:$U$58,COLUMN(),FALSE)+VLOOKUP(234, AW_DAU_2012!$A$2:$U$58,COLUMN(),FALSE))/((VLOOKUP(233, AW_DAU_2012!$A$2:$U$58,COLUMN(),FALSE)&lt;&gt;0)+(VLOOKUP(234, AW_DAU_2012!$A$2:$U$58,COLUMN(),FALSE)&lt;&gt;0))</f>
        <v>4.8818733595800516</v>
      </c>
      <c r="D20">
        <f>(VLOOKUP(233, AW_DAU_2012!$A$2:$U$58,COLUMN(),FALSE)+VLOOKUP(234, AW_DAU_2012!$A$2:$U$58,COLUMN(),FALSE))/((VLOOKUP(233, AW_DAU_2012!$A$2:$U$58,COLUMN(),FALSE)&lt;&gt;0)+(VLOOKUP(234, AW_DAU_2012!$A$2:$U$58,COLUMN(),FALSE)&lt;&gt;0))</f>
        <v>3.839107611548557</v>
      </c>
      <c r="E20">
        <f>(VLOOKUP(233, AW_DAU_2012!$A$2:$U$58,COLUMN(),FALSE)+VLOOKUP(234, AW_DAU_2012!$A$2:$U$58,COLUMN(),FALSE))/((VLOOKUP(233, AW_DAU_2012!$A$2:$U$58,COLUMN(),FALSE)&lt;&gt;0)+(VLOOKUP(234, AW_DAU_2012!$A$2:$U$58,COLUMN(),FALSE)&lt;&gt;0))</f>
        <v>2.5007545931758526</v>
      </c>
      <c r="F20">
        <f>(VLOOKUP(233, AW_DAU_2012!$A$2:$U$58,COLUMN(),FALSE)+VLOOKUP(234, AW_DAU_2012!$A$2:$U$58,COLUMN(),FALSE))/((VLOOKUP(233, AW_DAU_2012!$A$2:$U$58,COLUMN(),FALSE)&lt;&gt;0)+(VLOOKUP(234, AW_DAU_2012!$A$2:$U$58,COLUMN(),FALSE)&lt;&gt;0))</f>
        <v>3.9577427821522302</v>
      </c>
      <c r="G20">
        <f>(VLOOKUP(233, AW_DAU_2012!$A$2:$U$58,COLUMN(),FALSE)+VLOOKUP(234, AW_DAU_2012!$A$2:$U$58,COLUMN(),FALSE))/((VLOOKUP(233, AW_DAU_2012!$A$2:$U$58,COLUMN(),FALSE)&lt;&gt;0)+(VLOOKUP(234, AW_DAU_2012!$A$2:$U$58,COLUMN(),FALSE)&lt;&gt;0))</f>
        <v>2.2425853018372703</v>
      </c>
      <c r="H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I20">
        <f>(VLOOKUP(233, AW_DAU_2012!$A$2:$U$58,COLUMN(),FALSE)+VLOOKUP(234, AW_DAU_2012!$A$2:$U$58,COLUMN(),FALSE))/((VLOOKUP(233, AW_DAU_2012!$A$2:$U$58,COLUMN(),FALSE)&lt;&gt;0)+(VLOOKUP(234, AW_DAU_2012!$A$2:$U$58,COLUMN(),FALSE)&lt;&gt;0))</f>
        <v>1.2085465879265092</v>
      </c>
      <c r="J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K20">
        <f>(VLOOKUP(233, AW_DAU_2012!$A$2:$U$58,COLUMN(),FALSE)+VLOOKUP(234, AW_DAU_2012!$A$2:$U$58,COLUMN(),FALSE))/((VLOOKUP(233, AW_DAU_2012!$A$2:$U$58,COLUMN(),FALSE)&lt;&gt;0)+(VLOOKUP(234, AW_DAU_2012!$A$2:$U$58,COLUMN(),FALSE)&lt;&gt;0))</f>
        <v>3.8621719160104986</v>
      </c>
      <c r="L20">
        <f>(VLOOKUP(233, AW_DAU_2012!$A$2:$U$58,COLUMN(),FALSE)+VLOOKUP(234, AW_DAU_2012!$A$2:$U$58,COLUMN(),FALSE))/((VLOOKUP(233, AW_DAU_2012!$A$2:$U$58,COLUMN(),FALSE)&lt;&gt;0)+(VLOOKUP(234, AW_DAU_2012!$A$2:$U$58,COLUMN(),FALSE)&lt;&gt;0))</f>
        <v>3.2710629921259846</v>
      </c>
      <c r="M20">
        <f>(VLOOKUP(233, AW_DAU_2012!$A$2:$U$58,COLUMN(),FALSE)+VLOOKUP(234, AW_DAU_2012!$A$2:$U$58,COLUMN(),FALSE))/((VLOOKUP(233, AW_DAU_2012!$A$2:$U$58,COLUMN(),FALSE)&lt;&gt;0)+(VLOOKUP(234, AW_DAU_2012!$A$2:$U$58,COLUMN(),FALSE)&lt;&gt;0))</f>
        <v>5.4495570866141732</v>
      </c>
      <c r="N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O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P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Q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R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S20" t="e">
        <f>(VLOOKUP(233, AW_DAU_2012!$A$2:$U$58,COLUMN(),FALSE)+VLOOKUP(234, AW_DAU_2012!$A$2:$U$58,COLUMN(),FALSE))/((VLOOKUP(233, AW_DAU_2012!$A$2:$U$58,COLUMN(),FALSE)&lt;&gt;0)+(VLOOKUP(234, AW_DAU_2012!$A$2:$U$58,COLUMN(),FALSE)&lt;&gt;0))</f>
        <v>#DIV/0!</v>
      </c>
      <c r="T20">
        <f>(VLOOKUP(233, AW_DAU_2012!$A$2:$U$58,COLUMN(),FALSE)+VLOOKUP(234, AW_DAU_2012!$A$2:$U$58,COLUMN(),FALSE))/((VLOOKUP(233, AW_DAU_2012!$A$2:$U$58,COLUMN(),FALSE)&lt;&gt;0)+(VLOOKUP(234, AW_DAU_2012!$A$2:$U$58,COLUMN(),FALSE)&lt;&gt;0))</f>
        <v>0.9329232283464568</v>
      </c>
      <c r="U20">
        <f>(VLOOKUP(233, AW_DAU_2012!$A$2:$U$58,COLUMN(),FALSE)+VLOOKUP(234, AW_DAU_2012!$A$2:$U$58,COLUMN(),FALSE))/((VLOOKUP(233, AW_DAU_2012!$A$2:$U$58,COLUMN(),FALSE)&lt;&gt;0)+(VLOOKUP(234, AW_DAU_2012!$A$2:$U$58,COLUMN(),FALSE)&lt;&gt;0))</f>
        <v>4.1189304461942253</v>
      </c>
    </row>
    <row r="21" spans="1:21">
      <c r="A21" s="8" t="s">
        <v>40</v>
      </c>
      <c r="B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5.0297434372155498</v>
      </c>
      <c r="C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5.019650668666416</v>
      </c>
      <c r="D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3.9271256429825705</v>
      </c>
      <c r="E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2.5908506688221395</v>
      </c>
      <c r="F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3.9417650918635174</v>
      </c>
      <c r="G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2.1474737532808401</v>
      </c>
      <c r="H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2.3879593175853016</v>
      </c>
      <c r="I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1.3198136217821255</v>
      </c>
      <c r="J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3.1212270341207344</v>
      </c>
      <c r="K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4.2873138393876387</v>
      </c>
      <c r="L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3.2896280720591746</v>
      </c>
      <c r="M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5.5096330917496061</v>
      </c>
      <c r="N21" t="e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#DIV/0!</v>
      </c>
      <c r="O21" t="e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#DIV/0!</v>
      </c>
      <c r="P21" t="e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#DIV/0!</v>
      </c>
      <c r="Q21" t="e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#DIV/0!</v>
      </c>
      <c r="R21" t="e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#DIV/0!</v>
      </c>
      <c r="S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2.7122703412073488</v>
      </c>
      <c r="T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0.94320513933920025</v>
      </c>
      <c r="U21">
        <f>(VLOOKUP(239,AW_DAU_2012!$A$2:$U$58,COLUMN(),FALSE)+VLOOKUP(240,AW_DAU_2012!$A$2:$U$58,COLUMN(),FALSE)+VLOOKUP(236,AW_DAU_2012!$A$2:$U$58,COLUMN(),FALSE))/((VLOOKUP(239,AW_DAU_2012!$A$2:$U$58,COLUMN(),FALSE)&lt;&gt;0)+(VLOOKUP(240,AW_DAU_2012!$A$2:$U$58,COLUMN(),FALSE)&lt;&gt;0)+(VLOOKUP(236,AW_DAU_2012!$A$2:$U$58,COLUMN(),FALSE)&lt;&gt;0))</f>
        <v>4.0634720480857416</v>
      </c>
    </row>
    <row r="22" spans="1:21">
      <c r="A22" s="8" t="s">
        <v>41</v>
      </c>
      <c r="B22">
        <f>(VLOOKUP(242, AW_DAU_2012!$A$2:$U$58,COLUMN(),FALSE)+VLOOKUP(243, AW_DAU_2012!$A$2:$U$58,COLUMN(),FALSE))/((VLOOKUP(242, AW_DAU_2012!$A$2:$U$58,COLUMN(),FALSE)&lt;&gt;0)+(VLOOKUP(243, AW_DAU_2012!$A$2:$U$58,COLUMN(),FALSE)&lt;&gt;0))</f>
        <v>5.5425379526581526</v>
      </c>
      <c r="C22">
        <f>(VLOOKUP(242, AW_DAU_2012!$A$2:$U$58,COLUMN(),FALSE)+VLOOKUP(243, AW_DAU_2012!$A$2:$U$58,COLUMN(),FALSE))/((VLOOKUP(242, AW_DAU_2012!$A$2:$U$58,COLUMN(),FALSE)&lt;&gt;0)+(VLOOKUP(243, AW_DAU_2012!$A$2:$U$58,COLUMN(),FALSE)&lt;&gt;0))</f>
        <v>4.5071076320538062</v>
      </c>
      <c r="D22">
        <f>(VLOOKUP(242, AW_DAU_2012!$A$2:$U$58,COLUMN(),FALSE)+VLOOKUP(243, AW_DAU_2012!$A$2:$U$58,COLUMN(),FALSE))/((VLOOKUP(242, AW_DAU_2012!$A$2:$U$58,COLUMN(),FALSE)&lt;&gt;0)+(VLOOKUP(243, AW_DAU_2012!$A$2:$U$58,COLUMN(),FALSE)&lt;&gt;0))</f>
        <v>4.2160433070866148</v>
      </c>
      <c r="E22">
        <f>(VLOOKUP(242, AW_DAU_2012!$A$2:$U$58,COLUMN(),FALSE)+VLOOKUP(243, AW_DAU_2012!$A$2:$U$58,COLUMN(),FALSE))/((VLOOKUP(242, AW_DAU_2012!$A$2:$U$58,COLUMN(),FALSE)&lt;&gt;0)+(VLOOKUP(243, AW_DAU_2012!$A$2:$U$58,COLUMN(),FALSE)&lt;&gt;0))</f>
        <v>2.6534980406276256</v>
      </c>
      <c r="F22">
        <f>(VLOOKUP(242, AW_DAU_2012!$A$2:$U$58,COLUMN(),FALSE)+VLOOKUP(243, AW_DAU_2012!$A$2:$U$58,COLUMN(),FALSE))/((VLOOKUP(242, AW_DAU_2012!$A$2:$U$58,COLUMN(),FALSE)&lt;&gt;0)+(VLOOKUP(243, AW_DAU_2012!$A$2:$U$58,COLUMN(),FALSE)&lt;&gt;0))</f>
        <v>3.8940820711213182</v>
      </c>
      <c r="G22">
        <f>(VLOOKUP(242, AW_DAU_2012!$A$2:$U$58,COLUMN(),FALSE)+VLOOKUP(243, AW_DAU_2012!$A$2:$U$58,COLUMN(),FALSE))/((VLOOKUP(242, AW_DAU_2012!$A$2:$U$58,COLUMN(),FALSE)&lt;&gt;0)+(VLOOKUP(243, AW_DAU_2012!$A$2:$U$58,COLUMN(),FALSE)&lt;&gt;0))</f>
        <v>2.4523129921259841</v>
      </c>
      <c r="H22">
        <f>(VLOOKUP(242, AW_DAU_2012!$A$2:$U$58,COLUMN(),FALSE)+VLOOKUP(243, AW_DAU_2012!$A$2:$U$58,COLUMN(),FALSE))/((VLOOKUP(242, AW_DAU_2012!$A$2:$U$58,COLUMN(),FALSE)&lt;&gt;0)+(VLOOKUP(243, AW_DAU_2012!$A$2:$U$58,COLUMN(),FALSE)&lt;&gt;0))</f>
        <v>2.4461767962598424</v>
      </c>
      <c r="I22">
        <f>(VLOOKUP(242, AW_DAU_2012!$A$2:$U$58,COLUMN(),FALSE)+VLOOKUP(243, AW_DAU_2012!$A$2:$U$58,COLUMN(),FALSE))/((VLOOKUP(242, AW_DAU_2012!$A$2:$U$58,COLUMN(),FALSE)&lt;&gt;0)+(VLOOKUP(243, AW_DAU_2012!$A$2:$U$58,COLUMN(),FALSE)&lt;&gt;0))</f>
        <v>1.3841619062323094</v>
      </c>
      <c r="J22" t="e">
        <f>(VLOOKUP(242, AW_DAU_2012!$A$2:$U$58,COLUMN(),FALSE)+VLOOKUP(243, AW_DAU_2012!$A$2:$U$58,COLUMN(),FALSE))/((VLOOKUP(242, AW_DAU_2012!$A$2:$U$58,COLUMN(),FALSE)&lt;&gt;0)+(VLOOKUP(243, AW_DAU_2012!$A$2:$U$58,COLUMN(),FALSE)&lt;&gt;0))</f>
        <v>#DIV/0!</v>
      </c>
      <c r="K22">
        <f>(VLOOKUP(242, AW_DAU_2012!$A$2:$U$58,COLUMN(),FALSE)+VLOOKUP(243, AW_DAU_2012!$A$2:$U$58,COLUMN(),FALSE))/((VLOOKUP(242, AW_DAU_2012!$A$2:$U$58,COLUMN(),FALSE)&lt;&gt;0)+(VLOOKUP(243, AW_DAU_2012!$A$2:$U$58,COLUMN(),FALSE)&lt;&gt;0))</f>
        <v>4.3760739898709842</v>
      </c>
      <c r="L22">
        <f>(VLOOKUP(242, AW_DAU_2012!$A$2:$U$58,COLUMN(),FALSE)+VLOOKUP(243, AW_DAU_2012!$A$2:$U$58,COLUMN(),FALSE))/((VLOOKUP(242, AW_DAU_2012!$A$2:$U$58,COLUMN(),FALSE)&lt;&gt;0)+(VLOOKUP(243, AW_DAU_2012!$A$2:$U$58,COLUMN(),FALSE)&lt;&gt;0))</f>
        <v>3.3414485473798532</v>
      </c>
      <c r="M22">
        <f>(VLOOKUP(242, AW_DAU_2012!$A$2:$U$58,COLUMN(),FALSE)+VLOOKUP(243, AW_DAU_2012!$A$2:$U$58,COLUMN(),FALSE))/((VLOOKUP(242, AW_DAU_2012!$A$2:$U$58,COLUMN(),FALSE)&lt;&gt;0)+(VLOOKUP(243, AW_DAU_2012!$A$2:$U$58,COLUMN(),FALSE)&lt;&gt;0))</f>
        <v>5.7246049321959749</v>
      </c>
      <c r="N22" t="e">
        <f>(VLOOKUP(242, AW_DAU_2012!$A$2:$U$58,COLUMN(),FALSE)+VLOOKUP(243, AW_DAU_2012!$A$2:$U$58,COLUMN(),FALSE))/((VLOOKUP(242, AW_DAU_2012!$A$2:$U$58,COLUMN(),FALSE)&lt;&gt;0)+(VLOOKUP(243, AW_DAU_2012!$A$2:$U$58,COLUMN(),FALSE)&lt;&gt;0))</f>
        <v>#DIV/0!</v>
      </c>
      <c r="O22" t="e">
        <f>(VLOOKUP(242, AW_DAU_2012!$A$2:$U$58,COLUMN(),FALSE)+VLOOKUP(243, AW_DAU_2012!$A$2:$U$58,COLUMN(),FALSE))/((VLOOKUP(242, AW_DAU_2012!$A$2:$U$58,COLUMN(),FALSE)&lt;&gt;0)+(VLOOKUP(243, AW_DAU_2012!$A$2:$U$58,COLUMN(),FALSE)&lt;&gt;0))</f>
        <v>#DIV/0!</v>
      </c>
      <c r="P22" t="e">
        <f>(VLOOKUP(242, AW_DAU_2012!$A$2:$U$58,COLUMN(),FALSE)+VLOOKUP(243, AW_DAU_2012!$A$2:$U$58,COLUMN(),FALSE))/((VLOOKUP(242, AW_DAU_2012!$A$2:$U$58,COLUMN(),FALSE)&lt;&gt;0)+(VLOOKUP(243, AW_DAU_2012!$A$2:$U$58,COLUMN(),FALSE)&lt;&gt;0))</f>
        <v>#DIV/0!</v>
      </c>
      <c r="Q22" t="e">
        <f>(VLOOKUP(242, AW_DAU_2012!$A$2:$U$58,COLUMN(),FALSE)+VLOOKUP(243, AW_DAU_2012!$A$2:$U$58,COLUMN(),FALSE))/((VLOOKUP(242, AW_DAU_2012!$A$2:$U$58,COLUMN(),FALSE)&lt;&gt;0)+(VLOOKUP(243, AW_DAU_2012!$A$2:$U$58,COLUMN(),FALSE)&lt;&gt;0))</f>
        <v>#DIV/0!</v>
      </c>
      <c r="R22">
        <f>(VLOOKUP(242, AW_DAU_2012!$A$2:$U$58,COLUMN(),FALSE)+VLOOKUP(243, AW_DAU_2012!$A$2:$U$58,COLUMN(),FALSE))/((VLOOKUP(242, AW_DAU_2012!$A$2:$U$58,COLUMN(),FALSE)&lt;&gt;0)+(VLOOKUP(243, AW_DAU_2012!$A$2:$U$58,COLUMN(),FALSE)&lt;&gt;0))</f>
        <v>1.9125984251968504</v>
      </c>
      <c r="S22">
        <f>(VLOOKUP(242, AW_DAU_2012!$A$2:$U$58,COLUMN(),FALSE)+VLOOKUP(243, AW_DAU_2012!$A$2:$U$58,COLUMN(),FALSE))/((VLOOKUP(242, AW_DAU_2012!$A$2:$U$58,COLUMN(),FALSE)&lt;&gt;0)+(VLOOKUP(243, AW_DAU_2012!$A$2:$U$58,COLUMN(),FALSE)&lt;&gt;0))</f>
        <v>2.8095964566929137</v>
      </c>
      <c r="T22">
        <f>(VLOOKUP(242, AW_DAU_2012!$A$2:$U$58,COLUMN(),FALSE)+VLOOKUP(243, AW_DAU_2012!$A$2:$U$58,COLUMN(),FALSE))/((VLOOKUP(242, AW_DAU_2012!$A$2:$U$58,COLUMN(),FALSE)&lt;&gt;0)+(VLOOKUP(243, AW_DAU_2012!$A$2:$U$58,COLUMN(),FALSE)&lt;&gt;0))</f>
        <v>1.0961614173228345</v>
      </c>
      <c r="U22">
        <f>(VLOOKUP(242, AW_DAU_2012!$A$2:$U$58,COLUMN(),FALSE)+VLOOKUP(243, AW_DAU_2012!$A$2:$U$58,COLUMN(),FALSE))/((VLOOKUP(242, AW_DAU_2012!$A$2:$U$58,COLUMN(),FALSE)&lt;&gt;0)+(VLOOKUP(243, AW_DAU_2012!$A$2:$U$58,COLUMN(),FALSE)&lt;&gt;0))</f>
        <v>4.0052095760757176</v>
      </c>
    </row>
    <row r="23" spans="1:21">
      <c r="A23" s="8" t="s">
        <v>42</v>
      </c>
      <c r="B23">
        <f>(VLOOKUP(259, AW_DAU_2012!$A$2:$U$58,COLUMN(),FALSE)+VLOOKUP(260, AW_DAU_2012!$A$2:$U$58,COLUMN(),FALSE))/((VLOOKUP(259, AW_DAU_2012!$A$2:$U$58,COLUMN(),FALSE)&lt;&gt;0)+(VLOOKUP(260, AW_DAU_2012!$A$2:$U$58,COLUMN(),FALSE)&lt;&gt;0))</f>
        <v>5.6096784776902897</v>
      </c>
      <c r="C23">
        <f>(VLOOKUP(259, AW_DAU_2012!$A$2:$U$58,COLUMN(),FALSE)+VLOOKUP(260, AW_DAU_2012!$A$2:$U$58,COLUMN(),FALSE))/((VLOOKUP(259, AW_DAU_2012!$A$2:$U$58,COLUMN(),FALSE)&lt;&gt;0)+(VLOOKUP(260, AW_DAU_2012!$A$2:$U$58,COLUMN(),FALSE)&lt;&gt;0))</f>
        <v>4.4987204724409446</v>
      </c>
      <c r="D23">
        <f>(VLOOKUP(259, AW_DAU_2012!$A$2:$U$58,COLUMN(),FALSE)+VLOOKUP(260, AW_DAU_2012!$A$2:$U$58,COLUMN(),FALSE))/((VLOOKUP(259, AW_DAU_2012!$A$2:$U$58,COLUMN(),FALSE)&lt;&gt;0)+(VLOOKUP(260, AW_DAU_2012!$A$2:$U$58,COLUMN(),FALSE)&lt;&gt;0))</f>
        <v>4.3380577427821523</v>
      </c>
      <c r="E23">
        <f>(VLOOKUP(259, AW_DAU_2012!$A$2:$U$58,COLUMN(),FALSE)+VLOOKUP(260, AW_DAU_2012!$A$2:$U$58,COLUMN(),FALSE))/((VLOOKUP(259, AW_DAU_2012!$A$2:$U$58,COLUMN(),FALSE)&lt;&gt;0)+(VLOOKUP(260, AW_DAU_2012!$A$2:$U$58,COLUMN(),FALSE)&lt;&gt;0))</f>
        <v>2.3485892388451446</v>
      </c>
      <c r="F23">
        <f>(VLOOKUP(259, AW_DAU_2012!$A$2:$U$58,COLUMN(),FALSE)+VLOOKUP(260, AW_DAU_2012!$A$2:$U$58,COLUMN(),FALSE))/((VLOOKUP(259, AW_DAU_2012!$A$2:$U$58,COLUMN(),FALSE)&lt;&gt;0)+(VLOOKUP(260, AW_DAU_2012!$A$2:$U$58,COLUMN(),FALSE)&lt;&gt;0))</f>
        <v>3.6983595800524935</v>
      </c>
      <c r="G23">
        <f>(VLOOKUP(259, AW_DAU_2012!$A$2:$U$58,COLUMN(),FALSE)+VLOOKUP(260, AW_DAU_2012!$A$2:$U$58,COLUMN(),FALSE))/((VLOOKUP(259, AW_DAU_2012!$A$2:$U$58,COLUMN(),FALSE)&lt;&gt;0)+(VLOOKUP(260, AW_DAU_2012!$A$2:$U$58,COLUMN(),FALSE)&lt;&gt;0))</f>
        <v>2.1038713910761153</v>
      </c>
      <c r="H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I23">
        <f>(VLOOKUP(259, AW_DAU_2012!$A$2:$U$58,COLUMN(),FALSE)+VLOOKUP(260, AW_DAU_2012!$A$2:$U$58,COLUMN(),FALSE))/((VLOOKUP(259, AW_DAU_2012!$A$2:$U$58,COLUMN(),FALSE)&lt;&gt;0)+(VLOOKUP(260, AW_DAU_2012!$A$2:$U$58,COLUMN(),FALSE)&lt;&gt;0))</f>
        <v>1.485990813648294</v>
      </c>
      <c r="J23">
        <f>(VLOOKUP(259, AW_DAU_2012!$A$2:$U$58,COLUMN(),FALSE)+VLOOKUP(260, AW_DAU_2012!$A$2:$U$58,COLUMN(),FALSE))/((VLOOKUP(259, AW_DAU_2012!$A$2:$U$58,COLUMN(),FALSE)&lt;&gt;0)+(VLOOKUP(260, AW_DAU_2012!$A$2:$U$58,COLUMN(),FALSE)&lt;&gt;0))</f>
        <v>3.6433398950131233</v>
      </c>
      <c r="K23">
        <f>(VLOOKUP(259, AW_DAU_2012!$A$2:$U$58,COLUMN(),FALSE)+VLOOKUP(260, AW_DAU_2012!$A$2:$U$58,COLUMN(),FALSE))/((VLOOKUP(259, AW_DAU_2012!$A$2:$U$58,COLUMN(),FALSE)&lt;&gt;0)+(VLOOKUP(260, AW_DAU_2012!$A$2:$U$58,COLUMN(),FALSE)&lt;&gt;0))</f>
        <v>4.3039041994750651</v>
      </c>
      <c r="L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M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N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O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P23">
        <f>(VLOOKUP(259, AW_DAU_2012!$A$2:$U$58,COLUMN(),FALSE)+VLOOKUP(260, AW_DAU_2012!$A$2:$U$58,COLUMN(),FALSE))/((VLOOKUP(259, AW_DAU_2012!$A$2:$U$58,COLUMN(),FALSE)&lt;&gt;0)+(VLOOKUP(260, AW_DAU_2012!$A$2:$U$58,COLUMN(),FALSE)&lt;&gt;0))</f>
        <v>2.37998687664042</v>
      </c>
      <c r="Q23" t="e">
        <f>(VLOOKUP(259, AW_DAU_2012!$A$2:$U$58,COLUMN(),FALSE)+VLOOKUP(260, AW_DAU_2012!$A$2:$U$58,COLUMN(),FALSE))/((VLOOKUP(259, AW_DAU_2012!$A$2:$U$58,COLUMN(),FALSE)&lt;&gt;0)+(VLOOKUP(260, AW_DAU_2012!$A$2:$U$58,COLUMN(),FALSE)&lt;&gt;0))</f>
        <v>#DIV/0!</v>
      </c>
      <c r="R23">
        <f>(VLOOKUP(259, AW_DAU_2012!$A$2:$U$58,COLUMN(),FALSE)+VLOOKUP(260, AW_DAU_2012!$A$2:$U$58,COLUMN(),FALSE))/((VLOOKUP(259, AW_DAU_2012!$A$2:$U$58,COLUMN(),FALSE)&lt;&gt;0)+(VLOOKUP(260, AW_DAU_2012!$A$2:$U$58,COLUMN(),FALSE)&lt;&gt;0))</f>
        <v>2.4886482939632546</v>
      </c>
      <c r="S23">
        <f>(VLOOKUP(259, AW_DAU_2012!$A$2:$U$58,COLUMN(),FALSE)+VLOOKUP(260, AW_DAU_2012!$A$2:$U$58,COLUMN(),FALSE))/((VLOOKUP(259, AW_DAU_2012!$A$2:$U$58,COLUMN(),FALSE)&lt;&gt;0)+(VLOOKUP(260, AW_DAU_2012!$A$2:$U$58,COLUMN(),FALSE)&lt;&gt;0))</f>
        <v>2.0347112860892387</v>
      </c>
      <c r="T23">
        <f>(VLOOKUP(259, AW_DAU_2012!$A$2:$U$58,COLUMN(),FALSE)+VLOOKUP(260, AW_DAU_2012!$A$2:$U$58,COLUMN(),FALSE))/((VLOOKUP(259, AW_DAU_2012!$A$2:$U$58,COLUMN(),FALSE)&lt;&gt;0)+(VLOOKUP(260, AW_DAU_2012!$A$2:$U$58,COLUMN(),FALSE)&lt;&gt;0))</f>
        <v>2.000721784776903</v>
      </c>
      <c r="U23">
        <f>(VLOOKUP(259, AW_DAU_2012!$A$2:$U$58,COLUMN(),FALSE)+VLOOKUP(260, AW_DAU_2012!$A$2:$U$58,COLUMN(),FALSE))/((VLOOKUP(259, AW_DAU_2012!$A$2:$U$58,COLUMN(),FALSE)&lt;&gt;0)+(VLOOKUP(260, AW_DAU_2012!$A$2:$U$58,COLUMN(),FALSE)&lt;&gt;0))</f>
        <v>3.8681102362204722</v>
      </c>
    </row>
    <row r="24" spans="1:21">
      <c r="A24" s="8" t="s">
        <v>43</v>
      </c>
      <c r="B24">
        <f>VLOOKUP(255, AW_DAU_2012!$A$2:$U$58,COLUMN(),FALSE)</f>
        <v>5.3464566929133852</v>
      </c>
      <c r="C24">
        <f>VLOOKUP(255, AW_DAU_2012!$A$2:$U$58,COLUMN(),FALSE)</f>
        <v>4.3754265091863509</v>
      </c>
      <c r="D24">
        <f>VLOOKUP(255, AW_DAU_2012!$A$2:$U$58,COLUMN(),FALSE)</f>
        <v>3.5902887139107609</v>
      </c>
      <c r="E24">
        <f>VLOOKUP(255, AW_DAU_2012!$A$2:$U$58,COLUMN(),FALSE)</f>
        <v>2.4879921259842521</v>
      </c>
      <c r="F24">
        <f>VLOOKUP(255, AW_DAU_2012!$A$2:$U$58,COLUMN(),FALSE)</f>
        <v>3.7400918635170606</v>
      </c>
      <c r="G24">
        <f>VLOOKUP(255, AW_DAU_2012!$A$2:$U$58,COLUMN(),FALSE)</f>
        <v>0</v>
      </c>
      <c r="H24">
        <f>VLOOKUP(255, AW_DAU_2012!$A$2:$U$58,COLUMN(),FALSE)</f>
        <v>0</v>
      </c>
      <c r="I24">
        <f>VLOOKUP(255, AW_DAU_2012!$A$2:$U$58,COLUMN(),FALSE)</f>
        <v>1.5553477690288713</v>
      </c>
      <c r="J24">
        <f>VLOOKUP(255, AW_DAU_2012!$A$2:$U$58,COLUMN(),FALSE)</f>
        <v>3.7467847769028872</v>
      </c>
      <c r="K24">
        <f>VLOOKUP(255, AW_DAU_2012!$A$2:$U$58,COLUMN(),FALSE)</f>
        <v>4.3933727034120729</v>
      </c>
      <c r="L24">
        <f>VLOOKUP(255, AW_DAU_2012!$A$2:$U$58,COLUMN(),FALSE)</f>
        <v>3.1728674540682413</v>
      </c>
      <c r="M24">
        <f>VLOOKUP(255, AW_DAU_2012!$A$2:$U$58,COLUMN(),FALSE)</f>
        <v>5.9218503937007885</v>
      </c>
      <c r="N24">
        <f>VLOOKUP(255, AW_DAU_2012!$A$2:$U$58,COLUMN(),FALSE)</f>
        <v>0</v>
      </c>
      <c r="O24">
        <f>VLOOKUP(255, AW_DAU_2012!$A$2:$U$58,COLUMN(),FALSE)</f>
        <v>0</v>
      </c>
      <c r="P24">
        <f>VLOOKUP(255, AW_DAU_2012!$A$2:$U$58,COLUMN(),FALSE)</f>
        <v>0</v>
      </c>
      <c r="Q24">
        <f>VLOOKUP(255, AW_DAU_2012!$A$2:$U$58,COLUMN(),FALSE)</f>
        <v>0</v>
      </c>
      <c r="R24">
        <f>VLOOKUP(255, AW_DAU_2012!$A$2:$U$58,COLUMN(),FALSE)</f>
        <v>0</v>
      </c>
      <c r="S24">
        <f>VLOOKUP(255, AW_DAU_2012!$A$2:$U$58,COLUMN(),FALSE)</f>
        <v>2.3269356955380576</v>
      </c>
      <c r="T24">
        <f>VLOOKUP(255, AW_DAU_2012!$A$2:$U$58,COLUMN(),FALSE)</f>
        <v>2.6468503937007868</v>
      </c>
      <c r="U24">
        <f>VLOOKUP(255, AW_DAU_2012!$A$2:$U$58,COLUMN(),FALSE)</f>
        <v>3.8832020997375323</v>
      </c>
    </row>
    <row r="25" spans="1:21">
      <c r="A25" s="8" t="s">
        <v>44</v>
      </c>
      <c r="B25">
        <f>(VLOOKUP(257, AW_DAU_2012!$A$2:$U$58,COLUMN(),FALSE)+VLOOKUP(256, AW_DAU_2012!$A$2:$U$58,COLUMN(),FALSE))/((VLOOKUP(257, AW_DAU_2012!$A$2:$U$58,COLUMN(),FALSE)&lt;&gt;0)+(VLOOKUP(256, AW_DAU_2012!$A$2:$U$58,COLUMN(),FALSE)&lt;&gt;0))</f>
        <v>5.5742782152230967</v>
      </c>
      <c r="C25">
        <f>(VLOOKUP(257, AW_DAU_2012!$A$2:$U$58,COLUMN(),FALSE)+VLOOKUP(256, AW_DAU_2012!$A$2:$U$58,COLUMN(),FALSE))/((VLOOKUP(257, AW_DAU_2012!$A$2:$U$58,COLUMN(),FALSE)&lt;&gt;0)+(VLOOKUP(256, AW_DAU_2012!$A$2:$U$58,COLUMN(),FALSE)&lt;&gt;0))</f>
        <v>4.4628247361936904</v>
      </c>
      <c r="D25">
        <f>(VLOOKUP(257, AW_DAU_2012!$A$2:$U$58,COLUMN(),FALSE)+VLOOKUP(256, AW_DAU_2012!$A$2:$U$58,COLUMN(),FALSE))/((VLOOKUP(257, AW_DAU_2012!$A$2:$U$58,COLUMN(),FALSE)&lt;&gt;0)+(VLOOKUP(256, AW_DAU_2012!$A$2:$U$58,COLUMN(),FALSE)&lt;&gt;0))</f>
        <v>4.4174639870597572</v>
      </c>
      <c r="E25">
        <f>(VLOOKUP(257, AW_DAU_2012!$A$2:$U$58,COLUMN(),FALSE)+VLOOKUP(256, AW_DAU_2012!$A$2:$U$58,COLUMN(),FALSE))/((VLOOKUP(257, AW_DAU_2012!$A$2:$U$58,COLUMN(),FALSE)&lt;&gt;0)+(VLOOKUP(256, AW_DAU_2012!$A$2:$U$58,COLUMN(),FALSE)&lt;&gt;0))</f>
        <v>2.5914698162729652</v>
      </c>
      <c r="F25">
        <f>(VLOOKUP(257, AW_DAU_2012!$A$2:$U$58,COLUMN(),FALSE)+VLOOKUP(256, AW_DAU_2012!$A$2:$U$58,COLUMN(),FALSE))/((VLOOKUP(257, AW_DAU_2012!$A$2:$U$58,COLUMN(),FALSE)&lt;&gt;0)+(VLOOKUP(256, AW_DAU_2012!$A$2:$U$58,COLUMN(),FALSE)&lt;&gt;0))</f>
        <v>3.8918963254593177</v>
      </c>
      <c r="G25" t="e">
        <f>(VLOOKUP(257, AW_DAU_2012!$A$2:$U$58,COLUMN(),FALSE)+VLOOKUP(256, AW_DAU_2012!$A$2:$U$58,COLUMN(),FALSE))/((VLOOKUP(257, AW_DAU_2012!$A$2:$U$58,COLUMN(),FALSE)&lt;&gt;0)+(VLOOKUP(256, AW_DAU_2012!$A$2:$U$58,COLUMN(),FALSE)&lt;&gt;0))</f>
        <v>#DIV/0!</v>
      </c>
      <c r="H25">
        <f>(VLOOKUP(257, AW_DAU_2012!$A$2:$U$58,COLUMN(),FALSE)+VLOOKUP(256, AW_DAU_2012!$A$2:$U$58,COLUMN(),FALSE))/((VLOOKUP(257, AW_DAU_2012!$A$2:$U$58,COLUMN(),FALSE)&lt;&gt;0)+(VLOOKUP(256, AW_DAU_2012!$A$2:$U$58,COLUMN(),FALSE)&lt;&gt;0))</f>
        <v>2.3870406824146979</v>
      </c>
      <c r="I25">
        <f>(VLOOKUP(257, AW_DAU_2012!$A$2:$U$58,COLUMN(),FALSE)+VLOOKUP(256, AW_DAU_2012!$A$2:$U$58,COLUMN(),FALSE))/((VLOOKUP(257, AW_DAU_2012!$A$2:$U$58,COLUMN(),FALSE)&lt;&gt;0)+(VLOOKUP(256, AW_DAU_2012!$A$2:$U$58,COLUMN(),FALSE)&lt;&gt;0))</f>
        <v>1.5720774623566791</v>
      </c>
      <c r="J25">
        <f>(VLOOKUP(257, AW_DAU_2012!$A$2:$U$58,COLUMN(),FALSE)+VLOOKUP(256, AW_DAU_2012!$A$2:$U$58,COLUMN(),FALSE))/((VLOOKUP(257, AW_DAU_2012!$A$2:$U$58,COLUMN(),FALSE)&lt;&gt;0)+(VLOOKUP(256, AW_DAU_2012!$A$2:$U$58,COLUMN(),FALSE)&lt;&gt;0))</f>
        <v>3.6308070866141735</v>
      </c>
      <c r="K25">
        <f>(VLOOKUP(257, AW_DAU_2012!$A$2:$U$58,COLUMN(),FALSE)+VLOOKUP(256, AW_DAU_2012!$A$2:$U$58,COLUMN(),FALSE))/((VLOOKUP(257, AW_DAU_2012!$A$2:$U$58,COLUMN(),FALSE)&lt;&gt;0)+(VLOOKUP(256, AW_DAU_2012!$A$2:$U$58,COLUMN(),FALSE)&lt;&gt;0))</f>
        <v>4.4059317585301834</v>
      </c>
      <c r="L25">
        <f>(VLOOKUP(257, AW_DAU_2012!$A$2:$U$58,COLUMN(),FALSE)+VLOOKUP(256, AW_DAU_2012!$A$2:$U$58,COLUMN(),FALSE))/((VLOOKUP(257, AW_DAU_2012!$A$2:$U$58,COLUMN(),FALSE)&lt;&gt;0)+(VLOOKUP(256, AW_DAU_2012!$A$2:$U$58,COLUMN(),FALSE)&lt;&gt;0))</f>
        <v>3.4529199475065608</v>
      </c>
      <c r="M25">
        <f>(VLOOKUP(257, AW_DAU_2012!$A$2:$U$58,COLUMN(),FALSE)+VLOOKUP(256, AW_DAU_2012!$A$2:$U$58,COLUMN(),FALSE))/((VLOOKUP(257, AW_DAU_2012!$A$2:$U$58,COLUMN(),FALSE)&lt;&gt;0)+(VLOOKUP(256, AW_DAU_2012!$A$2:$U$58,COLUMN(),FALSE)&lt;&gt;0))</f>
        <v>5.8925524934383198</v>
      </c>
      <c r="N25">
        <f>(VLOOKUP(257, AW_DAU_2012!$A$2:$U$58,COLUMN(),FALSE)+VLOOKUP(256, AW_DAU_2012!$A$2:$U$58,COLUMN(),FALSE))/((VLOOKUP(257, AW_DAU_2012!$A$2:$U$58,COLUMN(),FALSE)&lt;&gt;0)+(VLOOKUP(256, AW_DAU_2012!$A$2:$U$58,COLUMN(),FALSE)&lt;&gt;0))</f>
        <v>2.0441272965879262</v>
      </c>
      <c r="O25" t="e">
        <f>(VLOOKUP(257, AW_DAU_2012!$A$2:$U$58,COLUMN(),FALSE)+VLOOKUP(256, AW_DAU_2012!$A$2:$U$58,COLUMN(),FALSE))/((VLOOKUP(257, AW_DAU_2012!$A$2:$U$58,COLUMN(),FALSE)&lt;&gt;0)+(VLOOKUP(256, AW_DAU_2012!$A$2:$U$58,COLUMN(),FALSE)&lt;&gt;0))</f>
        <v>#DIV/0!</v>
      </c>
      <c r="P25" t="e">
        <f>(VLOOKUP(257, AW_DAU_2012!$A$2:$U$58,COLUMN(),FALSE)+VLOOKUP(256, AW_DAU_2012!$A$2:$U$58,COLUMN(),FALSE))/((VLOOKUP(257, AW_DAU_2012!$A$2:$U$58,COLUMN(),FALSE)&lt;&gt;0)+(VLOOKUP(256, AW_DAU_2012!$A$2:$U$58,COLUMN(),FALSE)&lt;&gt;0))</f>
        <v>#DIV/0!</v>
      </c>
      <c r="Q25" t="e">
        <f>(VLOOKUP(257, AW_DAU_2012!$A$2:$U$58,COLUMN(),FALSE)+VLOOKUP(256, AW_DAU_2012!$A$2:$U$58,COLUMN(),FALSE))/((VLOOKUP(257, AW_DAU_2012!$A$2:$U$58,COLUMN(),FALSE)&lt;&gt;0)+(VLOOKUP(256, AW_DAU_2012!$A$2:$U$58,COLUMN(),FALSE)&lt;&gt;0))</f>
        <v>#DIV/0!</v>
      </c>
      <c r="R25">
        <f>(VLOOKUP(257, AW_DAU_2012!$A$2:$U$58,COLUMN(),FALSE)+VLOOKUP(256, AW_DAU_2012!$A$2:$U$58,COLUMN(),FALSE))/((VLOOKUP(257, AW_DAU_2012!$A$2:$U$58,COLUMN(),FALSE)&lt;&gt;0)+(VLOOKUP(256, AW_DAU_2012!$A$2:$U$58,COLUMN(),FALSE)&lt;&gt;0))</f>
        <v>2.6859251968503934</v>
      </c>
      <c r="S25">
        <f>(VLOOKUP(257, AW_DAU_2012!$A$2:$U$58,COLUMN(),FALSE)+VLOOKUP(256, AW_DAU_2012!$A$2:$U$58,COLUMN(),FALSE))/((VLOOKUP(257, AW_DAU_2012!$A$2:$U$58,COLUMN(),FALSE)&lt;&gt;0)+(VLOOKUP(256, AW_DAU_2012!$A$2:$U$58,COLUMN(),FALSE)&lt;&gt;0))</f>
        <v>2.4849409448818891</v>
      </c>
      <c r="T25">
        <f>(VLOOKUP(257, AW_DAU_2012!$A$2:$U$58,COLUMN(),FALSE)+VLOOKUP(256, AW_DAU_2012!$A$2:$U$58,COLUMN(),FALSE))/((VLOOKUP(257, AW_DAU_2012!$A$2:$U$58,COLUMN(),FALSE)&lt;&gt;0)+(VLOOKUP(256, AW_DAU_2012!$A$2:$U$58,COLUMN(),FALSE)&lt;&gt;0))</f>
        <v>2.1892716535433068</v>
      </c>
      <c r="U25">
        <f>(VLOOKUP(257, AW_DAU_2012!$A$2:$U$58,COLUMN(),FALSE)+VLOOKUP(256, AW_DAU_2012!$A$2:$U$58,COLUMN(),FALSE))/((VLOOKUP(257, AW_DAU_2012!$A$2:$U$58,COLUMN(),FALSE)&lt;&gt;0)+(VLOOKUP(256, AW_DAU_2012!$A$2:$U$58,COLUMN(),FALSE)&lt;&gt;0))</f>
        <v>3.7073210977304307</v>
      </c>
    </row>
    <row r="26" spans="1:21">
      <c r="A26" s="8" t="s">
        <v>45</v>
      </c>
      <c r="B26">
        <f>VLOOKUP(254, AW_DAU_2012!$A$2:$U$58,COLUMN(),FALSE)</f>
        <v>5.5052493438320207</v>
      </c>
      <c r="C26">
        <f>VLOOKUP(254, AW_DAU_2012!$A$2:$U$58,COLUMN(),FALSE)</f>
        <v>5.1168307086614178</v>
      </c>
      <c r="D26">
        <f>VLOOKUP(254, AW_DAU_2012!$A$2:$U$58,COLUMN(),FALSE)</f>
        <v>0</v>
      </c>
      <c r="E26">
        <f>VLOOKUP(254, AW_DAU_2012!$A$2:$U$58,COLUMN(),FALSE)</f>
        <v>2.4312992125984252</v>
      </c>
      <c r="F26">
        <f>VLOOKUP(254, AW_DAU_2012!$A$2:$U$58,COLUMN(),FALSE)</f>
        <v>3.7286417322834646</v>
      </c>
      <c r="G26">
        <f>VLOOKUP(254, AW_DAU_2012!$A$2:$U$58,COLUMN(),FALSE)</f>
        <v>2.6105643044619424</v>
      </c>
      <c r="H26">
        <f>VLOOKUP(254, AW_DAU_2012!$A$2:$U$58,COLUMN(),FALSE)</f>
        <v>2.2786089238845144</v>
      </c>
      <c r="I26">
        <f>VLOOKUP(254, AW_DAU_2012!$A$2:$U$58,COLUMN(),FALSE)</f>
        <v>1.592290026246719</v>
      </c>
      <c r="J26">
        <f>VLOOKUP(254, AW_DAU_2012!$A$2:$U$58,COLUMN(),FALSE)</f>
        <v>3.7504265091863522</v>
      </c>
      <c r="K26">
        <f>VLOOKUP(254, AW_DAU_2012!$A$2:$U$58,COLUMN(),FALSE)</f>
        <v>4.7196850393700789</v>
      </c>
      <c r="L26">
        <f>VLOOKUP(254, AW_DAU_2012!$A$2:$U$58,COLUMN(),FALSE)</f>
        <v>3.1498359580052493</v>
      </c>
      <c r="M26">
        <f>VLOOKUP(254, AW_DAU_2012!$A$2:$U$58,COLUMN(),FALSE)</f>
        <v>5.9526574803149606</v>
      </c>
      <c r="N26">
        <f>VLOOKUP(254, AW_DAU_2012!$A$2:$U$58,COLUMN(),FALSE)</f>
        <v>1.898261154855643</v>
      </c>
      <c r="O26">
        <f>VLOOKUP(254, AW_DAU_2012!$A$2:$U$58,COLUMN(),FALSE)</f>
        <v>0</v>
      </c>
      <c r="P26">
        <f>VLOOKUP(254, AW_DAU_2012!$A$2:$U$58,COLUMN(),FALSE)</f>
        <v>2.4725065616797894</v>
      </c>
      <c r="Q26">
        <f>VLOOKUP(254, AW_DAU_2012!$A$2:$U$58,COLUMN(),FALSE)</f>
        <v>0</v>
      </c>
      <c r="R26">
        <f>VLOOKUP(254, AW_DAU_2012!$A$2:$U$58,COLUMN(),FALSE)</f>
        <v>0</v>
      </c>
      <c r="S26">
        <f>VLOOKUP(254, AW_DAU_2012!$A$2:$U$58,COLUMN(),FALSE)</f>
        <v>2.3672572178477691</v>
      </c>
      <c r="T26">
        <f>VLOOKUP(254, AW_DAU_2012!$A$2:$U$58,COLUMN(),FALSE)</f>
        <v>2.5939960629921264</v>
      </c>
      <c r="U26">
        <f>VLOOKUP(254, AW_DAU_2012!$A$2:$U$58,COLUMN(),FALSE)</f>
        <v>4.2896981627296586</v>
      </c>
    </row>
    <row r="27" spans="1:21">
      <c r="A27" s="9" t="s">
        <v>46</v>
      </c>
      <c r="B27">
        <f>VLOOKUP(258, AW_DAU_2012!$A$2:$U$58,COLUMN(),FALSE)</f>
        <v>5.8675196850393698</v>
      </c>
      <c r="C27">
        <f>VLOOKUP(258, AW_DAU_2012!$A$2:$U$58,COLUMN(),FALSE)</f>
        <v>4.7865157480314959</v>
      </c>
      <c r="D27">
        <f>VLOOKUP(258, AW_DAU_2012!$A$2:$U$58,COLUMN(),FALSE)</f>
        <v>4.4620406824146981</v>
      </c>
      <c r="E27">
        <f>VLOOKUP(258, AW_DAU_2012!$A$2:$U$58,COLUMN(),FALSE)</f>
        <v>2.5020341207349079</v>
      </c>
      <c r="F27">
        <f>VLOOKUP(258, AW_DAU_2012!$A$2:$U$58,COLUMN(),FALSE)</f>
        <v>3.9418963254593167</v>
      </c>
      <c r="G27">
        <f>VLOOKUP(258, AW_DAU_2012!$A$2:$U$58,COLUMN(),FALSE)</f>
        <v>2.6892388451443572</v>
      </c>
      <c r="H27">
        <f>VLOOKUP(258, AW_DAU_2012!$A$2:$U$58,COLUMN(),FALSE)</f>
        <v>2.3544291338582677</v>
      </c>
      <c r="I27">
        <f>VLOOKUP(258, AW_DAU_2012!$A$2:$U$58,COLUMN(),FALSE)</f>
        <v>1.6615813648293962</v>
      </c>
      <c r="J27">
        <f>VLOOKUP(258, AW_DAU_2012!$A$2:$U$58,COLUMN(),FALSE)</f>
        <v>3.9177821522309713</v>
      </c>
      <c r="K27">
        <f>VLOOKUP(258, AW_DAU_2012!$A$2:$U$58,COLUMN(),FALSE)</f>
        <v>4.4530839895013123</v>
      </c>
      <c r="L27">
        <f>VLOOKUP(258, AW_DAU_2012!$A$2:$U$58,COLUMN(),FALSE)</f>
        <v>3.3334317585301836</v>
      </c>
      <c r="M27">
        <f>VLOOKUP(258, AW_DAU_2012!$A$2:$U$58,COLUMN(),FALSE)</f>
        <v>5.8530511811023622</v>
      </c>
      <c r="N27">
        <f>VLOOKUP(258, AW_DAU_2012!$A$2:$U$58,COLUMN(),FALSE)</f>
        <v>1.9258202099737534</v>
      </c>
      <c r="O27">
        <f>VLOOKUP(258, AW_DAU_2012!$A$2:$U$58,COLUMN(),FALSE)</f>
        <v>0</v>
      </c>
      <c r="P27">
        <f>VLOOKUP(258, AW_DAU_2012!$A$2:$U$58,COLUMN(),FALSE)</f>
        <v>2.5791010498687661</v>
      </c>
      <c r="Q27">
        <f>VLOOKUP(258, AW_DAU_2012!$A$2:$U$58,COLUMN(),FALSE)</f>
        <v>0</v>
      </c>
      <c r="R27">
        <f>VLOOKUP(258, AW_DAU_2012!$A$2:$U$58,COLUMN(),FALSE)</f>
        <v>2.7204724409448819</v>
      </c>
      <c r="S27">
        <f>VLOOKUP(258, AW_DAU_2012!$A$2:$U$58,COLUMN(),FALSE)</f>
        <v>2.4921587926509186</v>
      </c>
      <c r="T27">
        <f>VLOOKUP(258, AW_DAU_2012!$A$2:$U$58,COLUMN(),FALSE)</f>
        <v>2.171653543307086</v>
      </c>
      <c r="U27">
        <f>VLOOKUP(258, AW_DAU_2012!$A$2:$U$58,COLUMN(),FALSE)</f>
        <v>3.7667979002624667</v>
      </c>
    </row>
    <row r="28" spans="1:21">
      <c r="A28" s="9" t="s">
        <v>47</v>
      </c>
      <c r="B28">
        <f>VLOOKUP(261, AW_DAU_2012!$A$2:$U$58,COLUMN(),FALSE)</f>
        <v>5.7008858267716542</v>
      </c>
      <c r="C28">
        <f>VLOOKUP(261, AW_DAU_2012!$A$2:$U$58,COLUMN(),FALSE)</f>
        <v>4.5450131233595794</v>
      </c>
      <c r="D28">
        <f>VLOOKUP(261, AW_DAU_2012!$A$2:$U$58,COLUMN(),FALSE)</f>
        <v>4.1395341207349086</v>
      </c>
      <c r="E28">
        <f>VLOOKUP(261, AW_DAU_2012!$A$2:$U$58,COLUMN(),FALSE)</f>
        <v>2.6646981627296591</v>
      </c>
      <c r="F28">
        <f>VLOOKUP(261, AW_DAU_2012!$A$2:$U$58,COLUMN(),FALSE)</f>
        <v>3.7125656167979</v>
      </c>
      <c r="G28">
        <f>VLOOKUP(261, AW_DAU_2012!$A$2:$U$58,COLUMN(),FALSE)</f>
        <v>2.8855314960629919</v>
      </c>
      <c r="H28">
        <f>VLOOKUP(261, AW_DAU_2012!$A$2:$U$58,COLUMN(),FALSE)</f>
        <v>0</v>
      </c>
      <c r="I28">
        <f>VLOOKUP(261, AW_DAU_2012!$A$2:$U$58,COLUMN(),FALSE)</f>
        <v>1.5599409448818899</v>
      </c>
      <c r="J28">
        <f>VLOOKUP(261, AW_DAU_2012!$A$2:$U$58,COLUMN(),FALSE)</f>
        <v>3.2012467191601046</v>
      </c>
      <c r="K28">
        <f>VLOOKUP(261, AW_DAU_2012!$A$2:$U$58,COLUMN(),FALSE)</f>
        <v>3.7594816272965876</v>
      </c>
      <c r="L28">
        <f>VLOOKUP(261, AW_DAU_2012!$A$2:$U$58,COLUMN(),FALSE)</f>
        <v>0</v>
      </c>
      <c r="M28">
        <f>VLOOKUP(261, AW_DAU_2012!$A$2:$U$58,COLUMN(),FALSE)</f>
        <v>0</v>
      </c>
      <c r="N28">
        <f>VLOOKUP(261, AW_DAU_2012!$A$2:$U$58,COLUMN(),FALSE)</f>
        <v>2.4815616797900257</v>
      </c>
      <c r="O28">
        <f>VLOOKUP(261, AW_DAU_2012!$A$2:$U$58,COLUMN(),FALSE)</f>
        <v>0</v>
      </c>
      <c r="P28">
        <f>VLOOKUP(261, AW_DAU_2012!$A$2:$U$58,COLUMN(),FALSE)</f>
        <v>2.3151246719160103</v>
      </c>
      <c r="Q28">
        <f>VLOOKUP(261, AW_DAU_2012!$A$2:$U$58,COLUMN(),FALSE)</f>
        <v>0</v>
      </c>
      <c r="R28">
        <f>VLOOKUP(261, AW_DAU_2012!$A$2:$U$58,COLUMN(),FALSE)</f>
        <v>0</v>
      </c>
      <c r="S28">
        <f>VLOOKUP(261, AW_DAU_2012!$A$2:$U$58,COLUMN(),FALSE)</f>
        <v>0</v>
      </c>
      <c r="T28">
        <f>VLOOKUP(261, AW_DAU_2012!$A$2:$U$58,COLUMN(),FALSE)</f>
        <v>1.2872047244094489</v>
      </c>
      <c r="U28">
        <f>VLOOKUP(261, AW_DAU_2012!$A$2:$U$58,COLUMN(),FALSE)</f>
        <v>3.9027559055118108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D6F6-B180-CE40-94E8-AA5992F1DEDB}">
  <dimension ref="A1:U28"/>
  <sheetViews>
    <sheetView tabSelected="1" workbookViewId="0">
      <selection activeCell="B3" sqref="B3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8" t="s">
        <v>21</v>
      </c>
      <c r="B2">
        <v>3.1613058548211201</v>
      </c>
      <c r="C2">
        <v>3.5243683050761465</v>
      </c>
      <c r="D2">
        <v>2.8749015748031495</v>
      </c>
      <c r="E2">
        <v>2.6296795497463883</v>
      </c>
      <c r="F2">
        <v>0</v>
      </c>
      <c r="G2">
        <v>1.7561679790026248</v>
      </c>
      <c r="H2">
        <v>0</v>
      </c>
      <c r="I2">
        <v>0.72969531156237777</v>
      </c>
      <c r="J2">
        <v>0</v>
      </c>
      <c r="K2">
        <v>2.9397561423758054</v>
      </c>
      <c r="L2">
        <v>2.970505249343832</v>
      </c>
      <c r="M2">
        <v>4.0063359345347447</v>
      </c>
      <c r="N2">
        <v>0</v>
      </c>
      <c r="O2">
        <v>0</v>
      </c>
      <c r="P2">
        <v>2.106299212598425</v>
      </c>
      <c r="Q2">
        <v>0</v>
      </c>
      <c r="R2">
        <v>0</v>
      </c>
      <c r="S2">
        <v>2.9236220472440948</v>
      </c>
      <c r="T2">
        <v>2.8355165132752953</v>
      </c>
      <c r="U2">
        <v>2.3977486558989414</v>
      </c>
    </row>
    <row r="3" spans="1:21">
      <c r="A3" s="8" t="s">
        <v>22</v>
      </c>
      <c r="B3">
        <v>3.5532553252381858</v>
      </c>
      <c r="C3">
        <v>3.6069838673344252</v>
      </c>
      <c r="D3">
        <v>2.9731864585311656</v>
      </c>
      <c r="E3">
        <v>2.4081880492686212</v>
      </c>
      <c r="F3">
        <v>2.7422244094488186</v>
      </c>
      <c r="G3">
        <v>2.0542479474781441</v>
      </c>
      <c r="H3">
        <v>2.1348444034827154</v>
      </c>
      <c r="I3">
        <v>1.1078092128618859</v>
      </c>
      <c r="J3">
        <v>0</v>
      </c>
      <c r="K3">
        <v>2.9253207284519509</v>
      </c>
      <c r="L3">
        <v>2.8614408651950436</v>
      </c>
      <c r="M3">
        <v>4.2993186764578937</v>
      </c>
      <c r="N3">
        <v>0</v>
      </c>
      <c r="O3">
        <v>2.9129140209963316</v>
      </c>
      <c r="P3">
        <v>0</v>
      </c>
      <c r="Q3">
        <v>0</v>
      </c>
      <c r="R3">
        <v>0</v>
      </c>
      <c r="S3">
        <v>2.7885170603674543</v>
      </c>
      <c r="T3">
        <v>2.8189501170443023</v>
      </c>
      <c r="U3">
        <v>2.5004650678473155</v>
      </c>
    </row>
    <row r="4" spans="1:21">
      <c r="A4" s="8" t="s">
        <v>23</v>
      </c>
      <c r="B4">
        <v>3.4100318302172257</v>
      </c>
      <c r="C4">
        <v>3.7294682342964864</v>
      </c>
      <c r="D4">
        <v>2.3058978793543945</v>
      </c>
      <c r="E4">
        <v>2.7334265272539762</v>
      </c>
      <c r="F4">
        <v>2.8148293963254591</v>
      </c>
      <c r="G4">
        <v>1.9851507718103465</v>
      </c>
      <c r="H4">
        <v>2.1206878122505746</v>
      </c>
      <c r="I4">
        <v>0.98624870439263157</v>
      </c>
      <c r="J4">
        <v>2.8669899233726772</v>
      </c>
      <c r="K4">
        <v>3.2430989712233145</v>
      </c>
      <c r="L4">
        <v>2.3568562894802323</v>
      </c>
      <c r="M4">
        <v>3.959086623228941</v>
      </c>
      <c r="N4">
        <v>0</v>
      </c>
      <c r="O4">
        <v>2.9842104743022682</v>
      </c>
      <c r="P4">
        <v>2.2356516179380939</v>
      </c>
      <c r="Q4">
        <v>0</v>
      </c>
      <c r="R4">
        <v>0</v>
      </c>
      <c r="S4">
        <v>2.5875796241995497</v>
      </c>
      <c r="T4">
        <v>2.6292508366479677</v>
      </c>
      <c r="U4">
        <v>2.3938566972195869</v>
      </c>
    </row>
    <row r="5" spans="1:21">
      <c r="A5" s="8" t="s">
        <v>24</v>
      </c>
      <c r="B5">
        <v>3.4100318302172257</v>
      </c>
      <c r="C5">
        <v>3.7294682342964864</v>
      </c>
      <c r="D5">
        <v>2.3058978793543945</v>
      </c>
      <c r="E5">
        <v>2.7334265272539762</v>
      </c>
      <c r="F5">
        <v>2.8148293963254591</v>
      </c>
      <c r="G5">
        <v>1.9851507718103465</v>
      </c>
      <c r="H5">
        <v>2.1206878122505746</v>
      </c>
      <c r="I5">
        <v>0.98624870439263157</v>
      </c>
      <c r="J5">
        <v>2.8669899233726772</v>
      </c>
      <c r="K5">
        <v>3.2430989712233145</v>
      </c>
      <c r="L5">
        <v>2.3568562894802323</v>
      </c>
      <c r="M5">
        <v>3.959086623228941</v>
      </c>
      <c r="N5">
        <v>0</v>
      </c>
      <c r="O5">
        <v>2.9842104743022682</v>
      </c>
      <c r="P5">
        <v>2.2356516179380939</v>
      </c>
      <c r="Q5">
        <v>0</v>
      </c>
      <c r="R5">
        <v>0</v>
      </c>
      <c r="S5">
        <v>2.5875796241995497</v>
      </c>
      <c r="T5">
        <v>2.6292508366479677</v>
      </c>
      <c r="U5">
        <v>2.3938566972195869</v>
      </c>
    </row>
    <row r="6" spans="1:21">
      <c r="A6" s="8" t="s">
        <v>25</v>
      </c>
      <c r="B6">
        <v>3.3325826181538774</v>
      </c>
      <c r="C6">
        <v>3.6480101744111124</v>
      </c>
      <c r="D6">
        <v>3.4464238845144357</v>
      </c>
      <c r="E6">
        <v>2.6008823665367715</v>
      </c>
      <c r="F6">
        <v>2.7683398950131237</v>
      </c>
      <c r="G6">
        <v>2.49789129402828</v>
      </c>
      <c r="H6">
        <v>2.2127520471729505</v>
      </c>
      <c r="I6">
        <v>0.93805735698963921</v>
      </c>
      <c r="J6">
        <v>3.0152777777777775</v>
      </c>
      <c r="K6">
        <v>3.2398584087875726</v>
      </c>
      <c r="L6">
        <v>2.3875495289658559</v>
      </c>
      <c r="M6">
        <v>4.0438178171273789</v>
      </c>
      <c r="N6">
        <v>0</v>
      </c>
      <c r="O6">
        <v>3.0006082026051377</v>
      </c>
      <c r="P6">
        <v>1.7843953442701677</v>
      </c>
      <c r="Q6">
        <v>0</v>
      </c>
      <c r="R6">
        <v>0</v>
      </c>
      <c r="S6">
        <v>2.4907492980492489</v>
      </c>
      <c r="T6">
        <v>2.3594597550306213</v>
      </c>
      <c r="U6">
        <v>0</v>
      </c>
    </row>
    <row r="7" spans="1:21">
      <c r="A7" s="8" t="s">
        <v>26</v>
      </c>
      <c r="B7">
        <v>3.6889520316793636</v>
      </c>
      <c r="C7">
        <v>3.6201850920956828</v>
      </c>
      <c r="D7">
        <v>2.5136977100504181</v>
      </c>
      <c r="E7">
        <v>2.3752405949256343</v>
      </c>
      <c r="F7">
        <v>2.3737204724409446</v>
      </c>
      <c r="G7">
        <v>2.2544728783902013</v>
      </c>
      <c r="H7">
        <v>2.222703412073491</v>
      </c>
      <c r="I7">
        <v>0.79961352038979894</v>
      </c>
      <c r="J7">
        <v>3.2448326771653537</v>
      </c>
      <c r="K7">
        <v>3.2504844289409007</v>
      </c>
      <c r="L7">
        <v>2.2435076696318266</v>
      </c>
      <c r="M7">
        <v>3.9771390363013222</v>
      </c>
      <c r="N7">
        <v>0</v>
      </c>
      <c r="O7">
        <v>2.9740450317437359</v>
      </c>
      <c r="P7">
        <v>0.77995284731275671</v>
      </c>
      <c r="Q7">
        <v>0</v>
      </c>
      <c r="R7">
        <v>0</v>
      </c>
      <c r="S7">
        <v>2.1822998687664041</v>
      </c>
      <c r="T7">
        <v>2.6223158050221245</v>
      </c>
      <c r="U7">
        <v>2.6702033782375434</v>
      </c>
    </row>
    <row r="8" spans="1:21">
      <c r="A8" s="8" t="s">
        <v>27</v>
      </c>
      <c r="B8">
        <v>3.7432202332143394</v>
      </c>
      <c r="C8">
        <v>3.7254920337106299</v>
      </c>
      <c r="D8">
        <v>2.6737368766404197</v>
      </c>
      <c r="E8">
        <v>2.2395341207349082</v>
      </c>
      <c r="F8">
        <v>0</v>
      </c>
      <c r="G8">
        <v>2.3507874015748031</v>
      </c>
      <c r="H8">
        <v>1.945800524934383</v>
      </c>
      <c r="I8">
        <v>0.94633154003427011</v>
      </c>
      <c r="J8">
        <v>3.2058070866141741</v>
      </c>
      <c r="K8">
        <v>3.4491539440689154</v>
      </c>
      <c r="L8">
        <v>2.1964231335482287</v>
      </c>
      <c r="M8">
        <v>4.2318896903621308</v>
      </c>
      <c r="N8">
        <v>0</v>
      </c>
      <c r="O8">
        <v>2.9730643044619418</v>
      </c>
      <c r="P8">
        <v>1.7452791312595826</v>
      </c>
      <c r="Q8">
        <v>0</v>
      </c>
      <c r="R8">
        <v>0</v>
      </c>
      <c r="S8">
        <v>2.7187472022866732</v>
      </c>
      <c r="T8">
        <v>2.6032320059489962</v>
      </c>
      <c r="U8">
        <v>2.0773129921259841</v>
      </c>
    </row>
    <row r="9" spans="1:21">
      <c r="A9" s="8" t="s">
        <v>28</v>
      </c>
      <c r="B9">
        <v>3.6816851937625446</v>
      </c>
      <c r="C9">
        <v>3.1305468820707754</v>
      </c>
      <c r="D9">
        <v>3.7249504059085639</v>
      </c>
      <c r="E9">
        <v>2.563930351781567</v>
      </c>
      <c r="F9">
        <v>0</v>
      </c>
      <c r="G9">
        <v>2.4179588909745413</v>
      </c>
      <c r="H9">
        <v>2.0744173460618307</v>
      </c>
      <c r="I9">
        <v>0.90019583742232412</v>
      </c>
      <c r="J9">
        <v>3.3930774278215226</v>
      </c>
      <c r="K9">
        <v>3.4196291823431353</v>
      </c>
      <c r="L9">
        <v>2.3893519046834126</v>
      </c>
      <c r="M9">
        <v>4.3660777257753498</v>
      </c>
      <c r="N9">
        <v>0</v>
      </c>
      <c r="O9">
        <v>3.0510461855363626</v>
      </c>
      <c r="P9">
        <v>1.3323490813648295</v>
      </c>
      <c r="Q9">
        <v>0</v>
      </c>
      <c r="R9">
        <v>0</v>
      </c>
      <c r="S9">
        <v>2.845538057742782</v>
      </c>
      <c r="T9">
        <v>2.4247817216207346</v>
      </c>
      <c r="U9">
        <v>3.156862296282732</v>
      </c>
    </row>
    <row r="10" spans="1:21">
      <c r="A10" s="8" t="s">
        <v>29</v>
      </c>
      <c r="B10">
        <v>4.2593635170603674</v>
      </c>
      <c r="C10">
        <v>4.1950869422572179</v>
      </c>
      <c r="D10">
        <v>3.1110587470697841</v>
      </c>
      <c r="E10">
        <v>2.2215223097112862</v>
      </c>
      <c r="F10">
        <v>2.5048228346456693</v>
      </c>
      <c r="G10">
        <v>2.0334317585301833</v>
      </c>
      <c r="H10">
        <v>1.8855533683289589</v>
      </c>
      <c r="I10">
        <v>0.58938976377952756</v>
      </c>
      <c r="J10">
        <v>1.1517388451443569</v>
      </c>
      <c r="K10">
        <v>3.5091516846779127</v>
      </c>
      <c r="L10">
        <v>2.6912401574803151</v>
      </c>
      <c r="M10">
        <v>4.6591347088558379</v>
      </c>
      <c r="N10">
        <v>1.5304133858267714</v>
      </c>
      <c r="O10">
        <v>3.1937828083989501</v>
      </c>
      <c r="P10">
        <v>1.6374917979002623</v>
      </c>
      <c r="Q10">
        <v>0</v>
      </c>
      <c r="R10">
        <v>0</v>
      </c>
      <c r="S10">
        <v>2.5182250656167979</v>
      </c>
      <c r="T10">
        <v>2.6098794291338585</v>
      </c>
      <c r="U10">
        <v>2.4740762084143624</v>
      </c>
    </row>
    <row r="11" spans="1:21">
      <c r="A11" s="8" t="s">
        <v>30</v>
      </c>
      <c r="B11">
        <v>4.0567552645446145</v>
      </c>
      <c r="C11">
        <v>3.9456364829396322</v>
      </c>
      <c r="D11">
        <v>3.2987747774666092</v>
      </c>
      <c r="E11">
        <v>1.9992542795079298</v>
      </c>
      <c r="F11">
        <v>0</v>
      </c>
      <c r="G11">
        <v>2.1646607563122138</v>
      </c>
      <c r="H11">
        <v>1.8193892077049689</v>
      </c>
      <c r="I11">
        <v>0.64883663870084696</v>
      </c>
      <c r="J11">
        <v>2.2743328958880138</v>
      </c>
      <c r="K11">
        <v>3.420307592686803</v>
      </c>
      <c r="L11">
        <v>2.6553452854662503</v>
      </c>
      <c r="M11">
        <v>4.3640731844130034</v>
      </c>
      <c r="N11">
        <v>2.2636975065616798</v>
      </c>
      <c r="O11">
        <v>3.0946737466489891</v>
      </c>
      <c r="P11">
        <v>1.2399066326234629</v>
      </c>
      <c r="Q11">
        <v>0</v>
      </c>
      <c r="R11">
        <v>0</v>
      </c>
      <c r="S11">
        <v>2.4441757442563485</v>
      </c>
      <c r="T11">
        <v>2.5190330066346736</v>
      </c>
      <c r="U11">
        <v>2.4658505677971956</v>
      </c>
    </row>
    <row r="12" spans="1:21">
      <c r="A12" s="8" t="s">
        <v>31</v>
      </c>
      <c r="B12">
        <v>5.221346810398015</v>
      </c>
      <c r="C12">
        <v>4.6097236012431946</v>
      </c>
      <c r="D12">
        <v>4.3572178477690287</v>
      </c>
      <c r="E12">
        <v>2.4224162621444338</v>
      </c>
      <c r="F12">
        <v>3.5398956186475012</v>
      </c>
      <c r="G12">
        <v>2.2752987907761533</v>
      </c>
      <c r="H12">
        <v>2.2390116138819782</v>
      </c>
      <c r="I12">
        <v>1.4674498744306037</v>
      </c>
      <c r="J12">
        <v>3.1167650918635177</v>
      </c>
      <c r="K12">
        <v>3.8895302851593341</v>
      </c>
      <c r="L12">
        <v>3.0798934820647408</v>
      </c>
      <c r="M12">
        <v>5.6482628616509656</v>
      </c>
      <c r="N12">
        <v>1.4874671916010498</v>
      </c>
      <c r="O12">
        <v>4.4574006374203226</v>
      </c>
      <c r="P12">
        <v>1.6637833783101057</v>
      </c>
      <c r="Q12">
        <v>0</v>
      </c>
      <c r="R12">
        <v>1.6926424519515704</v>
      </c>
      <c r="S12">
        <v>2.8249834858058924</v>
      </c>
      <c r="T12">
        <v>0.97420206142115451</v>
      </c>
      <c r="U12">
        <v>2.9048675384875136</v>
      </c>
    </row>
    <row r="13" spans="1:21">
      <c r="A13" s="8" t="s">
        <v>32</v>
      </c>
      <c r="B13">
        <v>4.7012215114446319</v>
      </c>
      <c r="C13">
        <v>4.2575022402334435</v>
      </c>
      <c r="D13">
        <v>3.2628718285214346</v>
      </c>
      <c r="E13">
        <v>2.0941391162412821</v>
      </c>
      <c r="F13">
        <v>0</v>
      </c>
      <c r="G13">
        <v>1.9774442257217846</v>
      </c>
      <c r="H13">
        <v>1.9023129921259843</v>
      </c>
      <c r="I13">
        <v>0.37357000943745966</v>
      </c>
      <c r="J13">
        <v>1.2905183727034122</v>
      </c>
      <c r="K13">
        <v>3.8183053699654175</v>
      </c>
      <c r="L13">
        <v>3.1544001214724191</v>
      </c>
      <c r="M13">
        <v>5.2090693653964903</v>
      </c>
      <c r="N13">
        <v>0</v>
      </c>
      <c r="O13">
        <v>3.8747333988749686</v>
      </c>
      <c r="P13">
        <v>1.1935695538057742</v>
      </c>
      <c r="Q13">
        <v>0</v>
      </c>
      <c r="R13">
        <v>1.5706364829396326</v>
      </c>
      <c r="S13">
        <v>1.7416666666666667</v>
      </c>
      <c r="T13">
        <v>1.6181053884507559</v>
      </c>
      <c r="U13">
        <v>2.7606080489938756</v>
      </c>
    </row>
    <row r="14" spans="1:21">
      <c r="A14" s="8" t="s">
        <v>33</v>
      </c>
      <c r="B14">
        <v>5.1101364540517338</v>
      </c>
      <c r="C14">
        <v>4.4112430513591629</v>
      </c>
      <c r="D14">
        <v>3.5344160104986884</v>
      </c>
      <c r="E14">
        <v>2.43607349117966</v>
      </c>
      <c r="F14">
        <v>0</v>
      </c>
      <c r="G14">
        <v>2.2928313648293961</v>
      </c>
      <c r="H14">
        <v>2.2265583989501314</v>
      </c>
      <c r="I14">
        <v>0.60596519360641721</v>
      </c>
      <c r="J14">
        <v>0</v>
      </c>
      <c r="K14">
        <v>4.0298645440701488</v>
      </c>
      <c r="L14">
        <v>3.2156894450693656</v>
      </c>
      <c r="M14">
        <v>5.5929774403199604</v>
      </c>
      <c r="N14">
        <v>0</v>
      </c>
      <c r="O14">
        <v>0</v>
      </c>
      <c r="P14">
        <v>0</v>
      </c>
      <c r="Q14">
        <v>0</v>
      </c>
      <c r="R14">
        <v>0</v>
      </c>
      <c r="S14">
        <v>2.5391732283464563</v>
      </c>
      <c r="T14">
        <v>1.1368971888382373</v>
      </c>
      <c r="U14">
        <v>3.0423200547512206</v>
      </c>
    </row>
    <row r="15" spans="1:21">
      <c r="A15" s="8" t="s">
        <v>34</v>
      </c>
      <c r="B15">
        <v>5.3301454505686792</v>
      </c>
      <c r="C15">
        <v>4.5169127296587925</v>
      </c>
      <c r="D15">
        <v>3.8024168853893259</v>
      </c>
      <c r="E15">
        <v>2.5951771653543307</v>
      </c>
      <c r="F15">
        <v>3.7897473753280835</v>
      </c>
      <c r="G15">
        <v>2.4177055993000871</v>
      </c>
      <c r="H15">
        <v>2.2912729658792652</v>
      </c>
      <c r="I15">
        <v>0.61711504811898521</v>
      </c>
      <c r="J15">
        <v>0</v>
      </c>
      <c r="K15">
        <v>4.029051837270341</v>
      </c>
      <c r="L15">
        <v>3.2706167979002627</v>
      </c>
      <c r="M15">
        <v>5.7725393700787402</v>
      </c>
      <c r="N15">
        <v>0</v>
      </c>
      <c r="O15">
        <v>4.4253280839895019</v>
      </c>
      <c r="P15">
        <v>2.5708333333333333</v>
      </c>
      <c r="Q15">
        <v>0</v>
      </c>
      <c r="R15">
        <v>1.7887467191601047</v>
      </c>
      <c r="S15">
        <v>2.6088976377952755</v>
      </c>
      <c r="T15">
        <v>1.4584919072615923</v>
      </c>
      <c r="U15">
        <v>3.3005085301837269</v>
      </c>
    </row>
    <row r="16" spans="1:21">
      <c r="A16" s="8" t="s">
        <v>35</v>
      </c>
      <c r="B16">
        <v>4.9470659917510309</v>
      </c>
      <c r="C16">
        <v>4.4864694460963079</v>
      </c>
      <c r="D16">
        <v>4.3273708385136063</v>
      </c>
      <c r="E16">
        <v>2.3685669551207091</v>
      </c>
      <c r="F16">
        <v>3.5463262530691728</v>
      </c>
      <c r="G16">
        <v>2.6772724967350094</v>
      </c>
      <c r="H16">
        <v>2.1567233211702193</v>
      </c>
      <c r="I16">
        <v>1.5354490063742032</v>
      </c>
      <c r="J16">
        <v>3.1810419987154175</v>
      </c>
      <c r="K16">
        <v>4.157376421697287</v>
      </c>
      <c r="L16">
        <v>3.0639266473269786</v>
      </c>
      <c r="M16">
        <v>5.4779527559055117</v>
      </c>
      <c r="N16">
        <v>0</v>
      </c>
      <c r="O16">
        <v>0</v>
      </c>
      <c r="P16">
        <v>2.4814741907261593</v>
      </c>
      <c r="Q16">
        <v>0</v>
      </c>
      <c r="R16">
        <v>1.7974737532808398</v>
      </c>
      <c r="S16">
        <v>2.6036089238845146</v>
      </c>
      <c r="T16">
        <v>4.1202900773766915</v>
      </c>
      <c r="U16">
        <v>3.8122555774278211</v>
      </c>
    </row>
    <row r="17" spans="1:21">
      <c r="A17" s="8" t="s">
        <v>36</v>
      </c>
      <c r="B17">
        <v>4.7735564304461944</v>
      </c>
      <c r="C17">
        <v>4.1293569553805778</v>
      </c>
      <c r="D17">
        <v>0</v>
      </c>
      <c r="E17">
        <v>2.4262385170603675</v>
      </c>
      <c r="F17">
        <v>3.2610564304461942</v>
      </c>
      <c r="G17">
        <v>0</v>
      </c>
      <c r="H17">
        <v>0</v>
      </c>
      <c r="I17">
        <v>1.5331737249060082</v>
      </c>
      <c r="J17">
        <v>3.1327099737532804</v>
      </c>
      <c r="K17">
        <v>3.8516404199475067</v>
      </c>
      <c r="L17">
        <v>3.0845472440944883</v>
      </c>
      <c r="M17">
        <v>5.7246062992125983</v>
      </c>
      <c r="N17">
        <v>0</v>
      </c>
      <c r="O17">
        <v>0</v>
      </c>
      <c r="P17">
        <v>2.4047572178477692</v>
      </c>
      <c r="Q17">
        <v>0</v>
      </c>
      <c r="R17">
        <v>0</v>
      </c>
      <c r="S17">
        <v>0</v>
      </c>
      <c r="T17">
        <v>1.3584317585301837</v>
      </c>
      <c r="U17">
        <v>0</v>
      </c>
    </row>
    <row r="18" spans="1:21">
      <c r="A18" s="8" t="s">
        <v>37</v>
      </c>
      <c r="B18">
        <v>5.5094284120734898</v>
      </c>
      <c r="C18">
        <v>4.6128189970159328</v>
      </c>
      <c r="D18">
        <v>3.8880741469816269</v>
      </c>
      <c r="E18">
        <v>2.5903783326249084</v>
      </c>
      <c r="F18">
        <v>3.8776733874174822</v>
      </c>
      <c r="G18">
        <v>2.4198272090988628</v>
      </c>
      <c r="H18">
        <v>2.3655511811023624</v>
      </c>
      <c r="I18">
        <v>1.4130719403522143</v>
      </c>
      <c r="J18">
        <v>3.3276492782152225</v>
      </c>
      <c r="K18">
        <v>4.5726374854898273</v>
      </c>
      <c r="L18">
        <v>3.3068747695669769</v>
      </c>
      <c r="M18">
        <v>5.7587306794983961</v>
      </c>
      <c r="N18">
        <v>0</v>
      </c>
      <c r="O18">
        <v>0</v>
      </c>
      <c r="P18">
        <v>2.6022309711286091</v>
      </c>
      <c r="Q18">
        <v>0</v>
      </c>
      <c r="R18">
        <v>1.8635389326334211</v>
      </c>
      <c r="S18">
        <v>2.7336611135413631</v>
      </c>
      <c r="T18">
        <v>1.1685121391076114</v>
      </c>
      <c r="U18">
        <v>3.9941028979368087</v>
      </c>
    </row>
    <row r="19" spans="1:21">
      <c r="A19" s="8" t="s">
        <v>38</v>
      </c>
      <c r="B19">
        <v>0</v>
      </c>
      <c r="C19">
        <v>4.4184383202099733</v>
      </c>
      <c r="D19">
        <v>4.4071850393700789</v>
      </c>
      <c r="E19">
        <v>0</v>
      </c>
      <c r="F19">
        <v>3.6793963254593174</v>
      </c>
      <c r="G19">
        <v>0</v>
      </c>
      <c r="H19">
        <v>0</v>
      </c>
      <c r="I19">
        <v>1.5514763779527558</v>
      </c>
      <c r="J19">
        <v>0</v>
      </c>
      <c r="K19">
        <v>3.9971128608923889</v>
      </c>
      <c r="L19">
        <v>0</v>
      </c>
      <c r="M19">
        <v>5.6671916010498693</v>
      </c>
      <c r="N19">
        <v>0</v>
      </c>
      <c r="O19">
        <v>0</v>
      </c>
      <c r="P19">
        <v>0</v>
      </c>
      <c r="Q19">
        <v>0</v>
      </c>
      <c r="R19">
        <v>0</v>
      </c>
      <c r="S19">
        <v>2.5739173228346455</v>
      </c>
      <c r="T19">
        <v>0</v>
      </c>
      <c r="U19">
        <v>3.3398622047244095</v>
      </c>
    </row>
    <row r="20" spans="1:21">
      <c r="A20" s="8" t="s">
        <v>39</v>
      </c>
      <c r="B20">
        <v>4.9951771653543311</v>
      </c>
      <c r="C20">
        <v>4.8818733595800516</v>
      </c>
      <c r="D20">
        <v>3.839107611548557</v>
      </c>
      <c r="E20">
        <v>2.5007545931758526</v>
      </c>
      <c r="F20">
        <v>3.9577427821522302</v>
      </c>
      <c r="G20">
        <v>2.2425853018372703</v>
      </c>
      <c r="H20">
        <v>0</v>
      </c>
      <c r="I20">
        <v>1.2085465879265092</v>
      </c>
      <c r="J20">
        <v>0</v>
      </c>
      <c r="K20">
        <v>3.8621719160104986</v>
      </c>
      <c r="L20">
        <v>3.2710629921259846</v>
      </c>
      <c r="M20">
        <v>5.4495570866141732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0.9329232283464568</v>
      </c>
      <c r="U20">
        <v>4.1189304461942253</v>
      </c>
    </row>
    <row r="21" spans="1:21">
      <c r="A21" s="8" t="s">
        <v>40</v>
      </c>
      <c r="B21">
        <v>5.0297434372155498</v>
      </c>
      <c r="C21">
        <v>5.019650668666416</v>
      </c>
      <c r="D21">
        <v>3.9271256429825705</v>
      </c>
      <c r="E21">
        <v>2.5908506688221395</v>
      </c>
      <c r="F21">
        <v>3.9417650918635174</v>
      </c>
      <c r="G21">
        <v>2.1474737532808401</v>
      </c>
      <c r="H21">
        <v>2.3879593175853016</v>
      </c>
      <c r="I21">
        <v>1.3198136217821255</v>
      </c>
      <c r="J21">
        <v>3.1212270341207344</v>
      </c>
      <c r="K21">
        <v>4.2873138393876387</v>
      </c>
      <c r="L21">
        <v>3.2896280720591746</v>
      </c>
      <c r="M21">
        <v>5.5096330917496061</v>
      </c>
      <c r="N21">
        <v>0</v>
      </c>
      <c r="O21">
        <v>0</v>
      </c>
      <c r="P21">
        <v>0</v>
      </c>
      <c r="Q21">
        <v>0</v>
      </c>
      <c r="R21">
        <v>0</v>
      </c>
      <c r="S21">
        <v>2.7122703412073488</v>
      </c>
      <c r="T21">
        <v>0.94320513933920025</v>
      </c>
      <c r="U21">
        <v>4.0634720480857416</v>
      </c>
    </row>
    <row r="22" spans="1:21">
      <c r="A22" s="8" t="s">
        <v>41</v>
      </c>
      <c r="B22">
        <v>5.5425379526581526</v>
      </c>
      <c r="C22">
        <v>4.5071076320538062</v>
      </c>
      <c r="D22">
        <v>4.2160433070866148</v>
      </c>
      <c r="E22">
        <v>2.6534980406276256</v>
      </c>
      <c r="F22">
        <v>3.8940820711213182</v>
      </c>
      <c r="G22">
        <v>2.4523129921259841</v>
      </c>
      <c r="H22">
        <v>2.4461767962598424</v>
      </c>
      <c r="I22">
        <v>1.3841619062323094</v>
      </c>
      <c r="J22">
        <v>0</v>
      </c>
      <c r="K22">
        <v>4.3760739898709842</v>
      </c>
      <c r="L22">
        <v>3.3414485473798532</v>
      </c>
      <c r="M22">
        <v>5.7246049321959749</v>
      </c>
      <c r="N22">
        <v>0</v>
      </c>
      <c r="O22">
        <v>0</v>
      </c>
      <c r="P22">
        <v>0</v>
      </c>
      <c r="Q22">
        <v>0</v>
      </c>
      <c r="R22">
        <v>1.9125984251968504</v>
      </c>
      <c r="S22">
        <v>2.8095964566929137</v>
      </c>
      <c r="T22">
        <v>1.0961614173228345</v>
      </c>
      <c r="U22">
        <v>4.0052095760757176</v>
      </c>
    </row>
    <row r="23" spans="1:21">
      <c r="A23" s="8" t="s">
        <v>42</v>
      </c>
      <c r="B23">
        <v>5.6096784776902897</v>
      </c>
      <c r="C23">
        <v>4.4987204724409446</v>
      </c>
      <c r="D23">
        <v>4.3380577427821523</v>
      </c>
      <c r="E23">
        <v>2.3485892388451446</v>
      </c>
      <c r="F23">
        <v>3.6983595800524935</v>
      </c>
      <c r="G23">
        <v>2.1038713910761153</v>
      </c>
      <c r="H23">
        <v>0</v>
      </c>
      <c r="I23">
        <v>1.485990813648294</v>
      </c>
      <c r="J23">
        <v>3.6433398950131233</v>
      </c>
      <c r="K23">
        <v>4.3039041994750651</v>
      </c>
      <c r="L23">
        <v>0</v>
      </c>
      <c r="M23">
        <v>0</v>
      </c>
      <c r="N23">
        <v>0</v>
      </c>
      <c r="O23">
        <v>0</v>
      </c>
      <c r="P23">
        <v>2.37998687664042</v>
      </c>
      <c r="Q23">
        <v>0</v>
      </c>
      <c r="R23">
        <v>2.4886482939632546</v>
      </c>
      <c r="S23">
        <v>2.0347112860892387</v>
      </c>
      <c r="T23">
        <v>2.000721784776903</v>
      </c>
      <c r="U23">
        <v>3.8681102362204722</v>
      </c>
    </row>
    <row r="24" spans="1:21">
      <c r="A24" s="8" t="s">
        <v>43</v>
      </c>
      <c r="B24">
        <v>5.3464566929133852</v>
      </c>
      <c r="C24">
        <v>4.3754265091863509</v>
      </c>
      <c r="D24">
        <v>3.5902887139107609</v>
      </c>
      <c r="E24">
        <v>2.4879921259842521</v>
      </c>
      <c r="F24">
        <v>3.7400918635170606</v>
      </c>
      <c r="G24">
        <v>0</v>
      </c>
      <c r="H24">
        <v>0</v>
      </c>
      <c r="I24">
        <v>1.5553477690288713</v>
      </c>
      <c r="J24">
        <v>3.7467847769028872</v>
      </c>
      <c r="K24">
        <v>4.3933727034120729</v>
      </c>
      <c r="L24">
        <v>3.1728674540682413</v>
      </c>
      <c r="M24">
        <v>5.9218503937007885</v>
      </c>
      <c r="N24">
        <v>0</v>
      </c>
      <c r="O24">
        <v>0</v>
      </c>
      <c r="P24">
        <v>0</v>
      </c>
      <c r="Q24">
        <v>0</v>
      </c>
      <c r="R24">
        <v>0</v>
      </c>
      <c r="S24">
        <v>2.3269356955380576</v>
      </c>
      <c r="T24">
        <v>2.6468503937007868</v>
      </c>
      <c r="U24">
        <v>3.8832020997375323</v>
      </c>
    </row>
    <row r="25" spans="1:21">
      <c r="A25" s="8" t="s">
        <v>44</v>
      </c>
      <c r="B25">
        <v>5.5742782152230967</v>
      </c>
      <c r="C25">
        <v>4.4628247361936904</v>
      </c>
      <c r="D25">
        <v>4.4174639870597572</v>
      </c>
      <c r="E25">
        <v>2.5914698162729652</v>
      </c>
      <c r="F25">
        <v>3.8918963254593177</v>
      </c>
      <c r="G25">
        <v>0</v>
      </c>
      <c r="H25">
        <v>2.3870406824146979</v>
      </c>
      <c r="I25">
        <v>1.5720774623566791</v>
      </c>
      <c r="J25">
        <v>3.6308070866141735</v>
      </c>
      <c r="K25">
        <v>4.4059317585301834</v>
      </c>
      <c r="L25">
        <v>3.4529199475065608</v>
      </c>
      <c r="M25">
        <v>5.8925524934383198</v>
      </c>
      <c r="N25">
        <v>2.0441272965879262</v>
      </c>
      <c r="O25">
        <v>0</v>
      </c>
      <c r="P25">
        <v>0</v>
      </c>
      <c r="Q25">
        <v>0</v>
      </c>
      <c r="R25">
        <v>2.6859251968503934</v>
      </c>
      <c r="S25">
        <v>2.4849409448818891</v>
      </c>
      <c r="T25">
        <v>2.1892716535433068</v>
      </c>
      <c r="U25">
        <v>3.7073210977304307</v>
      </c>
    </row>
    <row r="26" spans="1:21">
      <c r="A26" s="8" t="s">
        <v>45</v>
      </c>
      <c r="B26">
        <v>5.5052493438320207</v>
      </c>
      <c r="C26">
        <v>5.1168307086614178</v>
      </c>
      <c r="D26">
        <v>0</v>
      </c>
      <c r="E26">
        <v>2.4312992125984252</v>
      </c>
      <c r="F26">
        <v>3.7286417322834646</v>
      </c>
      <c r="G26">
        <v>2.6105643044619424</v>
      </c>
      <c r="H26">
        <v>2.2786089238845144</v>
      </c>
      <c r="I26">
        <v>1.592290026246719</v>
      </c>
      <c r="J26">
        <v>3.7504265091863522</v>
      </c>
      <c r="K26">
        <v>4.7196850393700789</v>
      </c>
      <c r="L26">
        <v>3.1498359580052493</v>
      </c>
      <c r="M26">
        <v>5.9526574803149606</v>
      </c>
      <c r="N26">
        <v>1.898261154855643</v>
      </c>
      <c r="O26">
        <v>0</v>
      </c>
      <c r="P26">
        <v>2.4725065616797894</v>
      </c>
      <c r="Q26">
        <v>0</v>
      </c>
      <c r="R26">
        <v>0</v>
      </c>
      <c r="S26">
        <v>2.3672572178477691</v>
      </c>
      <c r="T26">
        <v>2.5939960629921264</v>
      </c>
      <c r="U26">
        <v>4.2896981627296586</v>
      </c>
    </row>
    <row r="27" spans="1:21">
      <c r="A27" s="9" t="s">
        <v>46</v>
      </c>
      <c r="B27">
        <v>5.8675196850393698</v>
      </c>
      <c r="C27">
        <v>4.7865157480314959</v>
      </c>
      <c r="D27">
        <v>4.4620406824146981</v>
      </c>
      <c r="E27">
        <v>2.5020341207349079</v>
      </c>
      <c r="F27">
        <v>3.9418963254593167</v>
      </c>
      <c r="G27">
        <v>2.6892388451443572</v>
      </c>
      <c r="H27">
        <v>2.3544291338582677</v>
      </c>
      <c r="I27">
        <v>1.6615813648293962</v>
      </c>
      <c r="J27">
        <v>3.9177821522309713</v>
      </c>
      <c r="K27">
        <v>4.4530839895013123</v>
      </c>
      <c r="L27">
        <v>3.3334317585301836</v>
      </c>
      <c r="M27">
        <v>5.8530511811023622</v>
      </c>
      <c r="N27">
        <v>1.9258202099737534</v>
      </c>
      <c r="O27">
        <v>0</v>
      </c>
      <c r="P27">
        <v>2.5791010498687661</v>
      </c>
      <c r="Q27">
        <v>0</v>
      </c>
      <c r="R27">
        <v>2.7204724409448819</v>
      </c>
      <c r="S27">
        <v>2.4921587926509186</v>
      </c>
      <c r="T27">
        <v>2.171653543307086</v>
      </c>
      <c r="U27">
        <v>3.7667979002624667</v>
      </c>
    </row>
    <row r="28" spans="1:21">
      <c r="A28" s="9" t="s">
        <v>47</v>
      </c>
      <c r="B28">
        <v>5.7008858267716542</v>
      </c>
      <c r="C28">
        <v>4.5450131233595794</v>
      </c>
      <c r="D28">
        <v>4.1395341207349086</v>
      </c>
      <c r="E28">
        <v>2.6646981627296591</v>
      </c>
      <c r="F28">
        <v>3.7125656167979</v>
      </c>
      <c r="G28">
        <v>2.8855314960629919</v>
      </c>
      <c r="H28">
        <v>0</v>
      </c>
      <c r="I28">
        <v>1.5599409448818899</v>
      </c>
      <c r="J28">
        <v>3.2012467191601046</v>
      </c>
      <c r="K28">
        <v>3.7594816272965876</v>
      </c>
      <c r="L28">
        <v>0</v>
      </c>
      <c r="M28">
        <v>0</v>
      </c>
      <c r="N28">
        <v>2.4815616797900257</v>
      </c>
      <c r="O28">
        <v>0</v>
      </c>
      <c r="P28">
        <v>2.3151246719160103</v>
      </c>
      <c r="Q28">
        <v>0</v>
      </c>
      <c r="R28">
        <v>0</v>
      </c>
      <c r="S28">
        <v>0</v>
      </c>
      <c r="T28">
        <v>1.2872047244094489</v>
      </c>
      <c r="U28">
        <v>3.9027559055118108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8B86-8CA8-2342-819E-E8C95E34484F}">
  <dimension ref="A1:B59"/>
  <sheetViews>
    <sheetView workbookViewId="0">
      <selection activeCell="B54" sqref="B54"/>
    </sheetView>
  </sheetViews>
  <sheetFormatPr baseColWidth="10" defaultColWidth="8.83203125" defaultRowHeight="15"/>
  <cols>
    <col min="1" max="1" width="10.6640625" style="12" customWidth="1"/>
    <col min="2" max="2" width="8.83203125" style="13"/>
    <col min="3" max="16384" width="8.83203125" style="12"/>
  </cols>
  <sheetData>
    <row r="1" spans="1:2">
      <c r="A1" s="10" t="s">
        <v>48</v>
      </c>
      <c r="B1" s="11" t="s">
        <v>49</v>
      </c>
    </row>
    <row r="2" spans="1:2">
      <c r="A2" s="12">
        <v>143</v>
      </c>
      <c r="B2" s="13">
        <v>1</v>
      </c>
    </row>
    <row r="3" spans="1:2">
      <c r="A3" s="12">
        <v>141</v>
      </c>
      <c r="B3" s="13">
        <v>1</v>
      </c>
    </row>
    <row r="4" spans="1:2">
      <c r="A4" s="12">
        <v>142</v>
      </c>
      <c r="B4" s="13">
        <v>2</v>
      </c>
    </row>
    <row r="5" spans="1:2">
      <c r="A5" s="12">
        <v>144</v>
      </c>
      <c r="B5" s="13">
        <v>2</v>
      </c>
    </row>
    <row r="6" spans="1:2">
      <c r="A6" s="12">
        <v>163</v>
      </c>
      <c r="B6" s="13" t="s">
        <v>50</v>
      </c>
    </row>
    <row r="7" spans="1:2">
      <c r="A7" s="12">
        <v>163</v>
      </c>
      <c r="B7" s="13" t="s">
        <v>51</v>
      </c>
    </row>
    <row r="8" spans="1:2">
      <c r="A8" s="12">
        <v>164</v>
      </c>
      <c r="B8" s="13">
        <v>4</v>
      </c>
    </row>
    <row r="9" spans="1:2">
      <c r="A9" s="12">
        <v>167</v>
      </c>
      <c r="B9" s="13">
        <v>4</v>
      </c>
    </row>
    <row r="10" spans="1:2">
      <c r="A10" s="12">
        <v>165</v>
      </c>
      <c r="B10" s="13">
        <v>4</v>
      </c>
    </row>
    <row r="11" spans="1:2">
      <c r="A11" s="12">
        <v>166</v>
      </c>
      <c r="B11" s="13">
        <v>5</v>
      </c>
    </row>
    <row r="12" spans="1:2">
      <c r="A12" s="12">
        <v>168</v>
      </c>
      <c r="B12" s="13">
        <v>5</v>
      </c>
    </row>
    <row r="13" spans="1:2">
      <c r="A13" s="12">
        <v>170</v>
      </c>
      <c r="B13" s="13">
        <v>5</v>
      </c>
    </row>
    <row r="14" spans="1:2">
      <c r="A14" s="12">
        <v>171</v>
      </c>
      <c r="B14" s="13">
        <v>5</v>
      </c>
    </row>
    <row r="15" spans="1:2">
      <c r="A15" s="12">
        <v>162</v>
      </c>
      <c r="B15" s="13">
        <v>6</v>
      </c>
    </row>
    <row r="16" spans="1:2">
      <c r="A16" s="12">
        <v>191</v>
      </c>
      <c r="B16" s="13">
        <v>6</v>
      </c>
    </row>
    <row r="17" spans="1:2">
      <c r="A17" s="12">
        <v>172</v>
      </c>
      <c r="B17" s="13">
        <v>7</v>
      </c>
    </row>
    <row r="18" spans="1:2">
      <c r="A18" s="12">
        <v>173</v>
      </c>
      <c r="B18" s="13">
        <v>8</v>
      </c>
    </row>
    <row r="19" spans="1:2">
      <c r="A19" s="12">
        <v>180</v>
      </c>
      <c r="B19" s="13">
        <v>8</v>
      </c>
    </row>
    <row r="20" spans="1:2">
      <c r="A20" s="12">
        <v>181</v>
      </c>
      <c r="B20" s="13">
        <v>8</v>
      </c>
    </row>
    <row r="21" spans="1:2">
      <c r="A21" s="12">
        <v>182</v>
      </c>
      <c r="B21" s="13">
        <v>8</v>
      </c>
    </row>
    <row r="22" spans="1:2">
      <c r="A22" s="12">
        <v>184</v>
      </c>
      <c r="B22" s="13">
        <v>8</v>
      </c>
    </row>
    <row r="23" spans="1:2">
      <c r="A23" s="12">
        <v>186</v>
      </c>
      <c r="B23" s="13">
        <v>9</v>
      </c>
    </row>
    <row r="24" spans="1:2">
      <c r="A24" s="12">
        <v>185</v>
      </c>
      <c r="B24" s="13">
        <v>9</v>
      </c>
    </row>
    <row r="25" spans="1:2">
      <c r="A25" s="12">
        <v>216</v>
      </c>
      <c r="B25" s="13">
        <v>10</v>
      </c>
    </row>
    <row r="26" spans="1:2">
      <c r="A26" s="12">
        <v>205</v>
      </c>
      <c r="B26" s="13">
        <v>11</v>
      </c>
    </row>
    <row r="27" spans="1:2">
      <c r="A27" s="12">
        <v>206</v>
      </c>
      <c r="B27" s="13">
        <v>11</v>
      </c>
    </row>
    <row r="28" spans="1:2">
      <c r="A28" s="12">
        <v>207</v>
      </c>
      <c r="B28" s="13">
        <v>11</v>
      </c>
    </row>
    <row r="29" spans="1:2">
      <c r="A29" s="12">
        <v>209</v>
      </c>
      <c r="B29" s="13">
        <v>12</v>
      </c>
    </row>
    <row r="30" spans="1:2">
      <c r="A30" s="12">
        <v>208</v>
      </c>
      <c r="B30" s="13">
        <v>12</v>
      </c>
    </row>
    <row r="31" spans="1:2">
      <c r="A31" s="12">
        <v>211</v>
      </c>
      <c r="B31" s="13">
        <v>13</v>
      </c>
    </row>
    <row r="32" spans="1:2">
      <c r="A32" s="12">
        <v>210</v>
      </c>
      <c r="B32" s="13">
        <v>13</v>
      </c>
    </row>
    <row r="33" spans="1:2">
      <c r="A33" s="12">
        <v>212</v>
      </c>
      <c r="B33" s="13">
        <v>13</v>
      </c>
    </row>
    <row r="34" spans="1:2">
      <c r="A34" s="12">
        <v>214</v>
      </c>
      <c r="B34" s="13">
        <v>13</v>
      </c>
    </row>
    <row r="35" spans="1:2">
      <c r="A35" s="12">
        <v>213</v>
      </c>
      <c r="B35" s="13">
        <v>13</v>
      </c>
    </row>
    <row r="36" spans="1:2">
      <c r="A36" s="12">
        <v>215</v>
      </c>
      <c r="B36" s="13">
        <v>13</v>
      </c>
    </row>
    <row r="37" spans="1:2">
      <c r="A37" s="12">
        <v>234</v>
      </c>
      <c r="B37" s="13">
        <v>16</v>
      </c>
    </row>
    <row r="38" spans="1:2">
      <c r="A38" s="12">
        <v>233</v>
      </c>
      <c r="B38" s="13">
        <v>16</v>
      </c>
    </row>
    <row r="39" spans="1:2">
      <c r="A39" s="12">
        <v>239</v>
      </c>
      <c r="B39" s="13">
        <v>17</v>
      </c>
    </row>
    <row r="40" spans="1:2">
      <c r="A40" s="12">
        <v>240</v>
      </c>
      <c r="B40" s="13">
        <v>17</v>
      </c>
    </row>
    <row r="41" spans="1:2">
      <c r="A41" s="12">
        <v>236</v>
      </c>
      <c r="B41" s="13">
        <v>17</v>
      </c>
    </row>
    <row r="42" spans="1:2">
      <c r="A42" s="12">
        <v>242</v>
      </c>
      <c r="B42" s="13">
        <v>18</v>
      </c>
    </row>
    <row r="43" spans="1:2">
      <c r="A43" s="12">
        <v>243</v>
      </c>
      <c r="B43" s="13">
        <v>18</v>
      </c>
    </row>
    <row r="44" spans="1:2">
      <c r="A44" s="12">
        <v>257</v>
      </c>
      <c r="B44" s="13">
        <v>20</v>
      </c>
    </row>
    <row r="45" spans="1:2">
      <c r="A45" s="12">
        <v>256</v>
      </c>
      <c r="B45" s="13">
        <v>20</v>
      </c>
    </row>
    <row r="46" spans="1:2">
      <c r="A46" s="12">
        <v>244</v>
      </c>
      <c r="B46" s="13" t="s">
        <v>52</v>
      </c>
    </row>
    <row r="47" spans="1:2">
      <c r="A47" s="12">
        <v>245</v>
      </c>
      <c r="B47" s="13" t="s">
        <v>53</v>
      </c>
    </row>
    <row r="48" spans="1:2">
      <c r="A48" s="12">
        <v>247</v>
      </c>
      <c r="B48" s="13" t="s">
        <v>53</v>
      </c>
    </row>
    <row r="49" spans="1:2">
      <c r="A49" s="12">
        <v>235</v>
      </c>
      <c r="B49" s="13" t="s">
        <v>54</v>
      </c>
    </row>
    <row r="50" spans="1:2">
      <c r="A50" s="12">
        <v>237</v>
      </c>
      <c r="B50" s="13" t="s">
        <v>54</v>
      </c>
    </row>
    <row r="51" spans="1:2">
      <c r="A51" s="12">
        <v>238</v>
      </c>
      <c r="B51" s="13" t="s">
        <v>54</v>
      </c>
    </row>
    <row r="52" spans="1:2">
      <c r="A52" s="12">
        <v>241</v>
      </c>
      <c r="B52" s="13" t="s">
        <v>54</v>
      </c>
    </row>
    <row r="53" spans="1:2">
      <c r="A53" s="12">
        <v>246</v>
      </c>
      <c r="B53" s="13" t="s">
        <v>55</v>
      </c>
    </row>
    <row r="54" spans="1:2">
      <c r="A54" s="12">
        <v>259</v>
      </c>
      <c r="B54" s="13" t="s">
        <v>56</v>
      </c>
    </row>
    <row r="55" spans="1:2">
      <c r="A55" s="12">
        <v>260</v>
      </c>
      <c r="B55" s="13" t="s">
        <v>56</v>
      </c>
    </row>
    <row r="56" spans="1:2">
      <c r="A56" s="12">
        <v>255</v>
      </c>
      <c r="B56" s="13" t="s">
        <v>57</v>
      </c>
    </row>
    <row r="57" spans="1:2">
      <c r="A57" s="12">
        <v>254</v>
      </c>
      <c r="B57" s="13" t="s">
        <v>58</v>
      </c>
    </row>
    <row r="58" spans="1:2">
      <c r="A58" s="12">
        <v>258</v>
      </c>
      <c r="B58" s="13" t="s">
        <v>59</v>
      </c>
    </row>
    <row r="59" spans="1:2">
      <c r="A59" s="12">
        <v>261</v>
      </c>
      <c r="B59" s="13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AW_DAU_2012</vt:lpstr>
      <vt:lpstr>AW_CVPM_2012</vt:lpstr>
      <vt:lpstr>AW_CVPM_2012_vals</vt:lpstr>
      <vt:lpstr>DAU_Reference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2019-02-07T03:49:14Z</dcterms:created>
  <dcterms:modified xsi:type="dcterms:W3CDTF">2019-02-13T08:41:45Z</dcterms:modified>
</cp:coreProperties>
</file>