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AU Land and AW 2011-2015/DAU_Compiled_V3/"/>
    </mc:Choice>
  </mc:AlternateContent>
  <xr:revisionPtr revIDLastSave="0" documentId="13_ncr:1_{9DB4C5E8-3313-A84B-B7D7-1D7BD9D09469}" xr6:coauthVersionLast="41" xr6:coauthVersionMax="41" xr10:uidLastSave="{00000000-0000-0000-0000-000000000000}"/>
  <bookViews>
    <workbookView xWindow="0" yWindow="460" windowWidth="38400" windowHeight="20220" activeTab="3" xr2:uid="{AC50B111-6FD0-D143-894E-D9DF5D2C469D}"/>
  </bookViews>
  <sheets>
    <sheet name="README" sheetId="2" r:id="rId1"/>
    <sheet name="AW_DAU_2013" sheetId="3" r:id="rId2"/>
    <sheet name="AW_CVPM_2013" sheetId="4" r:id="rId3"/>
    <sheet name="AW_CVPM_2013_vals" sheetId="6" r:id="rId4"/>
    <sheet name="DAU_Reference" sheetId="5" r:id="rId5"/>
  </sheets>
  <externalReferences>
    <externalReference r:id="rId6"/>
  </externalReferences>
  <definedNames>
    <definedName name="andy3" localSheetId="3">#REF!</definedName>
    <definedName name="andy3" localSheetId="4">#REF!</definedName>
    <definedName name="andy3">#REF!</definedName>
    <definedName name="andycrops2" localSheetId="3">#REF!</definedName>
    <definedName name="andycrops2" localSheetId="4">#REF!</definedName>
    <definedName name="andycrops2">#REF!</definedName>
    <definedName name="crops_andy" localSheetId="3">#REF!</definedName>
    <definedName name="crops_andy" localSheetId="4">#REF!</definedName>
    <definedName name="crops_andy">#REF!</definedName>
    <definedName name="josueAW" localSheetId="3">#REF!</definedName>
    <definedName name="josueAW">#REF!</definedName>
    <definedName name="soca_land" localSheetId="3">#REF!</definedName>
    <definedName name="soca_land">#REF!</definedName>
    <definedName name="soca_water" localSheetId="3">#REF!</definedName>
    <definedName name="soca_water">#REF!</definedName>
    <definedName name="tabla2crops" localSheetId="3">#REF!</definedName>
    <definedName name="tabla2crops">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8" i="4" l="1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B28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B27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B26" i="4"/>
  <c r="C23" i="4" l="1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B25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B24" i="4"/>
  <c r="B23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B22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B21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B20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B19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B18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B17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B16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B15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B14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B13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B12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B11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B10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B9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B8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B7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B6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B5" i="4"/>
  <c r="U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B4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B3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B2" i="4"/>
</calcChain>
</file>

<file path=xl/sharedStrings.xml><?xml version="1.0" encoding="utf-8"?>
<sst xmlns="http://schemas.openxmlformats.org/spreadsheetml/2006/main" count="133" uniqueCount="61">
  <si>
    <t>ALFAL</t>
  </si>
  <si>
    <t>ALPIS</t>
  </si>
  <si>
    <t>CORN</t>
  </si>
  <si>
    <t>COTTN</t>
  </si>
  <si>
    <t>CUCUR</t>
  </si>
  <si>
    <t>DRYBN</t>
  </si>
  <si>
    <t>FRTOM</t>
  </si>
  <si>
    <t>GRAIN</t>
  </si>
  <si>
    <t>ONGAR</t>
  </si>
  <si>
    <t>OTHDEC</t>
  </si>
  <si>
    <t>OTHFLD</t>
  </si>
  <si>
    <t>OTHTRK</t>
  </si>
  <si>
    <t>PASTR</t>
  </si>
  <si>
    <t>POTATO</t>
  </si>
  <si>
    <t>PRTOM</t>
  </si>
  <si>
    <t>RICE</t>
  </si>
  <si>
    <t>SAFLR</t>
  </si>
  <si>
    <t>SBEET</t>
  </si>
  <si>
    <t>SUBTRP</t>
  </si>
  <si>
    <t>VINE</t>
  </si>
  <si>
    <t>REARRANGING COLUMN ORDER FOR CROPS FROM USUAL CAAPM ORDER TO SPEED COPYING PROCESS</t>
  </si>
  <si>
    <t>DAU_CO</t>
  </si>
  <si>
    <t>CVPM</t>
  </si>
  <si>
    <t>3A</t>
  </si>
  <si>
    <t>3B</t>
  </si>
  <si>
    <t>14A</t>
  </si>
  <si>
    <t>14B</t>
  </si>
  <si>
    <t>15A</t>
  </si>
  <si>
    <t>15B</t>
  </si>
  <si>
    <t>19A</t>
  </si>
  <si>
    <t>19B</t>
  </si>
  <si>
    <t>21A</t>
  </si>
  <si>
    <t>21B</t>
  </si>
  <si>
    <t>21C</t>
  </si>
  <si>
    <t>V01</t>
  </si>
  <si>
    <t>V02</t>
  </si>
  <si>
    <t>V03A</t>
  </si>
  <si>
    <t>V03B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</si>
  <si>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</si>
  <si>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</si>
  <si>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</si>
  <si>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</si>
  <si>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</si>
  <si>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</si>
  <si>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</si>
  <si>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</si>
  <si>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</si>
  <si>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</si>
  <si>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V14A</t>
  </si>
  <si>
    <t>V14B</t>
  </si>
  <si>
    <t>V15A</t>
  </si>
  <si>
    <t>V15B</t>
  </si>
  <si>
    <t>V16</t>
  </si>
  <si>
    <t>V17</t>
  </si>
  <si>
    <t>V18</t>
  </si>
  <si>
    <t>V19A</t>
  </si>
  <si>
    <t>V19B</t>
  </si>
  <si>
    <t>V20</t>
  </si>
  <si>
    <t>V21A</t>
  </si>
  <si>
    <t>V21B</t>
  </si>
  <si>
    <t>V21C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</si>
</sst>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color theme="1"/>
      <name val="Arial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9" tint="0.59999389629810485"/>
      </top>
      <bottom style="thin">
        <color theme="9" tint="0.59999389629810485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3" borderId="2" xfId="0" applyFont="1" applyFill="1" applyBorder="1"/>
    <xf numFmtId="0" fontId="0" fillId="4" borderId="0" xfId="0" applyFill="1"/>
    <xf numFmtId="0" fontId="0" fillId="0" borderId="0" xfId="0" applyFill="1"/>
    <xf numFmtId="0" fontId="4" fillId="0" borderId="0" xfId="1" applyFont="1"/>
    <xf numFmtId="0" fontId="4" fillId="0" borderId="0" xfId="1" applyFont="1" applyAlignment="1">
      <alignment horizontal="right"/>
    </xf>
    <xf numFmtId="0" fontId="3" fillId="0" borderId="0" xfId="1"/>
    <xf numFmtId="0" fontId="3" fillId="0" borderId="0" xfId="1" applyAlignment="1">
      <alignment horizontal="right"/>
    </xf>
    <xf numFmtId="0" fontId="2" fillId="0" borderId="0" xfId="0" applyFont="1"/>
    <xf numFmtId="2" fontId="2" fillId="0" borderId="0" xfId="0" applyNumberFormat="1" applyFont="1"/>
  </cellXfs>
  <cellStyles count="2">
    <cellStyle name="Normal" xfId="0" builtinId="0"/>
    <cellStyle name="Normal 2" xfId="1" xr:uid="{1DAF7514-8F07-2E4D-8CA9-6DB3EFFEFBD2}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1_AW_by_D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W_DAU_2011"/>
      <sheetName val="AW_CVPM_2011"/>
      <sheetName val="AW_CVPM_2011_vals"/>
      <sheetName val="DAU_Reference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97303-CDEF-6C47-9237-6B61CE823EFE}" name="CAPM" displayName="CAPM" ref="A1:B59" totalsRowShown="0">
  <autoFilter ref="A1:B59" xr:uid="{00000000-0009-0000-0100-000001000000}"/>
  <tableColumns count="2">
    <tableColumn id="1" xr3:uid="{9D9083F3-48AD-5B43-8779-FCAB9DB7A11F}" name="DAU_CO"/>
    <tableColumn id="2" xr3:uid="{EFDE44B6-21A3-3746-9AE3-506914552FCC}" name="CV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41A-4837-A548-A713-661B11DA451E}">
  <dimension ref="A2"/>
  <sheetViews>
    <sheetView workbookViewId="0">
      <selection activeCell="A8" sqref="A8"/>
    </sheetView>
  </sheetViews>
  <sheetFormatPr baseColWidth="10" defaultRowHeight="13"/>
  <cols>
    <col min="1" max="1" width="91.6640625" bestFit="1" customWidth="1"/>
  </cols>
  <sheetData>
    <row r="2" spans="1:1">
      <c r="A2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577B-8947-934C-9C55-698FE77C4EFC}">
  <dimension ref="A1:V57"/>
  <sheetViews>
    <sheetView workbookViewId="0">
      <selection activeCell="B2" sqref="B2:U57"/>
    </sheetView>
  </sheetViews>
  <sheetFormatPr baseColWidth="10" defaultRowHeight="13"/>
  <sheetData>
    <row r="1" spans="1:22"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6</v>
      </c>
      <c r="S1" s="1" t="s">
        <v>14</v>
      </c>
      <c r="T1" s="1" t="s">
        <v>11</v>
      </c>
      <c r="U1" s="1" t="s">
        <v>19</v>
      </c>
    </row>
    <row r="2" spans="1:22">
      <c r="A2" s="2">
        <v>143</v>
      </c>
      <c r="B2" s="5">
        <v>3.4193897637795274</v>
      </c>
      <c r="C2" s="5">
        <v>3.5979573232031732</v>
      </c>
      <c r="D2" s="5">
        <v>3.5612532808398951</v>
      </c>
      <c r="E2" s="5">
        <v>0</v>
      </c>
      <c r="F2" s="5">
        <v>0</v>
      </c>
      <c r="G2" s="5">
        <v>0</v>
      </c>
      <c r="H2" s="5">
        <v>0</v>
      </c>
      <c r="I2" s="5">
        <v>1.265154222119742</v>
      </c>
      <c r="J2" s="5">
        <v>0</v>
      </c>
      <c r="K2" s="5">
        <v>3.0453200308549846</v>
      </c>
      <c r="L2" s="5">
        <v>0</v>
      </c>
      <c r="M2" s="5">
        <v>3.9474473349678187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3.1191504646461508</v>
      </c>
      <c r="U2" s="5">
        <v>2.337376493478855</v>
      </c>
      <c r="V2" s="7"/>
    </row>
    <row r="3" spans="1:22">
      <c r="A3" s="3">
        <v>141</v>
      </c>
      <c r="B3" s="5">
        <v>3.656048468576198</v>
      </c>
      <c r="C3" s="5">
        <v>3.8893044619422574</v>
      </c>
      <c r="D3" s="5">
        <v>2.8583005249343829</v>
      </c>
      <c r="E3" s="5">
        <v>2.1916994750656165</v>
      </c>
      <c r="F3" s="5">
        <v>0</v>
      </c>
      <c r="G3" s="5">
        <v>0</v>
      </c>
      <c r="H3" s="5">
        <v>0</v>
      </c>
      <c r="I3" s="5">
        <v>1.2944953414764393</v>
      </c>
      <c r="J3" s="5">
        <v>0</v>
      </c>
      <c r="K3" s="5">
        <v>3.1906504157623887</v>
      </c>
      <c r="L3" s="5">
        <v>2.9986548556430446</v>
      </c>
      <c r="M3" s="5">
        <v>4.1671744723318556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2.6331844125280433</v>
      </c>
      <c r="U3" s="5">
        <v>2.6267514728374786</v>
      </c>
      <c r="V3" s="7"/>
    </row>
    <row r="4" spans="1:22">
      <c r="A4" s="2">
        <v>142</v>
      </c>
      <c r="B4" s="5">
        <v>4.1396573191578856</v>
      </c>
      <c r="C4" s="5">
        <v>4.407217688887922</v>
      </c>
      <c r="D4" s="5">
        <v>2.8616072111401039</v>
      </c>
      <c r="E4" s="5">
        <v>2.1858678703418475</v>
      </c>
      <c r="F4" s="5">
        <v>0</v>
      </c>
      <c r="G4" s="5">
        <v>2.341994750656168</v>
      </c>
      <c r="H4" s="5">
        <v>2.2158136482939632</v>
      </c>
      <c r="I4" s="5">
        <v>1.7019714863725459</v>
      </c>
      <c r="J4" s="5">
        <v>0</v>
      </c>
      <c r="K4" s="5">
        <v>3.1245708352060877</v>
      </c>
      <c r="L4" s="5">
        <v>3.156075252404448</v>
      </c>
      <c r="M4" s="5">
        <v>4.8101568866160545</v>
      </c>
      <c r="N4" s="5">
        <v>0</v>
      </c>
      <c r="O4" s="5">
        <v>2.8813648293963254</v>
      </c>
      <c r="P4" s="5">
        <v>0</v>
      </c>
      <c r="Q4" s="5">
        <v>0</v>
      </c>
      <c r="R4" s="5">
        <v>0</v>
      </c>
      <c r="S4" s="5">
        <v>0</v>
      </c>
      <c r="T4" s="5">
        <v>2.896947521747824</v>
      </c>
      <c r="U4" s="5">
        <v>2.6659324516309995</v>
      </c>
      <c r="V4" s="7"/>
    </row>
    <row r="5" spans="1:22">
      <c r="A5" s="3">
        <v>144</v>
      </c>
      <c r="B5" s="5">
        <v>3.8236061111767907</v>
      </c>
      <c r="C5" s="5">
        <v>4.2159645379710335</v>
      </c>
      <c r="D5" s="5">
        <v>3.3963484304944433</v>
      </c>
      <c r="E5" s="5">
        <v>2.6631889763779526</v>
      </c>
      <c r="F5" s="5">
        <v>0</v>
      </c>
      <c r="G5" s="5">
        <v>0</v>
      </c>
      <c r="H5" s="5">
        <v>2.2788385826771655</v>
      </c>
      <c r="I5" s="5">
        <v>1.5216675167030465</v>
      </c>
      <c r="J5" s="5">
        <v>0</v>
      </c>
      <c r="K5" s="5">
        <v>3.27224947646953</v>
      </c>
      <c r="L5" s="5">
        <v>0</v>
      </c>
      <c r="M5" s="5">
        <v>4.6111261866633537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2.7783087717148196</v>
      </c>
      <c r="U5" s="5">
        <v>2.4832934631600696</v>
      </c>
      <c r="V5" s="7"/>
    </row>
    <row r="6" spans="1:22">
      <c r="A6" s="4">
        <v>163</v>
      </c>
      <c r="B6" s="5">
        <v>3.9600654216963793</v>
      </c>
      <c r="C6" s="5">
        <v>4.1154577456842789</v>
      </c>
      <c r="D6" s="5">
        <v>3.1230978283102053</v>
      </c>
      <c r="E6" s="5">
        <v>2.5881482098560458</v>
      </c>
      <c r="F6" s="5">
        <v>2.8020669291338582</v>
      </c>
      <c r="G6" s="5">
        <v>1.9096190738474195</v>
      </c>
      <c r="H6" s="5">
        <v>2.0816683422994267</v>
      </c>
      <c r="I6" s="5">
        <v>1.3366773873247912</v>
      </c>
      <c r="J6" s="5">
        <v>3.1122697362755645</v>
      </c>
      <c r="K6" s="5">
        <v>3.4390752323167737</v>
      </c>
      <c r="L6" s="5">
        <v>2.1207459390664529</v>
      </c>
      <c r="M6" s="5">
        <v>4.6605521505846443</v>
      </c>
      <c r="N6" s="5">
        <v>0</v>
      </c>
      <c r="O6" s="5">
        <v>2.9055034867507121</v>
      </c>
      <c r="P6" s="5">
        <v>1.6747617757080098</v>
      </c>
      <c r="Q6" s="5">
        <v>0</v>
      </c>
      <c r="R6" s="5">
        <v>0</v>
      </c>
      <c r="S6" s="5">
        <v>2.6014802699347817</v>
      </c>
      <c r="T6" s="5">
        <v>2.5809884517703598</v>
      </c>
      <c r="U6" s="5">
        <v>2.7791183403967441</v>
      </c>
      <c r="V6" s="7"/>
    </row>
    <row r="7" spans="1:22">
      <c r="A7" s="2">
        <v>164</v>
      </c>
      <c r="B7" s="5">
        <v>3.7784511278079473</v>
      </c>
      <c r="C7" s="5">
        <v>3.7964879127712763</v>
      </c>
      <c r="D7" s="5">
        <v>0</v>
      </c>
      <c r="E7" s="5">
        <v>2.6846091810639519</v>
      </c>
      <c r="F7" s="5">
        <v>0</v>
      </c>
      <c r="G7" s="5">
        <v>2.0342566825116424</v>
      </c>
      <c r="H7" s="5">
        <v>2.2513779527559055</v>
      </c>
      <c r="I7" s="5">
        <v>1.3851966372175262</v>
      </c>
      <c r="J7" s="5">
        <v>2.9967519685039372</v>
      </c>
      <c r="K7" s="5">
        <v>3.4244479519407571</v>
      </c>
      <c r="L7" s="5">
        <v>2.0665186937498494</v>
      </c>
      <c r="M7" s="5">
        <v>4.3550279548066859</v>
      </c>
      <c r="N7" s="5">
        <v>0</v>
      </c>
      <c r="O7" s="5">
        <v>2.9239185099881957</v>
      </c>
      <c r="P7" s="5">
        <v>2.014876570002035</v>
      </c>
      <c r="Q7" s="5">
        <v>0</v>
      </c>
      <c r="R7" s="5">
        <v>0</v>
      </c>
      <c r="S7" s="5">
        <v>2.33366431872432</v>
      </c>
      <c r="T7" s="5">
        <v>2.5445670711999977</v>
      </c>
      <c r="U7" s="5">
        <v>0</v>
      </c>
      <c r="V7" s="7"/>
    </row>
    <row r="8" spans="1:22">
      <c r="A8" s="3">
        <v>167</v>
      </c>
      <c r="B8" s="5">
        <v>3.7874630864484065</v>
      </c>
      <c r="C8" s="5">
        <v>4.3516076115485571</v>
      </c>
      <c r="D8" s="5">
        <v>2.7540354330708663</v>
      </c>
      <c r="E8" s="5">
        <v>1.9597869997826638</v>
      </c>
      <c r="F8" s="5">
        <v>0</v>
      </c>
      <c r="G8" s="5">
        <v>2.27412654691198</v>
      </c>
      <c r="H8" s="5">
        <v>2.0184188032105848</v>
      </c>
      <c r="I8" s="5">
        <v>1.7445863143432405</v>
      </c>
      <c r="J8" s="5">
        <v>2.9790026246719159</v>
      </c>
      <c r="K8" s="5">
        <v>3.3090325627498909</v>
      </c>
      <c r="L8" s="5">
        <v>2.1963428969242988</v>
      </c>
      <c r="M8" s="5">
        <v>4.6504111810842712</v>
      </c>
      <c r="N8" s="5">
        <v>0</v>
      </c>
      <c r="O8" s="5">
        <v>2.9048445727544427</v>
      </c>
      <c r="P8" s="5">
        <v>2.5046587926509183</v>
      </c>
      <c r="Q8" s="5">
        <v>0</v>
      </c>
      <c r="R8" s="5">
        <v>0</v>
      </c>
      <c r="S8" s="5">
        <v>2.1984580052493441</v>
      </c>
      <c r="T8" s="5">
        <v>2.5040657053720605</v>
      </c>
      <c r="U8" s="5">
        <v>0</v>
      </c>
      <c r="V8" s="7"/>
    </row>
    <row r="9" spans="1:22">
      <c r="A9" s="2">
        <v>165</v>
      </c>
      <c r="B9" s="5">
        <v>3.7571522309711289</v>
      </c>
      <c r="C9" s="5">
        <v>4.0524934383202105</v>
      </c>
      <c r="D9" s="5">
        <v>4.2564960629921256</v>
      </c>
      <c r="E9" s="5">
        <v>2.4895341207349082</v>
      </c>
      <c r="F9" s="5">
        <v>2.3770013123359579</v>
      </c>
      <c r="G9" s="5">
        <v>2.7899934383202103</v>
      </c>
      <c r="H9" s="5">
        <v>2.245734908136483</v>
      </c>
      <c r="I9" s="5">
        <v>1.0655511811023624</v>
      </c>
      <c r="J9" s="5">
        <v>3.4768700787401574</v>
      </c>
      <c r="K9" s="5">
        <v>3.444717847769029</v>
      </c>
      <c r="L9" s="5">
        <v>2.1404855643044622</v>
      </c>
      <c r="M9" s="5">
        <v>4.3930118110236211</v>
      </c>
      <c r="N9" s="5">
        <v>0</v>
      </c>
      <c r="O9" s="5">
        <v>2.9532152230971125</v>
      </c>
      <c r="P9" s="5">
        <v>0.56125328083989512</v>
      </c>
      <c r="Q9" s="5">
        <v>0</v>
      </c>
      <c r="R9" s="5">
        <v>0</v>
      </c>
      <c r="S9" s="5">
        <v>2.8823818897637792</v>
      </c>
      <c r="T9" s="5">
        <v>2.3774934383202098</v>
      </c>
      <c r="U9" s="5">
        <v>0</v>
      </c>
      <c r="V9" s="7"/>
    </row>
    <row r="10" spans="1:22">
      <c r="A10" s="3">
        <v>166</v>
      </c>
      <c r="B10" s="5">
        <v>3.6083138531678931</v>
      </c>
      <c r="C10" s="5">
        <v>4.0207829509911006</v>
      </c>
      <c r="D10" s="5">
        <v>2.9978995724487709</v>
      </c>
      <c r="E10" s="5">
        <v>1.9690944881889763</v>
      </c>
      <c r="F10" s="5">
        <v>2.3456036745406825</v>
      </c>
      <c r="G10" s="5">
        <v>2.1309383202099736</v>
      </c>
      <c r="H10" s="5">
        <v>2.1598753280839893</v>
      </c>
      <c r="I10" s="5">
        <v>1.2634869813599277</v>
      </c>
      <c r="J10" s="5">
        <v>3.5345800524934385</v>
      </c>
      <c r="K10" s="5">
        <v>3.0238539626463576</v>
      </c>
      <c r="L10" s="5">
        <v>2.2369703380725072</v>
      </c>
      <c r="M10" s="5">
        <v>4.287538788875441</v>
      </c>
      <c r="N10" s="5">
        <v>0</v>
      </c>
      <c r="O10" s="5">
        <v>2.9123341614364895</v>
      </c>
      <c r="P10" s="5">
        <v>1.0190919880877978</v>
      </c>
      <c r="Q10" s="5">
        <v>0</v>
      </c>
      <c r="R10" s="5">
        <v>0</v>
      </c>
      <c r="S10" s="5">
        <v>2.1972440944881892</v>
      </c>
      <c r="T10" s="5">
        <v>2.8236959660653431</v>
      </c>
      <c r="U10" s="5">
        <v>2.5679355051220507</v>
      </c>
      <c r="V10" s="7"/>
    </row>
    <row r="11" spans="1:22">
      <c r="A11" s="2">
        <v>168</v>
      </c>
      <c r="B11" s="5">
        <v>3.9558172164875067</v>
      </c>
      <c r="C11" s="5">
        <v>4.4742669021117276</v>
      </c>
      <c r="D11" s="5">
        <v>2.8350851958331877</v>
      </c>
      <c r="E11" s="5">
        <v>1.9223425196850394</v>
      </c>
      <c r="F11" s="5">
        <v>0</v>
      </c>
      <c r="G11" s="5">
        <v>2.1583005249343827</v>
      </c>
      <c r="H11" s="5">
        <v>2.1839238845144355</v>
      </c>
      <c r="I11" s="5">
        <v>1.1311017981064344</v>
      </c>
      <c r="J11" s="5">
        <v>3.5002624671916007</v>
      </c>
      <c r="K11" s="5">
        <v>3.6107159791045804</v>
      </c>
      <c r="L11" s="5">
        <v>2.2872860735021718</v>
      </c>
      <c r="M11" s="5">
        <v>4.464282540252273</v>
      </c>
      <c r="N11" s="5">
        <v>0</v>
      </c>
      <c r="O11" s="5">
        <v>2.9186910815568359</v>
      </c>
      <c r="P11" s="5">
        <v>0</v>
      </c>
      <c r="Q11" s="5">
        <v>0</v>
      </c>
      <c r="R11" s="5">
        <v>0</v>
      </c>
      <c r="S11" s="5">
        <v>2.2282808398950134</v>
      </c>
      <c r="T11" s="5">
        <v>2.5293882143009734</v>
      </c>
      <c r="U11" s="5">
        <v>3.0197350617267116</v>
      </c>
      <c r="V11" s="7"/>
    </row>
    <row r="12" spans="1:22">
      <c r="A12" s="3">
        <v>170</v>
      </c>
      <c r="B12" s="5">
        <v>3.8642388451443566</v>
      </c>
      <c r="C12" s="5">
        <v>3.7093175853018368</v>
      </c>
      <c r="D12" s="5">
        <v>2.4531167979002624</v>
      </c>
      <c r="E12" s="5">
        <v>0</v>
      </c>
      <c r="F12" s="5">
        <v>0</v>
      </c>
      <c r="G12" s="5">
        <v>0</v>
      </c>
      <c r="H12" s="5">
        <v>0</v>
      </c>
      <c r="I12" s="5">
        <v>1.2501312335958006</v>
      </c>
      <c r="J12" s="5">
        <v>0</v>
      </c>
      <c r="K12" s="5">
        <v>3.0667979002624666</v>
      </c>
      <c r="L12" s="5">
        <v>0</v>
      </c>
      <c r="M12" s="5">
        <v>4.298326771653544</v>
      </c>
      <c r="N12" s="5">
        <v>0</v>
      </c>
      <c r="O12" s="5">
        <v>2.8184383202099736</v>
      </c>
      <c r="P12" s="5">
        <v>0</v>
      </c>
      <c r="Q12" s="5">
        <v>0</v>
      </c>
      <c r="R12" s="5">
        <v>0</v>
      </c>
      <c r="S12" s="5">
        <v>0</v>
      </c>
      <c r="T12" s="5">
        <v>3.0737204724409448</v>
      </c>
      <c r="U12" s="5">
        <v>0</v>
      </c>
      <c r="V12" s="7"/>
    </row>
    <row r="13" spans="1:22">
      <c r="A13" s="2">
        <v>171</v>
      </c>
      <c r="B13" s="5">
        <v>3.7950131233595807</v>
      </c>
      <c r="C13" s="5">
        <v>4.2334045108768175</v>
      </c>
      <c r="D13" s="5">
        <v>2.8830708661417321</v>
      </c>
      <c r="E13" s="5">
        <v>2.3208005249343833</v>
      </c>
      <c r="F13" s="5">
        <v>0</v>
      </c>
      <c r="G13" s="5">
        <v>2.0198818897637794</v>
      </c>
      <c r="H13" s="5">
        <v>0</v>
      </c>
      <c r="I13" s="5">
        <v>1.0000656167979003</v>
      </c>
      <c r="J13" s="5">
        <v>0</v>
      </c>
      <c r="K13" s="5">
        <v>3.6491725619533986</v>
      </c>
      <c r="L13" s="5">
        <v>2.1486876640419945</v>
      </c>
      <c r="M13" s="5">
        <v>4.306660104986876</v>
      </c>
      <c r="N13" s="5">
        <v>0</v>
      </c>
      <c r="O13" s="5">
        <v>2.924507874015748</v>
      </c>
      <c r="P13" s="5">
        <v>0</v>
      </c>
      <c r="Q13" s="5">
        <v>0</v>
      </c>
      <c r="R13" s="5">
        <v>0</v>
      </c>
      <c r="S13" s="5">
        <v>0</v>
      </c>
      <c r="T13" s="5">
        <v>2.1679790026246719</v>
      </c>
      <c r="U13" s="5">
        <v>2.7782152230971127</v>
      </c>
      <c r="V13" s="7"/>
    </row>
    <row r="14" spans="1:22">
      <c r="A14" s="3">
        <v>162</v>
      </c>
      <c r="B14" s="5">
        <v>4.0034448818897639</v>
      </c>
      <c r="C14" s="5">
        <v>3.512893700787401</v>
      </c>
      <c r="D14" s="5">
        <v>2.8604330708661414</v>
      </c>
      <c r="E14" s="5">
        <v>1.9723425196850395</v>
      </c>
      <c r="F14" s="5">
        <v>0</v>
      </c>
      <c r="G14" s="5">
        <v>3.5114173228346455</v>
      </c>
      <c r="H14" s="5">
        <v>1.6779199475065616</v>
      </c>
      <c r="I14" s="5">
        <v>1.2840879265091862</v>
      </c>
      <c r="J14" s="5">
        <v>4.7854986876640417</v>
      </c>
      <c r="K14" s="5">
        <v>3.698392388451444</v>
      </c>
      <c r="L14" s="5">
        <v>2.1498031496062993</v>
      </c>
      <c r="M14" s="5">
        <v>4.19251968503937</v>
      </c>
      <c r="N14" s="5">
        <v>0</v>
      </c>
      <c r="O14" s="5">
        <v>2.9145997375328085</v>
      </c>
      <c r="P14" s="5">
        <v>0</v>
      </c>
      <c r="Q14" s="5">
        <v>0</v>
      </c>
      <c r="R14" s="5">
        <v>0</v>
      </c>
      <c r="S14" s="5">
        <v>2.7201115485564307</v>
      </c>
      <c r="T14" s="5">
        <v>2.7971784776902884</v>
      </c>
      <c r="U14" s="5">
        <v>1.4229986876640419</v>
      </c>
      <c r="V14" s="7"/>
    </row>
    <row r="15" spans="1:22">
      <c r="A15" s="2">
        <v>191</v>
      </c>
      <c r="B15" s="5">
        <v>3.968252103889724</v>
      </c>
      <c r="C15" s="5">
        <v>3.6768500146795526</v>
      </c>
      <c r="D15" s="5">
        <v>3.0243110236220474</v>
      </c>
      <c r="E15" s="5">
        <v>1.9876968503937009</v>
      </c>
      <c r="F15" s="5">
        <v>0</v>
      </c>
      <c r="G15" s="5">
        <v>2.0255249343832022</v>
      </c>
      <c r="H15" s="5">
        <v>1.9185548708863807</v>
      </c>
      <c r="I15" s="5">
        <v>1.3575163608205032</v>
      </c>
      <c r="J15" s="5">
        <v>3.4133202099737536</v>
      </c>
      <c r="K15" s="5">
        <v>3.3801879343373398</v>
      </c>
      <c r="L15" s="5">
        <v>2.1445021497220464</v>
      </c>
      <c r="M15" s="5">
        <v>4.6879354269661366</v>
      </c>
      <c r="N15" s="5">
        <v>0</v>
      </c>
      <c r="O15" s="5">
        <v>0</v>
      </c>
      <c r="P15" s="5">
        <v>1.8395997375328084</v>
      </c>
      <c r="Q15" s="5">
        <v>0</v>
      </c>
      <c r="R15" s="5">
        <v>0</v>
      </c>
      <c r="S15" s="5">
        <v>2.741403325933053</v>
      </c>
      <c r="T15" s="5">
        <v>2.4483972547689912</v>
      </c>
      <c r="U15" s="5">
        <v>2.8014107611548562</v>
      </c>
    </row>
    <row r="16" spans="1:22">
      <c r="A16" s="3">
        <v>172</v>
      </c>
      <c r="B16" s="5">
        <v>3.7919360138668106</v>
      </c>
      <c r="C16" s="5">
        <v>3.4967114906091283</v>
      </c>
      <c r="D16" s="5">
        <v>3.7207516471155393</v>
      </c>
      <c r="E16" s="5">
        <v>2.4593482675841307</v>
      </c>
      <c r="F16" s="5">
        <v>0</v>
      </c>
      <c r="G16" s="5">
        <v>2.1010634739772001</v>
      </c>
      <c r="H16" s="5">
        <v>1.8988198174994484</v>
      </c>
      <c r="I16" s="5">
        <v>1.1664356971512548</v>
      </c>
      <c r="J16" s="5">
        <v>3.6628608923884514</v>
      </c>
      <c r="K16" s="5">
        <v>3.4881227314544581</v>
      </c>
      <c r="L16" s="5">
        <v>2.2894694745996991</v>
      </c>
      <c r="M16" s="5">
        <v>4.5339725165244396</v>
      </c>
      <c r="N16" s="5">
        <v>0</v>
      </c>
      <c r="O16" s="5">
        <v>2.9778936712160133</v>
      </c>
      <c r="P16" s="5">
        <v>1.2722112860892387</v>
      </c>
      <c r="Q16" s="5">
        <v>0</v>
      </c>
      <c r="R16" s="5">
        <v>0</v>
      </c>
      <c r="S16" s="5">
        <v>2.8895013123359576</v>
      </c>
      <c r="T16" s="5">
        <v>2.2189761481663037</v>
      </c>
      <c r="U16" s="5">
        <v>3.2835599401818958</v>
      </c>
    </row>
    <row r="17" spans="1:21">
      <c r="A17" s="2">
        <v>173</v>
      </c>
      <c r="B17" s="5">
        <v>4.4823490813648297</v>
      </c>
      <c r="C17" s="5">
        <v>0</v>
      </c>
      <c r="D17" s="5">
        <v>3.130807086614174</v>
      </c>
      <c r="E17" s="5">
        <v>2.0777230971128606</v>
      </c>
      <c r="F17" s="5">
        <v>0</v>
      </c>
      <c r="G17" s="5">
        <v>2.0867125984251969</v>
      </c>
      <c r="H17" s="5">
        <v>1.9441601049868769</v>
      </c>
      <c r="I17" s="5">
        <v>1.3519028871391077</v>
      </c>
      <c r="J17" s="5">
        <v>0</v>
      </c>
      <c r="K17" s="5">
        <v>3.3155183727034117</v>
      </c>
      <c r="L17" s="5">
        <v>2.4431758530183725</v>
      </c>
      <c r="M17" s="5">
        <v>4.6559383202099731</v>
      </c>
      <c r="N17" s="5">
        <v>0</v>
      </c>
      <c r="O17" s="5">
        <v>0</v>
      </c>
      <c r="P17" s="5">
        <v>2.0314304461942254</v>
      </c>
      <c r="Q17" s="5">
        <v>0</v>
      </c>
      <c r="R17" s="5">
        <v>0</v>
      </c>
      <c r="S17" s="5">
        <v>3.0102362204724407</v>
      </c>
      <c r="T17" s="5">
        <v>2.2851049868766404</v>
      </c>
      <c r="U17" s="5">
        <v>2.632906824146982</v>
      </c>
    </row>
    <row r="18" spans="1:21">
      <c r="A18" s="3">
        <v>180</v>
      </c>
      <c r="B18" s="5">
        <v>4.3734251968503939</v>
      </c>
      <c r="C18" s="5">
        <v>4.1303477690288712</v>
      </c>
      <c r="D18" s="5">
        <v>3.2178805774278212</v>
      </c>
      <c r="E18" s="5">
        <v>2.0566929133858269</v>
      </c>
      <c r="F18" s="5">
        <v>0</v>
      </c>
      <c r="G18" s="5">
        <v>2.2703740157480312</v>
      </c>
      <c r="H18" s="5">
        <v>2.1368438320209977</v>
      </c>
      <c r="I18" s="5">
        <v>1.1989173228346457</v>
      </c>
      <c r="J18" s="5">
        <v>0</v>
      </c>
      <c r="K18" s="5">
        <v>3.5200131233595804</v>
      </c>
      <c r="L18" s="5">
        <v>2.252952755905512</v>
      </c>
      <c r="M18" s="5">
        <v>4.7364173228346464</v>
      </c>
      <c r="N18" s="5">
        <v>0</v>
      </c>
      <c r="O18" s="5">
        <v>3.0705052493438325</v>
      </c>
      <c r="P18" s="5">
        <v>1.3065616797900264</v>
      </c>
      <c r="Q18" s="5">
        <v>0</v>
      </c>
      <c r="R18" s="5">
        <v>0</v>
      </c>
      <c r="S18" s="5">
        <v>2.754297900262467</v>
      </c>
      <c r="T18" s="5">
        <v>2.4731299212598423</v>
      </c>
      <c r="U18" s="5">
        <v>2.6639763779527561</v>
      </c>
    </row>
    <row r="19" spans="1:21">
      <c r="A19" s="2">
        <v>181</v>
      </c>
      <c r="B19" s="5">
        <v>4.2965551181102368</v>
      </c>
      <c r="C19" s="5">
        <v>4.7478674540682411</v>
      </c>
      <c r="D19" s="5">
        <v>3.4095719848543524</v>
      </c>
      <c r="E19" s="5">
        <v>2.7280839895013123</v>
      </c>
      <c r="F19" s="5">
        <v>0</v>
      </c>
      <c r="G19" s="5">
        <v>0</v>
      </c>
      <c r="H19" s="5">
        <v>0</v>
      </c>
      <c r="I19" s="5">
        <v>1.1595472440944883</v>
      </c>
      <c r="J19" s="5">
        <v>0</v>
      </c>
      <c r="K19" s="5">
        <v>3.4078797492546444</v>
      </c>
      <c r="L19" s="5">
        <v>0</v>
      </c>
      <c r="M19" s="5">
        <v>4.6364732186254489</v>
      </c>
      <c r="N19" s="5">
        <v>0</v>
      </c>
      <c r="O19" s="5">
        <v>0</v>
      </c>
      <c r="P19" s="5">
        <v>1.8842847769028872</v>
      </c>
      <c r="Q19" s="5">
        <v>0</v>
      </c>
      <c r="R19" s="5">
        <v>0</v>
      </c>
      <c r="S19" s="5">
        <v>0</v>
      </c>
      <c r="T19" s="5">
        <v>2.960088582677165</v>
      </c>
      <c r="U19" s="5">
        <v>2.6142474404954519</v>
      </c>
    </row>
    <row r="20" spans="1:21">
      <c r="A20" s="3">
        <v>182</v>
      </c>
      <c r="B20" s="5">
        <v>4.4035433070866139</v>
      </c>
      <c r="C20" s="5">
        <v>4.1659448818897635</v>
      </c>
      <c r="D20" s="5">
        <v>3.3688976377952753</v>
      </c>
      <c r="E20" s="5">
        <v>1.420275590551181</v>
      </c>
      <c r="F20" s="5">
        <v>2.7836942257217849</v>
      </c>
      <c r="G20" s="5">
        <v>1.8097112860892388</v>
      </c>
      <c r="H20" s="5">
        <v>1.5071850393700787</v>
      </c>
      <c r="I20" s="5">
        <v>0.11151574803149607</v>
      </c>
      <c r="J20" s="5">
        <v>1.6294947506561681</v>
      </c>
      <c r="K20" s="5">
        <v>3.6712598425196852</v>
      </c>
      <c r="L20" s="5">
        <v>3.3779199475065615</v>
      </c>
      <c r="M20" s="5">
        <v>4.7584645669291339</v>
      </c>
      <c r="N20" s="5">
        <v>1.8181758530183725</v>
      </c>
      <c r="O20" s="5">
        <v>3.2348097112860894</v>
      </c>
      <c r="P20" s="5">
        <v>0.82877296587926497</v>
      </c>
      <c r="Q20" s="5">
        <v>0</v>
      </c>
      <c r="R20" s="5">
        <v>0</v>
      </c>
      <c r="S20" s="5">
        <v>1.7561679790026246</v>
      </c>
      <c r="T20" s="5">
        <v>2.8436023622047246</v>
      </c>
      <c r="U20" s="5">
        <v>2.8878937007874015</v>
      </c>
    </row>
    <row r="21" spans="1:21">
      <c r="A21" s="2">
        <v>184</v>
      </c>
      <c r="B21" s="5">
        <v>5.3463582677165356</v>
      </c>
      <c r="C21" s="5">
        <v>4.6663713910761153</v>
      </c>
      <c r="D21" s="5">
        <v>0</v>
      </c>
      <c r="E21" s="5">
        <v>2.5249671916010499</v>
      </c>
      <c r="F21" s="5">
        <v>0</v>
      </c>
      <c r="G21" s="5">
        <v>0</v>
      </c>
      <c r="H21" s="5">
        <v>0</v>
      </c>
      <c r="I21" s="5">
        <v>0.50095144356955379</v>
      </c>
      <c r="J21" s="5">
        <v>0</v>
      </c>
      <c r="K21" s="5">
        <v>4.2209317585301847</v>
      </c>
      <c r="L21" s="5">
        <v>0</v>
      </c>
      <c r="M21" s="5">
        <v>5.5056102362204724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2.628543307086614</v>
      </c>
      <c r="T21" s="5">
        <v>0</v>
      </c>
      <c r="U21" s="5">
        <v>0</v>
      </c>
    </row>
    <row r="22" spans="1:21">
      <c r="A22" s="3">
        <v>186</v>
      </c>
      <c r="B22" s="5">
        <v>4.3521332004984368</v>
      </c>
      <c r="C22" s="5">
        <v>0</v>
      </c>
      <c r="D22" s="5">
        <v>3.7427788713910757</v>
      </c>
      <c r="E22" s="5">
        <v>2.1429261237161672</v>
      </c>
      <c r="F22" s="5">
        <v>0</v>
      </c>
      <c r="G22" s="5">
        <v>2.6540657451785918</v>
      </c>
      <c r="H22" s="5">
        <v>1.8842423735948102</v>
      </c>
      <c r="I22" s="5">
        <v>1.2116488237339769</v>
      </c>
      <c r="J22" s="5">
        <v>3.7028712035995497</v>
      </c>
      <c r="K22" s="5">
        <v>3.6339167455890204</v>
      </c>
      <c r="L22" s="5">
        <v>2.2017620237743318</v>
      </c>
      <c r="M22" s="5">
        <v>4.4482495937101278</v>
      </c>
      <c r="N22" s="5">
        <v>3.2119094488188971</v>
      </c>
      <c r="O22" s="5">
        <v>2.9679249417406006</v>
      </c>
      <c r="P22" s="5">
        <v>0.95961580954257852</v>
      </c>
      <c r="Q22" s="5">
        <v>0</v>
      </c>
      <c r="R22" s="5">
        <v>0</v>
      </c>
      <c r="S22" s="5">
        <v>2.9957488273354533</v>
      </c>
      <c r="T22" s="5">
        <v>2.527360763814996</v>
      </c>
      <c r="U22" s="5">
        <v>2.5750092872404657</v>
      </c>
    </row>
    <row r="23" spans="1:21">
      <c r="A23" s="2">
        <v>185</v>
      </c>
      <c r="B23" s="5">
        <v>4.4566617386380925</v>
      </c>
      <c r="C23" s="5">
        <v>4.6153871391076118</v>
      </c>
      <c r="D23" s="5">
        <v>3.2945492804778707</v>
      </c>
      <c r="E23" s="5">
        <v>1.764461058088783</v>
      </c>
      <c r="F23" s="5">
        <v>0</v>
      </c>
      <c r="G23" s="5">
        <v>1.9203747068060109</v>
      </c>
      <c r="H23" s="5">
        <v>1.6249999999999998</v>
      </c>
      <c r="I23" s="5">
        <v>0.37481610115956049</v>
      </c>
      <c r="J23" s="5">
        <v>1.7507217847769028</v>
      </c>
      <c r="K23" s="5">
        <v>3.2655191696282384</v>
      </c>
      <c r="L23" s="5">
        <v>3.0594816272965879</v>
      </c>
      <c r="M23" s="5">
        <v>4.6234751044204687</v>
      </c>
      <c r="N23" s="5">
        <v>1.7897637795275589</v>
      </c>
      <c r="O23" s="5">
        <v>3.1139107611548558</v>
      </c>
      <c r="P23" s="5">
        <v>1.0742125984251969</v>
      </c>
      <c r="Q23" s="5">
        <v>0</v>
      </c>
      <c r="R23" s="5">
        <v>0</v>
      </c>
      <c r="S23" s="5">
        <v>1.9036608131962454</v>
      </c>
      <c r="T23" s="5">
        <v>2.5051689070521572</v>
      </c>
      <c r="U23" s="5">
        <v>2.5948543996631499</v>
      </c>
    </row>
    <row r="24" spans="1:21">
      <c r="A24" s="3">
        <v>216</v>
      </c>
      <c r="B24" s="5">
        <v>5.253414143572841</v>
      </c>
      <c r="C24" s="5">
        <v>4.8767453179054092</v>
      </c>
      <c r="D24" s="5">
        <v>4.1312773403324581</v>
      </c>
      <c r="E24" s="5">
        <v>2.4301924603749794</v>
      </c>
      <c r="F24" s="5">
        <v>3.3955583897083281</v>
      </c>
      <c r="G24" s="5">
        <v>2.6801294334889554</v>
      </c>
      <c r="H24" s="5">
        <v>2.0766531888754471</v>
      </c>
      <c r="I24" s="5">
        <v>1.6325718276137271</v>
      </c>
      <c r="J24" s="5">
        <v>3.0921259842519686</v>
      </c>
      <c r="K24" s="5">
        <v>4.8528769350187888</v>
      </c>
      <c r="L24" s="5">
        <v>3.18993100192833</v>
      </c>
      <c r="M24" s="5">
        <v>5.7330453484981039</v>
      </c>
      <c r="N24" s="5">
        <v>1.9085958005249344</v>
      </c>
      <c r="O24" s="5">
        <v>4.2863517060367453</v>
      </c>
      <c r="P24" s="5">
        <v>1.9024248700496533</v>
      </c>
      <c r="Q24" s="5">
        <v>0</v>
      </c>
      <c r="R24" s="5">
        <v>1.8047939114518579</v>
      </c>
      <c r="S24" s="5">
        <v>2.6787213865732675</v>
      </c>
      <c r="T24" s="5">
        <v>1.02748895170155</v>
      </c>
      <c r="U24" s="5">
        <v>3.6210147966988906</v>
      </c>
    </row>
    <row r="25" spans="1:21">
      <c r="A25" s="2">
        <v>205</v>
      </c>
      <c r="B25" s="5">
        <v>4.7706692913385824</v>
      </c>
      <c r="C25" s="5">
        <v>4.4713254593175851</v>
      </c>
      <c r="D25" s="5">
        <v>3.3768700787401573</v>
      </c>
      <c r="E25" s="5">
        <v>1.5220472440944881</v>
      </c>
      <c r="F25" s="5">
        <v>0</v>
      </c>
      <c r="G25" s="5">
        <v>1.8950131233595802</v>
      </c>
      <c r="H25" s="5">
        <v>1.6268044619422573</v>
      </c>
      <c r="I25" s="5">
        <v>0.38658136482939631</v>
      </c>
      <c r="J25" s="5">
        <v>1.7561023622047243</v>
      </c>
      <c r="K25" s="5">
        <v>3.6791010498687666</v>
      </c>
      <c r="L25" s="5">
        <v>3.2263451443569551</v>
      </c>
      <c r="M25" s="5">
        <v>4.9026246719160111</v>
      </c>
      <c r="N25" s="5">
        <v>0</v>
      </c>
      <c r="O25" s="5">
        <v>0</v>
      </c>
      <c r="P25" s="5">
        <v>1.1241797900262467</v>
      </c>
      <c r="Q25" s="5">
        <v>0</v>
      </c>
      <c r="R25" s="5">
        <v>0</v>
      </c>
      <c r="S25" s="5">
        <v>1.7871719160104986</v>
      </c>
      <c r="T25" s="5">
        <v>2.9457349081364828</v>
      </c>
      <c r="U25" s="5">
        <v>2.8818569553805773</v>
      </c>
    </row>
    <row r="26" spans="1:21">
      <c r="A26" s="3">
        <v>206</v>
      </c>
      <c r="B26" s="5">
        <v>5.0156298056355286</v>
      </c>
      <c r="C26" s="5">
        <v>4.7369821369220348</v>
      </c>
      <c r="D26" s="5">
        <v>3.5034448818897634</v>
      </c>
      <c r="E26" s="5">
        <v>2.2820641992834969</v>
      </c>
      <c r="F26" s="5">
        <v>0</v>
      </c>
      <c r="G26" s="5">
        <v>0</v>
      </c>
      <c r="H26" s="5">
        <v>2.2106955380577427</v>
      </c>
      <c r="I26" s="5">
        <v>0.59278209998829756</v>
      </c>
      <c r="J26" s="5">
        <v>0</v>
      </c>
      <c r="K26" s="5">
        <v>4.3878144796891636</v>
      </c>
      <c r="L26" s="5">
        <v>3.1777133069072514</v>
      </c>
      <c r="M26" s="5">
        <v>5.4193220047446236</v>
      </c>
      <c r="N26" s="5">
        <v>0</v>
      </c>
      <c r="O26" s="5">
        <v>3.7665898383655283</v>
      </c>
      <c r="P26" s="5">
        <v>0</v>
      </c>
      <c r="Q26" s="5">
        <v>0</v>
      </c>
      <c r="R26" s="5">
        <v>1.710531496062992</v>
      </c>
      <c r="S26" s="5">
        <v>0</v>
      </c>
      <c r="T26" s="5">
        <v>1.0236646838893431</v>
      </c>
      <c r="U26" s="5">
        <v>3.3503608923884509</v>
      </c>
    </row>
    <row r="27" spans="1:21">
      <c r="A27" s="2">
        <v>207</v>
      </c>
      <c r="B27" s="5">
        <v>5.2417650918635168</v>
      </c>
      <c r="C27" s="5">
        <v>4.7459317585301841</v>
      </c>
      <c r="D27" s="5">
        <v>3.1666666666666661</v>
      </c>
      <c r="E27" s="5">
        <v>2.4551181102362203</v>
      </c>
      <c r="F27" s="5">
        <v>0</v>
      </c>
      <c r="G27" s="5">
        <v>0</v>
      </c>
      <c r="H27" s="5">
        <v>0</v>
      </c>
      <c r="I27" s="5">
        <v>0.56315616797900259</v>
      </c>
      <c r="J27" s="5">
        <v>0</v>
      </c>
      <c r="K27" s="5">
        <v>4.2963582677165348</v>
      </c>
      <c r="L27" s="5">
        <v>3.2172572178477692</v>
      </c>
      <c r="M27" s="5">
        <v>5.4535433070866137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1.041010498687664</v>
      </c>
      <c r="U27" s="5">
        <v>3.060301837270341</v>
      </c>
    </row>
    <row r="28" spans="1:21">
      <c r="A28" s="2">
        <v>209</v>
      </c>
      <c r="B28" s="5">
        <v>5.3262467191601059</v>
      </c>
      <c r="C28" s="5">
        <v>4.7179728829233127</v>
      </c>
      <c r="D28" s="5">
        <v>0</v>
      </c>
      <c r="E28" s="5">
        <v>2.4164756749156355</v>
      </c>
      <c r="F28" s="5">
        <v>0</v>
      </c>
      <c r="G28" s="5">
        <v>2.6309711286089237</v>
      </c>
      <c r="H28" s="5">
        <v>2.2971128608923883</v>
      </c>
      <c r="I28" s="5">
        <v>0.54582450030284679</v>
      </c>
      <c r="J28" s="5">
        <v>0</v>
      </c>
      <c r="K28" s="5">
        <v>4.5300442913385828</v>
      </c>
      <c r="L28" s="5">
        <v>3.257185039370079</v>
      </c>
      <c r="M28" s="5">
        <v>5.5351596675415564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0.93247686144495101</v>
      </c>
      <c r="U28" s="5">
        <v>3.2909952497135042</v>
      </c>
    </row>
    <row r="29" spans="1:21">
      <c r="A29" s="3">
        <v>208</v>
      </c>
      <c r="B29" s="5">
        <v>5.6286117360329957</v>
      </c>
      <c r="C29" s="5">
        <v>4.5835304926573457</v>
      </c>
      <c r="D29" s="5">
        <v>3.6122703412073491</v>
      </c>
      <c r="E29" s="5">
        <v>2.3785769615474281</v>
      </c>
      <c r="F29" s="5">
        <v>0</v>
      </c>
      <c r="G29" s="5">
        <v>2.706856955380577</v>
      </c>
      <c r="H29" s="5">
        <v>2.1355971128608924</v>
      </c>
      <c r="I29" s="5">
        <v>0.55297011260689188</v>
      </c>
      <c r="J29" s="5">
        <v>0</v>
      </c>
      <c r="K29" s="5">
        <v>4.0393159961450129</v>
      </c>
      <c r="L29" s="5">
        <v>3.1989902303878681</v>
      </c>
      <c r="M29" s="5">
        <v>5.7716910386201716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2.5219816272965883</v>
      </c>
      <c r="T29" s="5">
        <v>1.0044974107966234</v>
      </c>
      <c r="U29" s="5">
        <v>3.059476940382452</v>
      </c>
    </row>
    <row r="30" spans="1:21">
      <c r="A30" s="2">
        <v>211</v>
      </c>
      <c r="B30" s="5">
        <v>5.2424540682414689</v>
      </c>
      <c r="C30" s="5">
        <v>4.6184711286089239</v>
      </c>
      <c r="D30" s="5">
        <v>3.8278871391076112</v>
      </c>
      <c r="E30" s="5">
        <v>2.4327427821522307</v>
      </c>
      <c r="F30" s="5">
        <v>0</v>
      </c>
      <c r="G30" s="5">
        <v>0</v>
      </c>
      <c r="H30" s="5">
        <v>0</v>
      </c>
      <c r="I30" s="5">
        <v>0.49314304461942254</v>
      </c>
      <c r="J30" s="5">
        <v>0</v>
      </c>
      <c r="K30" s="5">
        <v>4.0095472440944881</v>
      </c>
      <c r="L30" s="5">
        <v>3.2648622047244094</v>
      </c>
      <c r="M30" s="5">
        <v>5.7043963254593173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0.69639107611548556</v>
      </c>
      <c r="U30" s="5">
        <v>3.3826443569553803</v>
      </c>
    </row>
    <row r="31" spans="1:21">
      <c r="A31" s="3">
        <v>210</v>
      </c>
      <c r="B31" s="5">
        <v>5.4440616797900265</v>
      </c>
      <c r="C31" s="5">
        <v>4.8009186351706035</v>
      </c>
      <c r="D31" s="5">
        <v>0</v>
      </c>
      <c r="E31" s="5">
        <v>2.4118110236220471</v>
      </c>
      <c r="F31" s="5">
        <v>3.663648293963254</v>
      </c>
      <c r="G31" s="5">
        <v>2.8439304461942254</v>
      </c>
      <c r="H31" s="5">
        <v>2.2811679790026247</v>
      </c>
      <c r="I31" s="5">
        <v>0.51509186351706038</v>
      </c>
      <c r="J31" s="5">
        <v>0</v>
      </c>
      <c r="K31" s="5">
        <v>4.4101049868766395</v>
      </c>
      <c r="L31" s="5">
        <v>3.2474737532808402</v>
      </c>
      <c r="M31" s="5">
        <v>5.733497375328084</v>
      </c>
      <c r="N31" s="5">
        <v>0</v>
      </c>
      <c r="O31" s="5">
        <v>4.3970472440944883</v>
      </c>
      <c r="P31" s="5">
        <v>0</v>
      </c>
      <c r="Q31" s="5">
        <v>0</v>
      </c>
      <c r="R31" s="5">
        <v>1.7241469816272965</v>
      </c>
      <c r="S31" s="5">
        <v>2.6514107611548559</v>
      </c>
      <c r="T31" s="5">
        <v>0.67421259842519687</v>
      </c>
      <c r="U31" s="5">
        <v>3.3284448818897636</v>
      </c>
    </row>
    <row r="32" spans="1:21">
      <c r="A32" s="2">
        <v>212</v>
      </c>
      <c r="B32" s="5">
        <v>5.7618110236220463</v>
      </c>
      <c r="C32" s="5">
        <v>4.7822178477690294</v>
      </c>
      <c r="D32" s="5">
        <v>0</v>
      </c>
      <c r="E32" s="5">
        <v>2.4067257217847766</v>
      </c>
      <c r="F32" s="5">
        <v>3.6632217847769026</v>
      </c>
      <c r="G32" s="5">
        <v>2.6662729658792652</v>
      </c>
      <c r="H32" s="5">
        <v>0</v>
      </c>
      <c r="I32" s="5">
        <v>0.50767716535433072</v>
      </c>
      <c r="J32" s="5">
        <v>0</v>
      </c>
      <c r="K32" s="5">
        <v>3.8755905511811028</v>
      </c>
      <c r="L32" s="5">
        <v>2.9865485564304466</v>
      </c>
      <c r="M32" s="5">
        <v>5.9279199475065614</v>
      </c>
      <c r="N32" s="5">
        <v>0</v>
      </c>
      <c r="O32" s="5">
        <v>4.3947178477690283</v>
      </c>
      <c r="P32" s="5">
        <v>0</v>
      </c>
      <c r="Q32" s="5">
        <v>0</v>
      </c>
      <c r="R32" s="5">
        <v>1.8519028871391072</v>
      </c>
      <c r="S32" s="5">
        <v>2.6495406824146981</v>
      </c>
      <c r="T32" s="5">
        <v>0.66988188976377949</v>
      </c>
      <c r="U32" s="5">
        <v>3.3385498687664041</v>
      </c>
    </row>
    <row r="33" spans="1:21">
      <c r="A33" s="3">
        <v>214</v>
      </c>
      <c r="B33" s="5">
        <v>5.3378280839895007</v>
      </c>
      <c r="C33" s="5">
        <v>4.6722769028871394</v>
      </c>
      <c r="D33" s="5">
        <v>4.0913057742782151</v>
      </c>
      <c r="E33" s="5">
        <v>2.5559055118110234</v>
      </c>
      <c r="F33" s="5">
        <v>0</v>
      </c>
      <c r="G33" s="5">
        <v>0</v>
      </c>
      <c r="H33" s="5">
        <v>0</v>
      </c>
      <c r="I33" s="5">
        <v>0.54839238845144356</v>
      </c>
      <c r="J33" s="5">
        <v>0</v>
      </c>
      <c r="K33" s="5">
        <v>4.224835958005249</v>
      </c>
      <c r="L33" s="5">
        <v>0</v>
      </c>
      <c r="M33" s="5">
        <v>5.9229330708661418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2.7082349081364825</v>
      </c>
      <c r="T33" s="5">
        <v>1.0693897637795275</v>
      </c>
      <c r="U33" s="5">
        <v>3.6034776902887145</v>
      </c>
    </row>
    <row r="34" spans="1:21">
      <c r="A34" s="2">
        <v>213</v>
      </c>
      <c r="B34" s="5">
        <v>5.6382545931758532</v>
      </c>
      <c r="C34" s="5">
        <v>4.8734251968503939</v>
      </c>
      <c r="D34" s="5">
        <v>4.1356627296587929</v>
      </c>
      <c r="E34" s="5">
        <v>2.6246391076115487</v>
      </c>
      <c r="F34" s="5">
        <v>3.757250656167979</v>
      </c>
      <c r="G34" s="5">
        <v>2.7217191601049873</v>
      </c>
      <c r="H34" s="5">
        <v>0</v>
      </c>
      <c r="I34" s="5">
        <v>0.47132545931758529</v>
      </c>
      <c r="J34" s="5">
        <v>0</v>
      </c>
      <c r="K34" s="5">
        <v>4.682349081364829</v>
      </c>
      <c r="L34" s="5">
        <v>3.3211614173228341</v>
      </c>
      <c r="M34" s="5">
        <v>5.8931102362204726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2.7121719160104987</v>
      </c>
      <c r="T34" s="5">
        <v>1.1123687664041992</v>
      </c>
      <c r="U34" s="5">
        <v>3.8183727034120736</v>
      </c>
    </row>
    <row r="35" spans="1:21">
      <c r="A35" s="3">
        <v>215</v>
      </c>
      <c r="B35" s="5">
        <v>5.3325459317585295</v>
      </c>
      <c r="C35" s="5">
        <v>4.6632545931758527</v>
      </c>
      <c r="D35" s="5">
        <v>0</v>
      </c>
      <c r="E35" s="5">
        <v>2.6145013123359577</v>
      </c>
      <c r="F35" s="5">
        <v>3.8016732283464569</v>
      </c>
      <c r="G35" s="5">
        <v>0</v>
      </c>
      <c r="H35" s="5">
        <v>0</v>
      </c>
      <c r="I35" s="5">
        <v>0.46266404199475075</v>
      </c>
      <c r="J35" s="5">
        <v>0</v>
      </c>
      <c r="K35" s="5">
        <v>4.6319881889763774</v>
      </c>
      <c r="L35" s="5">
        <v>3.4536417322834647</v>
      </c>
      <c r="M35" s="5">
        <v>5.926902887139109</v>
      </c>
      <c r="N35" s="5">
        <v>0</v>
      </c>
      <c r="O35" s="5">
        <v>0</v>
      </c>
      <c r="P35" s="5">
        <v>2.6844488188976379</v>
      </c>
      <c r="Q35" s="5">
        <v>0</v>
      </c>
      <c r="R35" s="5">
        <v>0</v>
      </c>
      <c r="S35" s="5">
        <v>2.7156824146981626</v>
      </c>
      <c r="T35" s="5">
        <v>3.1312335958005248</v>
      </c>
      <c r="U35" s="5">
        <v>3.7974081364829395</v>
      </c>
    </row>
    <row r="36" spans="1:21">
      <c r="A36" s="2">
        <v>234</v>
      </c>
      <c r="B36" s="5">
        <v>0</v>
      </c>
      <c r="C36" s="5">
        <v>4.876377952755905</v>
      </c>
      <c r="D36" s="5">
        <v>4.0305118110236222</v>
      </c>
      <c r="E36" s="5">
        <v>0</v>
      </c>
      <c r="F36" s="5">
        <v>0</v>
      </c>
      <c r="G36" s="5">
        <v>0</v>
      </c>
      <c r="H36" s="5">
        <v>0</v>
      </c>
      <c r="I36" s="5">
        <v>1.5961614173228347</v>
      </c>
      <c r="J36" s="5">
        <v>0</v>
      </c>
      <c r="K36" s="5">
        <v>4.2399278215223095</v>
      </c>
      <c r="L36" s="5">
        <v>0</v>
      </c>
      <c r="M36" s="5">
        <v>5.3758202099737531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4.2424212598425193</v>
      </c>
    </row>
    <row r="37" spans="1:21">
      <c r="A37" s="3">
        <v>233</v>
      </c>
      <c r="B37" s="5">
        <v>5.0556758530183723</v>
      </c>
      <c r="C37" s="5">
        <v>5.5950459317585297</v>
      </c>
      <c r="D37" s="5">
        <v>4.2883202099737527</v>
      </c>
      <c r="E37" s="5">
        <v>2.4168635170603676</v>
      </c>
      <c r="F37" s="5">
        <v>3.8629265091863512</v>
      </c>
      <c r="G37" s="5">
        <v>2.6708661417322834</v>
      </c>
      <c r="H37" s="5">
        <v>0</v>
      </c>
      <c r="I37" s="5">
        <v>1.6635826771653541</v>
      </c>
      <c r="J37" s="5">
        <v>0</v>
      </c>
      <c r="K37" s="5">
        <v>5.2258858267716528</v>
      </c>
      <c r="L37" s="5">
        <v>3.1737532808398954</v>
      </c>
      <c r="M37" s="5">
        <v>5.7482611548556424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1.095505249343832</v>
      </c>
      <c r="U37" s="5">
        <v>4.7546916010498679</v>
      </c>
    </row>
    <row r="38" spans="1:21">
      <c r="A38" s="2">
        <v>239</v>
      </c>
      <c r="B38" s="5">
        <v>5.4280851016504297</v>
      </c>
      <c r="C38" s="5">
        <v>5.3069082185039376</v>
      </c>
      <c r="D38" s="5">
        <v>4.0087613170544687</v>
      </c>
      <c r="E38" s="5">
        <v>2.5121400383462711</v>
      </c>
      <c r="F38" s="5">
        <v>3.9223015091863522</v>
      </c>
      <c r="G38" s="5">
        <v>2.6268700787401569</v>
      </c>
      <c r="H38" s="5">
        <v>2.3386154855643042</v>
      </c>
      <c r="I38" s="5">
        <v>1.6871019964717526</v>
      </c>
      <c r="J38" s="5">
        <v>3.2016404199475064</v>
      </c>
      <c r="K38" s="5">
        <v>4.8367192686907039</v>
      </c>
      <c r="L38" s="5">
        <v>3.2880577427821525</v>
      </c>
      <c r="M38" s="5">
        <v>5.5940974707706985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0.88279433820772402</v>
      </c>
      <c r="U38" s="5">
        <v>4.2593577473074493</v>
      </c>
    </row>
    <row r="39" spans="1:21">
      <c r="A39" s="3">
        <v>240</v>
      </c>
      <c r="B39" s="5">
        <v>5.3526574803149609</v>
      </c>
      <c r="C39" s="5">
        <v>5.1048228346456694</v>
      </c>
      <c r="D39" s="5">
        <v>4.0959874015748028</v>
      </c>
      <c r="E39" s="5">
        <v>0</v>
      </c>
      <c r="F39" s="5">
        <v>0</v>
      </c>
      <c r="G39" s="5">
        <v>0</v>
      </c>
      <c r="H39" s="5">
        <v>0</v>
      </c>
      <c r="I39" s="5">
        <v>1.6041338582677167</v>
      </c>
      <c r="J39" s="5">
        <v>0</v>
      </c>
      <c r="K39" s="5">
        <v>4.2730502437195348</v>
      </c>
      <c r="L39" s="5">
        <v>3.1267388451443567</v>
      </c>
      <c r="M39" s="5">
        <v>5.5413713910761144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3.9778707349081359</v>
      </c>
    </row>
    <row r="40" spans="1:21">
      <c r="A40" s="2">
        <v>236</v>
      </c>
      <c r="B40" s="5">
        <v>5.3126968503937002</v>
      </c>
      <c r="C40" s="5">
        <v>5.5837166735736981</v>
      </c>
      <c r="D40" s="5">
        <v>4.3692585301837266</v>
      </c>
      <c r="E40" s="5">
        <v>2.5292158792650916</v>
      </c>
      <c r="F40" s="5">
        <v>0</v>
      </c>
      <c r="G40" s="5">
        <v>2.6050853018372702</v>
      </c>
      <c r="H40" s="5">
        <v>2.3989829396325462</v>
      </c>
      <c r="I40" s="5">
        <v>1.670088113985752</v>
      </c>
      <c r="J40" s="5">
        <v>0</v>
      </c>
      <c r="K40" s="5">
        <v>5.1157477937540419</v>
      </c>
      <c r="L40" s="5">
        <v>3.307349081364829</v>
      </c>
      <c r="M40" s="5">
        <v>5.8295603674540688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2.8226377952755901</v>
      </c>
      <c r="T40" s="5">
        <v>0.87650182120092146</v>
      </c>
      <c r="U40" s="5">
        <v>4.4080265507186809</v>
      </c>
    </row>
    <row r="41" spans="1:21">
      <c r="A41" s="3">
        <v>242</v>
      </c>
      <c r="B41" s="5">
        <v>5.5088936565513578</v>
      </c>
      <c r="C41" s="5">
        <v>4.8680085301837268</v>
      </c>
      <c r="D41" s="5">
        <v>4.1770669291338587</v>
      </c>
      <c r="E41" s="5">
        <v>2.7393072891189205</v>
      </c>
      <c r="F41" s="5">
        <v>3.9512773219524027</v>
      </c>
      <c r="G41" s="5">
        <v>2.75501968503937</v>
      </c>
      <c r="H41" s="5">
        <v>2.4306003174021855</v>
      </c>
      <c r="I41" s="5">
        <v>1.7585591258163438</v>
      </c>
      <c r="J41" s="5">
        <v>0</v>
      </c>
      <c r="K41" s="5">
        <v>5.2783478071596983</v>
      </c>
      <c r="L41" s="5">
        <v>3.3439359852745678</v>
      </c>
      <c r="M41" s="5">
        <v>5.7512603893263341</v>
      </c>
      <c r="N41" s="5">
        <v>0</v>
      </c>
      <c r="O41" s="5">
        <v>0</v>
      </c>
      <c r="P41" s="5">
        <v>0</v>
      </c>
      <c r="Q41" s="5">
        <v>0</v>
      </c>
      <c r="R41" s="5">
        <v>1.8793635170603671</v>
      </c>
      <c r="S41" s="5">
        <v>2.8779199475065615</v>
      </c>
      <c r="T41" s="5">
        <v>1.0130249343832021</v>
      </c>
      <c r="U41" s="5">
        <v>4.4025663938389279</v>
      </c>
    </row>
    <row r="42" spans="1:21">
      <c r="A42" s="2">
        <v>243</v>
      </c>
      <c r="B42" s="5">
        <v>5.5824803149606295</v>
      </c>
      <c r="C42" s="5">
        <v>4.7009186351706029</v>
      </c>
      <c r="D42" s="5">
        <v>4.2505249343832014</v>
      </c>
      <c r="E42" s="5">
        <v>2.6137139107611547</v>
      </c>
      <c r="F42" s="5">
        <v>3.9103018372703402</v>
      </c>
      <c r="G42" s="5">
        <v>2.7814632545931759</v>
      </c>
      <c r="H42" s="5">
        <v>2.4277559055118108</v>
      </c>
      <c r="I42" s="5">
        <v>1.8721784776902886</v>
      </c>
      <c r="J42" s="5">
        <v>0</v>
      </c>
      <c r="K42" s="5">
        <v>4.4773950131233597</v>
      </c>
      <c r="L42" s="5">
        <v>3.2391076115485564</v>
      </c>
      <c r="M42" s="5">
        <v>5.988582677165355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2.9064960629921255</v>
      </c>
      <c r="T42" s="5">
        <v>1.1004921259842519</v>
      </c>
      <c r="U42" s="5">
        <v>4.4456036745406822</v>
      </c>
    </row>
    <row r="43" spans="1:21">
      <c r="A43" s="3">
        <v>257</v>
      </c>
      <c r="B43" s="5">
        <v>0</v>
      </c>
      <c r="C43" s="5">
        <v>4.9201817585301839</v>
      </c>
      <c r="D43" s="5">
        <v>4.5529850746268661</v>
      </c>
      <c r="E43" s="5">
        <v>0</v>
      </c>
      <c r="F43" s="5">
        <v>0</v>
      </c>
      <c r="G43" s="5">
        <v>0</v>
      </c>
      <c r="H43" s="5">
        <v>0</v>
      </c>
      <c r="I43" s="5">
        <v>1.7279384022309712</v>
      </c>
      <c r="J43" s="5">
        <v>0</v>
      </c>
      <c r="K43" s="5">
        <v>4.5182217847769026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3.6988933815705467</v>
      </c>
    </row>
    <row r="44" spans="1:21">
      <c r="A44" s="2">
        <v>256</v>
      </c>
      <c r="B44" s="5">
        <v>5.8686351706036746</v>
      </c>
      <c r="C44" s="5">
        <v>4.9504921259842511</v>
      </c>
      <c r="D44" s="5">
        <v>4.5803149606299218</v>
      </c>
      <c r="E44" s="5">
        <v>2.5757545931758532</v>
      </c>
      <c r="F44" s="5">
        <v>3.8795603674540682</v>
      </c>
      <c r="G44" s="5">
        <v>0</v>
      </c>
      <c r="H44" s="5">
        <v>2.378510498687664</v>
      </c>
      <c r="I44" s="5">
        <v>1.7154855643044618</v>
      </c>
      <c r="J44" s="5">
        <v>3.9479002624671913</v>
      </c>
      <c r="K44" s="5">
        <v>4.6152559055118108</v>
      </c>
      <c r="L44" s="5">
        <v>3.357742782152231</v>
      </c>
      <c r="M44" s="5">
        <v>6.1651246719160095</v>
      </c>
      <c r="N44" s="5">
        <v>2.2834317585301838</v>
      </c>
      <c r="O44" s="5">
        <v>0</v>
      </c>
      <c r="P44" s="5">
        <v>0</v>
      </c>
      <c r="Q44" s="5">
        <v>0</v>
      </c>
      <c r="R44" s="5">
        <v>2.8539041994750658</v>
      </c>
      <c r="S44" s="5">
        <v>2.5714895013123362</v>
      </c>
      <c r="T44" s="5">
        <v>2.2935695538057739</v>
      </c>
      <c r="U44" s="5">
        <v>4.2017388451443569</v>
      </c>
    </row>
    <row r="45" spans="1:21">
      <c r="A45" s="3">
        <v>244</v>
      </c>
      <c r="B45" s="5">
        <v>5.3085594769403839</v>
      </c>
      <c r="C45" s="5">
        <v>4.9323434969564977</v>
      </c>
      <c r="D45" s="5">
        <v>4.4561942257217853</v>
      </c>
      <c r="E45" s="5">
        <v>2.7297244094488189</v>
      </c>
      <c r="F45" s="5">
        <v>3.5895741453034486</v>
      </c>
      <c r="G45" s="5">
        <v>2.7858315495757204</v>
      </c>
      <c r="H45" s="5">
        <v>2.136998074104373</v>
      </c>
      <c r="I45" s="5">
        <v>1.6626916913334235</v>
      </c>
      <c r="J45" s="5">
        <v>3.3250087624916453</v>
      </c>
      <c r="K45" s="5">
        <v>4.6065128672940272</v>
      </c>
      <c r="L45" s="5">
        <v>3.032666939359852</v>
      </c>
      <c r="M45" s="5">
        <v>5.8217650918635169</v>
      </c>
      <c r="N45" s="5">
        <v>0</v>
      </c>
      <c r="O45" s="5">
        <v>0</v>
      </c>
      <c r="P45" s="5">
        <v>2.8245807815689705</v>
      </c>
      <c r="Q45" s="5">
        <v>0</v>
      </c>
      <c r="R45" s="5">
        <v>1.8414008345110706</v>
      </c>
      <c r="S45" s="5">
        <v>2.7694921802657881</v>
      </c>
      <c r="T45" s="5">
        <v>4.3532732541380303</v>
      </c>
      <c r="U45" s="5">
        <v>4.1663580452867119</v>
      </c>
    </row>
    <row r="46" spans="1:21">
      <c r="A46" s="2">
        <v>245</v>
      </c>
      <c r="B46" s="5">
        <v>5.2245078740157478</v>
      </c>
      <c r="C46" s="5">
        <v>4.2475816881585446</v>
      </c>
      <c r="D46" s="5">
        <v>0</v>
      </c>
      <c r="E46" s="5">
        <v>2.4829505686789148</v>
      </c>
      <c r="F46" s="5">
        <v>3.2600065616797904</v>
      </c>
      <c r="G46" s="5">
        <v>0</v>
      </c>
      <c r="H46" s="5">
        <v>0</v>
      </c>
      <c r="I46" s="5">
        <v>1.8209926884139482</v>
      </c>
      <c r="J46" s="5">
        <v>3.1604002624671912</v>
      </c>
      <c r="K46" s="5">
        <v>4.0726049868766401</v>
      </c>
      <c r="L46" s="5">
        <v>3.1643700787401574</v>
      </c>
      <c r="M46" s="5">
        <v>5.6547900262467206</v>
      </c>
      <c r="N46" s="5">
        <v>0</v>
      </c>
      <c r="O46" s="5">
        <v>0</v>
      </c>
      <c r="P46" s="5">
        <v>2.7982119422572178</v>
      </c>
      <c r="Q46" s="5">
        <v>0</v>
      </c>
      <c r="R46" s="5">
        <v>0</v>
      </c>
      <c r="S46" s="5">
        <v>0</v>
      </c>
      <c r="T46" s="5">
        <v>1.4653661975763668</v>
      </c>
      <c r="U46" s="5">
        <v>0</v>
      </c>
    </row>
    <row r="47" spans="1:21">
      <c r="A47" s="3">
        <v>235</v>
      </c>
      <c r="B47" s="5">
        <v>5.5393700787401574</v>
      </c>
      <c r="C47" s="5">
        <v>5.3198162729658796</v>
      </c>
      <c r="D47" s="5">
        <v>3.7799212598425198</v>
      </c>
      <c r="E47" s="5">
        <v>2.5889098977759355</v>
      </c>
      <c r="F47" s="5">
        <v>4.01505905511811</v>
      </c>
      <c r="G47" s="5">
        <v>2.6685367454068243</v>
      </c>
      <c r="H47" s="5">
        <v>0</v>
      </c>
      <c r="I47" s="5">
        <v>1.7494374726596675</v>
      </c>
      <c r="J47" s="5">
        <v>3.1852034120734904</v>
      </c>
      <c r="K47" s="5">
        <v>4.9179904474150034</v>
      </c>
      <c r="L47" s="5">
        <v>3.427055993000875</v>
      </c>
      <c r="M47" s="5">
        <v>5.8256082172420767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2.8360564304461939</v>
      </c>
      <c r="T47" s="5">
        <v>1.1090223097112859</v>
      </c>
      <c r="U47" s="5">
        <v>4.3786089238845145</v>
      </c>
    </row>
    <row r="48" spans="1:21">
      <c r="A48" s="2">
        <v>237</v>
      </c>
      <c r="B48" s="5">
        <v>5.4918400824896887</v>
      </c>
      <c r="C48" s="5">
        <v>4.6026070674092558</v>
      </c>
      <c r="D48" s="5">
        <v>4.1376640419947499</v>
      </c>
      <c r="E48" s="5">
        <v>2.5282583920430999</v>
      </c>
      <c r="F48" s="5">
        <v>3.9303737105536221</v>
      </c>
      <c r="G48" s="5">
        <v>2.6520669291338583</v>
      </c>
      <c r="H48" s="5">
        <v>2.3704396325459318</v>
      </c>
      <c r="I48" s="5">
        <v>1.6539470554461941</v>
      </c>
      <c r="J48" s="5">
        <v>3.3109580052493439</v>
      </c>
      <c r="K48" s="5">
        <v>4.5849404401372906</v>
      </c>
      <c r="L48" s="5">
        <v>3.3240360892388452</v>
      </c>
      <c r="M48" s="5">
        <v>5.887569010770207</v>
      </c>
      <c r="N48" s="5">
        <v>0</v>
      </c>
      <c r="O48" s="5">
        <v>0</v>
      </c>
      <c r="P48" s="5">
        <v>0</v>
      </c>
      <c r="Q48" s="5">
        <v>0</v>
      </c>
      <c r="R48" s="5">
        <v>1.9454068241469811</v>
      </c>
      <c r="S48" s="5">
        <v>2.8736041517537583</v>
      </c>
      <c r="T48" s="5">
        <v>1.4067585301837271</v>
      </c>
      <c r="U48" s="5">
        <v>4.1532947762060717</v>
      </c>
    </row>
    <row r="49" spans="1:21">
      <c r="A49" s="3">
        <v>238</v>
      </c>
      <c r="B49" s="5">
        <v>5.8290354330708665</v>
      </c>
      <c r="C49" s="5">
        <v>5.2412073490813649</v>
      </c>
      <c r="D49" s="5">
        <v>4.2426837270341204</v>
      </c>
      <c r="E49" s="5">
        <v>2.6905839895013126</v>
      </c>
      <c r="F49" s="5">
        <v>4.0296587926509186</v>
      </c>
      <c r="G49" s="5">
        <v>2.6915354330708663</v>
      </c>
      <c r="H49" s="5">
        <v>0</v>
      </c>
      <c r="I49" s="5">
        <v>1.8169291338582676</v>
      </c>
      <c r="J49" s="5">
        <v>3.8103674540682415</v>
      </c>
      <c r="K49" s="5">
        <v>4.8922900262467195</v>
      </c>
      <c r="L49" s="5">
        <v>3.4723425196850388</v>
      </c>
      <c r="M49" s="5">
        <v>5.9312007874015746</v>
      </c>
      <c r="N49" s="5">
        <v>0</v>
      </c>
      <c r="O49" s="5">
        <v>0</v>
      </c>
      <c r="P49" s="5">
        <v>2.750721784776903</v>
      </c>
      <c r="Q49" s="5">
        <v>0</v>
      </c>
      <c r="R49" s="5">
        <v>1.9036089238845144</v>
      </c>
      <c r="S49" s="5">
        <v>2.8681430446194227</v>
      </c>
      <c r="T49" s="5">
        <v>1.0041010498687664</v>
      </c>
      <c r="U49" s="5">
        <v>4.1451771653543306</v>
      </c>
    </row>
    <row r="50" spans="1:21">
      <c r="A50" s="2">
        <v>241</v>
      </c>
      <c r="B50" s="5">
        <v>5.5368438320209972</v>
      </c>
      <c r="C50" s="5">
        <v>4.3536745406824142</v>
      </c>
      <c r="D50" s="5">
        <v>4.0150918635170605</v>
      </c>
      <c r="E50" s="5">
        <v>2.5944553805774277</v>
      </c>
      <c r="F50" s="5">
        <v>3.971047633069412</v>
      </c>
      <c r="G50" s="5">
        <v>0</v>
      </c>
      <c r="H50" s="5">
        <v>0</v>
      </c>
      <c r="I50" s="5">
        <v>1.7536745406824146</v>
      </c>
      <c r="J50" s="5">
        <v>3.3484580052493436</v>
      </c>
      <c r="K50" s="5">
        <v>4.1620078740157487</v>
      </c>
      <c r="L50" s="5">
        <v>3.185990813648294</v>
      </c>
      <c r="M50" s="5">
        <v>5.8521325459317586</v>
      </c>
      <c r="N50" s="5">
        <v>0</v>
      </c>
      <c r="O50" s="5">
        <v>0</v>
      </c>
      <c r="P50" s="5">
        <v>2.6604002624671916</v>
      </c>
      <c r="Q50" s="5">
        <v>0</v>
      </c>
      <c r="R50" s="5">
        <v>1.9078083989501311</v>
      </c>
      <c r="S50" s="5">
        <v>2.835531496062992</v>
      </c>
      <c r="T50" s="5">
        <v>0.94977034120734904</v>
      </c>
      <c r="U50" s="5">
        <v>3.6858267716535433</v>
      </c>
    </row>
    <row r="51" spans="1:21">
      <c r="A51" s="3">
        <v>246</v>
      </c>
      <c r="B51" s="5">
        <v>0</v>
      </c>
      <c r="C51" s="5">
        <v>4.7553805774278217</v>
      </c>
      <c r="D51" s="5">
        <v>0</v>
      </c>
      <c r="E51" s="5">
        <v>0</v>
      </c>
      <c r="F51" s="5">
        <v>3.8525918635170604</v>
      </c>
      <c r="G51" s="5">
        <v>0</v>
      </c>
      <c r="H51" s="5">
        <v>0</v>
      </c>
      <c r="I51" s="5">
        <v>1.7448490813648294</v>
      </c>
      <c r="J51" s="5">
        <v>0</v>
      </c>
      <c r="K51" s="5">
        <v>4.1189304461942262</v>
      </c>
      <c r="L51" s="5">
        <v>3.1973425196850394</v>
      </c>
      <c r="M51" s="5">
        <v>6.0670931758530182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2.7381561679790027</v>
      </c>
      <c r="T51" s="5">
        <v>0</v>
      </c>
      <c r="U51" s="5">
        <v>3.639337270341207</v>
      </c>
    </row>
    <row r="52" spans="1:21">
      <c r="A52" s="2">
        <v>259</v>
      </c>
      <c r="B52" s="5">
        <v>5.7155839895013116</v>
      </c>
      <c r="C52" s="5">
        <v>4.8667322834645672</v>
      </c>
      <c r="D52" s="5">
        <v>4.421062992125985</v>
      </c>
      <c r="E52" s="5">
        <v>2.482775590551181</v>
      </c>
      <c r="F52" s="5">
        <v>3.6765419947506559</v>
      </c>
      <c r="G52" s="5">
        <v>2.5031496062992122</v>
      </c>
      <c r="H52" s="5">
        <v>0</v>
      </c>
      <c r="I52" s="5">
        <v>1.8747703412073493</v>
      </c>
      <c r="J52" s="5">
        <v>3.8204068241469815</v>
      </c>
      <c r="K52" s="5">
        <v>4.3876640419947508</v>
      </c>
      <c r="L52" s="5">
        <v>0</v>
      </c>
      <c r="M52" s="5">
        <v>0</v>
      </c>
      <c r="N52" s="5">
        <v>0</v>
      </c>
      <c r="O52" s="5">
        <v>0</v>
      </c>
      <c r="P52" s="5">
        <v>2.7697178477690287</v>
      </c>
      <c r="Q52" s="5">
        <v>0</v>
      </c>
      <c r="R52" s="5">
        <v>0</v>
      </c>
      <c r="S52" s="5">
        <v>2.2772309711286085</v>
      </c>
      <c r="T52" s="5">
        <v>2.2673884514435692</v>
      </c>
      <c r="U52" s="5">
        <v>3.9233923884514432</v>
      </c>
    </row>
    <row r="53" spans="1:21">
      <c r="A53" s="3">
        <v>260</v>
      </c>
      <c r="B53" s="5">
        <v>5.6664370078740163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</row>
    <row r="54" spans="1:21">
      <c r="A54" s="2">
        <v>255</v>
      </c>
      <c r="B54" s="5">
        <v>5.7999343832020989</v>
      </c>
      <c r="C54" s="5">
        <v>4.9303805774278207</v>
      </c>
      <c r="D54" s="5">
        <v>3.9528215223097116</v>
      </c>
      <c r="E54" s="5">
        <v>2.433103674540682</v>
      </c>
      <c r="F54" s="5">
        <v>3.7728346456692909</v>
      </c>
      <c r="G54" s="5">
        <v>0</v>
      </c>
      <c r="H54" s="5">
        <v>0</v>
      </c>
      <c r="I54" s="5">
        <v>1.9095800524934381</v>
      </c>
      <c r="J54" s="5">
        <v>3.9088582677165347</v>
      </c>
      <c r="K54" s="5">
        <v>4.4630249343832027</v>
      </c>
      <c r="L54" s="5">
        <v>3.2476377952755904</v>
      </c>
      <c r="M54" s="5">
        <v>6.2416666666666671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2.5020669291338584</v>
      </c>
      <c r="T54" s="5">
        <v>2.6581692913385826</v>
      </c>
      <c r="U54" s="5">
        <v>3.8916994750656171</v>
      </c>
    </row>
    <row r="55" spans="1:21">
      <c r="A55" s="3">
        <v>254</v>
      </c>
      <c r="B55" s="5">
        <v>5.8342519685039367</v>
      </c>
      <c r="C55" s="5">
        <v>5.4886811023622046</v>
      </c>
      <c r="D55" s="5">
        <v>0</v>
      </c>
      <c r="E55" s="5">
        <v>2.5060039370078742</v>
      </c>
      <c r="F55" s="5">
        <v>3.7146653543307089</v>
      </c>
      <c r="G55" s="5">
        <v>2.9835629921259836</v>
      </c>
      <c r="H55" s="5">
        <v>2.2720472440944879</v>
      </c>
      <c r="I55" s="5">
        <v>1.7735236220472439</v>
      </c>
      <c r="J55" s="5">
        <v>3.970406824146981</v>
      </c>
      <c r="K55" s="5">
        <v>4.797375328083989</v>
      </c>
      <c r="L55" s="5">
        <v>3.1572178477690294</v>
      </c>
      <c r="M55" s="5">
        <v>6.2457349081364821</v>
      </c>
      <c r="N55" s="5">
        <v>2.2732939632545937</v>
      </c>
      <c r="O55" s="5">
        <v>0</v>
      </c>
      <c r="P55" s="5">
        <v>2.8322834645669293</v>
      </c>
      <c r="Q55" s="5">
        <v>0</v>
      </c>
      <c r="R55" s="5">
        <v>0</v>
      </c>
      <c r="S55" s="5">
        <v>2.4769356955380579</v>
      </c>
      <c r="T55" s="5">
        <v>2.6051181102362206</v>
      </c>
      <c r="U55" s="5">
        <v>4.515682414698162</v>
      </c>
    </row>
    <row r="56" spans="1:21">
      <c r="A56" s="2">
        <v>258</v>
      </c>
      <c r="B56" s="5">
        <v>5.9534448818897632</v>
      </c>
      <c r="C56" s="5">
        <v>5.1078740157480311</v>
      </c>
      <c r="D56" s="5">
        <v>4.5589566929133856</v>
      </c>
      <c r="E56" s="5">
        <v>2.4643044619422572</v>
      </c>
      <c r="F56" s="5">
        <v>3.8905839895013115</v>
      </c>
      <c r="G56" s="5">
        <v>2.8303149606299214</v>
      </c>
      <c r="H56" s="5">
        <v>2.2890419947506557</v>
      </c>
      <c r="I56" s="5">
        <v>1.8354986876640418</v>
      </c>
      <c r="J56" s="5">
        <v>4.0059711286089241</v>
      </c>
      <c r="K56" s="5">
        <v>4.8243766404199473</v>
      </c>
      <c r="L56" s="5">
        <v>3.314632545931758</v>
      </c>
      <c r="M56" s="5">
        <v>6.0229986876640416</v>
      </c>
      <c r="N56" s="5">
        <v>2.3329396325459313</v>
      </c>
      <c r="O56" s="5">
        <v>0</v>
      </c>
      <c r="P56" s="5">
        <v>2.934580052493438</v>
      </c>
      <c r="Q56" s="5">
        <v>0</v>
      </c>
      <c r="R56" s="5">
        <v>0</v>
      </c>
      <c r="S56" s="5">
        <v>2.6840879265091862</v>
      </c>
      <c r="T56" s="5">
        <v>2.459120734908137</v>
      </c>
      <c r="U56" s="5">
        <v>4.3769028871391074</v>
      </c>
    </row>
    <row r="57" spans="1:21">
      <c r="A57" s="3">
        <v>261</v>
      </c>
      <c r="B57" s="5">
        <v>5.8469488188976371</v>
      </c>
      <c r="C57" s="5">
        <v>4.8725065616797893</v>
      </c>
      <c r="D57" s="5">
        <v>4.8662729658792641</v>
      </c>
      <c r="E57" s="5">
        <v>2.5926837270341205</v>
      </c>
      <c r="F57" s="5">
        <v>3.728510498687664</v>
      </c>
      <c r="G57" s="5">
        <v>2.9259186351706039</v>
      </c>
      <c r="H57" s="5">
        <v>0</v>
      </c>
      <c r="I57" s="5">
        <v>2.0056430446194224</v>
      </c>
      <c r="J57" s="5">
        <v>3.4958333333333331</v>
      </c>
      <c r="K57" s="5">
        <v>4.5804133858267724</v>
      </c>
      <c r="L57" s="5">
        <v>0</v>
      </c>
      <c r="M57" s="5">
        <v>0</v>
      </c>
      <c r="N57" s="5">
        <v>2.9602034120734908</v>
      </c>
      <c r="O57" s="5">
        <v>0</v>
      </c>
      <c r="P57" s="5">
        <v>2.7563648293963254</v>
      </c>
      <c r="Q57" s="5">
        <v>0</v>
      </c>
      <c r="R57" s="5">
        <v>0</v>
      </c>
      <c r="S57" s="5">
        <v>0</v>
      </c>
      <c r="T57" s="5">
        <v>1.2640748031496061</v>
      </c>
      <c r="U57" s="5">
        <v>3.8802821522309721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E7F-7C61-5242-BC7B-65D1B02E2C01}">
  <dimension ref="A1:U28"/>
  <sheetViews>
    <sheetView workbookViewId="0">
      <selection activeCell="B28" sqref="B28:U28"/>
    </sheetView>
  </sheetViews>
  <sheetFormatPr baseColWidth="10" defaultRowHeight="13"/>
  <sheetData>
    <row r="1" spans="1:21"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6</v>
      </c>
      <c r="S1" s="1" t="s">
        <v>14</v>
      </c>
      <c r="T1" s="1" t="s">
        <v>11</v>
      </c>
      <c r="U1" s="1" t="s">
        <v>19</v>
      </c>
    </row>
    <row r="2" spans="1:21">
      <c r="A2" s="12" t="s">
        <v>34</v>
      </c>
      <c r="B2">
        <f>(VLOOKUP(143, AW_DAU_2013!$A$2:$U$58,COLUMN(),FALSE)+VLOOKUP(141, AW_DAU_2013!$A$2:$U$58,COLUMN(),FALSE))/((VLOOKUP(143, AW_DAU_2013!$A$2:$U$58,COLUMN(),FALSE)&lt;&gt;0)+(VLOOKUP(141, AW_DAU_2013!$A$2:$U$58,COLUMN(),FALSE)&lt;&gt;0))</f>
        <v>3.5377191161778629</v>
      </c>
      <c r="C2">
        <f>(VLOOKUP(143, AW_DAU_2013!$A$2:$U$58,COLUMN(),FALSE)+VLOOKUP(141, AW_DAU_2013!$A$2:$U$58,COLUMN(),FALSE))/((VLOOKUP(143, AW_DAU_2013!$A$2:$U$58,COLUMN(),FALSE)&lt;&gt;0)+(VLOOKUP(141, AW_DAU_2013!$A$2:$U$58,COLUMN(),FALSE)&lt;&gt;0))</f>
        <v>3.7436308925727153</v>
      </c>
      <c r="D2">
        <f>(VLOOKUP(143, AW_DAU_2013!$A$2:$U$58,COLUMN(),FALSE)+VLOOKUP(141, AW_DAU_2013!$A$2:$U$58,COLUMN(),FALSE))/((VLOOKUP(143, AW_DAU_2013!$A$2:$U$58,COLUMN(),FALSE)&lt;&gt;0)+(VLOOKUP(141, AW_DAU_2013!$A$2:$U$58,COLUMN(),FALSE)&lt;&gt;0))</f>
        <v>3.209776902887139</v>
      </c>
      <c r="E2">
        <f>(VLOOKUP(143, AW_DAU_2013!$A$2:$U$58,COLUMN(),FALSE)+VLOOKUP(141, AW_DAU_2013!$A$2:$U$58,COLUMN(),FALSE))/((VLOOKUP(143, AW_DAU_2013!$A$2:$U$58,COLUMN(),FALSE)&lt;&gt;0)+(VLOOKUP(141, AW_DAU_2013!$A$2:$U$58,COLUMN(),FALSE)&lt;&gt;0))</f>
        <v>2.1916994750656165</v>
      </c>
      <c r="F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G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H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I2">
        <f>(VLOOKUP(143, AW_DAU_2013!$A$2:$U$58,COLUMN(),FALSE)+VLOOKUP(141, AW_DAU_2013!$A$2:$U$58,COLUMN(),FALSE))/((VLOOKUP(143, AW_DAU_2013!$A$2:$U$58,COLUMN(),FALSE)&lt;&gt;0)+(VLOOKUP(141, AW_DAU_2013!$A$2:$U$58,COLUMN(),FALSE)&lt;&gt;0))</f>
        <v>1.2798247817980908</v>
      </c>
      <c r="J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K2">
        <f>(VLOOKUP(143, AW_DAU_2013!$A$2:$U$58,COLUMN(),FALSE)+VLOOKUP(141, AW_DAU_2013!$A$2:$U$58,COLUMN(),FALSE))/((VLOOKUP(143, AW_DAU_2013!$A$2:$U$58,COLUMN(),FALSE)&lt;&gt;0)+(VLOOKUP(141, AW_DAU_2013!$A$2:$U$58,COLUMN(),FALSE)&lt;&gt;0))</f>
        <v>3.1179852233086867</v>
      </c>
      <c r="L2">
        <f>(VLOOKUP(143, AW_DAU_2013!$A$2:$U$58,COLUMN(),FALSE)+VLOOKUP(141, AW_DAU_2013!$A$2:$U$58,COLUMN(),FALSE))/((VLOOKUP(143, AW_DAU_2013!$A$2:$U$58,COLUMN(),FALSE)&lt;&gt;0)+(VLOOKUP(141, AW_DAU_2013!$A$2:$U$58,COLUMN(),FALSE)&lt;&gt;0))</f>
        <v>2.9986548556430446</v>
      </c>
      <c r="M2">
        <f>(VLOOKUP(143, AW_DAU_2013!$A$2:$U$58,COLUMN(),FALSE)+VLOOKUP(141, AW_DAU_2013!$A$2:$U$58,COLUMN(),FALSE))/((VLOOKUP(143, AW_DAU_2013!$A$2:$U$58,COLUMN(),FALSE)&lt;&gt;0)+(VLOOKUP(141, AW_DAU_2013!$A$2:$U$58,COLUMN(),FALSE)&lt;&gt;0))</f>
        <v>4.0573109036498369</v>
      </c>
      <c r="N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O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P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Q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R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S2" t="e">
        <f>(VLOOKUP(143, AW_DAU_2013!$A$2:$U$58,COLUMN(),FALSE)+VLOOKUP(141, AW_DAU_2013!$A$2:$U$58,COLUMN(),FALSE))/((VLOOKUP(143, AW_DAU_2013!$A$2:$U$58,COLUMN(),FALSE)&lt;&gt;0)+(VLOOKUP(141, AW_DAU_2013!$A$2:$U$58,COLUMN(),FALSE)&lt;&gt;0))</f>
        <v>#DIV/0!</v>
      </c>
      <c r="T2">
        <f>(VLOOKUP(143, AW_DAU_2013!$A$2:$U$58,COLUMN(),FALSE)+VLOOKUP(141, AW_DAU_2013!$A$2:$U$58,COLUMN(),FALSE))/((VLOOKUP(143, AW_DAU_2013!$A$2:$U$58,COLUMN(),FALSE)&lt;&gt;0)+(VLOOKUP(141, AW_DAU_2013!$A$2:$U$58,COLUMN(),FALSE)&lt;&gt;0))</f>
        <v>2.876167438587097</v>
      </c>
      <c r="U2">
        <f>(VLOOKUP(143, AW_DAU_2013!$A$2:$U$58,COLUMN(),FALSE)+VLOOKUP(141, AW_DAU_2013!$A$2:$U$58,COLUMN(),FALSE))/((VLOOKUP(143, AW_DAU_2013!$A$2:$U$58,COLUMN(),FALSE)&lt;&gt;0)+(VLOOKUP(141, AW_DAU_2013!$A$2:$U$58,COLUMN(),FALSE)&lt;&gt;0))</f>
        <v>2.4820639831581666</v>
      </c>
    </row>
    <row r="3" spans="1:21">
      <c r="A3" s="12" t="s">
        <v>35</v>
      </c>
      <c r="B3">
        <f>(VLOOKUP(142, AW_DAU_2013!$A$2:$U$58,COLUMN(),FALSE)+VLOOKUP(144, AW_DAU_2013!$A$2:$U$58,COLUMN(),FALSE))/((VLOOKUP(142, AW_DAU_2013!$A$2:$U$58,COLUMN(),FALSE)&lt;&gt;0)+(VLOOKUP(144, AW_DAU_2013!$A$2:$U$58,COLUMN(),FALSE)&lt;&gt;0))</f>
        <v>3.9816317151673379</v>
      </c>
      <c r="C3">
        <f>(VLOOKUP(142, AW_DAU_2013!$A$2:$U$58,COLUMN(),FALSE)+VLOOKUP(144, AW_DAU_2013!$A$2:$U$58,COLUMN(),FALSE))/((VLOOKUP(142, AW_DAU_2013!$A$2:$U$58,COLUMN(),FALSE)&lt;&gt;0)+(VLOOKUP(144, AW_DAU_2013!$A$2:$U$58,COLUMN(),FALSE)&lt;&gt;0))</f>
        <v>4.3115911134294773</v>
      </c>
      <c r="D3">
        <f>(VLOOKUP(142, AW_DAU_2013!$A$2:$U$58,COLUMN(),FALSE)+VLOOKUP(144, AW_DAU_2013!$A$2:$U$58,COLUMN(),FALSE))/((VLOOKUP(142, AW_DAU_2013!$A$2:$U$58,COLUMN(),FALSE)&lt;&gt;0)+(VLOOKUP(144, AW_DAU_2013!$A$2:$U$58,COLUMN(),FALSE)&lt;&gt;0))</f>
        <v>3.1289778208172736</v>
      </c>
      <c r="E3">
        <f>(VLOOKUP(142, AW_DAU_2013!$A$2:$U$58,COLUMN(),FALSE)+VLOOKUP(144, AW_DAU_2013!$A$2:$U$58,COLUMN(),FALSE))/((VLOOKUP(142, AW_DAU_2013!$A$2:$U$58,COLUMN(),FALSE)&lt;&gt;0)+(VLOOKUP(144, AW_DAU_2013!$A$2:$U$58,COLUMN(),FALSE)&lt;&gt;0))</f>
        <v>2.4245284233599</v>
      </c>
      <c r="F3" t="e">
        <f>(VLOOKUP(142, AW_DAU_2013!$A$2:$U$58,COLUMN(),FALSE)+VLOOKUP(144, AW_DAU_2013!$A$2:$U$58,COLUMN(),FALSE))/((VLOOKUP(142, AW_DAU_2013!$A$2:$U$58,COLUMN(),FALSE)&lt;&gt;0)+(VLOOKUP(144, AW_DAU_2013!$A$2:$U$58,COLUMN(),FALSE)&lt;&gt;0))</f>
        <v>#DIV/0!</v>
      </c>
      <c r="G3">
        <f>(VLOOKUP(142, AW_DAU_2013!$A$2:$U$58,COLUMN(),FALSE)+VLOOKUP(144, AW_DAU_2013!$A$2:$U$58,COLUMN(),FALSE))/((VLOOKUP(142, AW_DAU_2013!$A$2:$U$58,COLUMN(),FALSE)&lt;&gt;0)+(VLOOKUP(144, AW_DAU_2013!$A$2:$U$58,COLUMN(),FALSE)&lt;&gt;0))</f>
        <v>2.341994750656168</v>
      </c>
      <c r="H3">
        <f>(VLOOKUP(142, AW_DAU_2013!$A$2:$U$58,COLUMN(),FALSE)+VLOOKUP(144, AW_DAU_2013!$A$2:$U$58,COLUMN(),FALSE))/((VLOOKUP(142, AW_DAU_2013!$A$2:$U$58,COLUMN(),FALSE)&lt;&gt;0)+(VLOOKUP(144, AW_DAU_2013!$A$2:$U$58,COLUMN(),FALSE)&lt;&gt;0))</f>
        <v>2.2473261154855644</v>
      </c>
      <c r="I3">
        <f>(VLOOKUP(142, AW_DAU_2013!$A$2:$U$58,COLUMN(),FALSE)+VLOOKUP(144, AW_DAU_2013!$A$2:$U$58,COLUMN(),FALSE))/((VLOOKUP(142, AW_DAU_2013!$A$2:$U$58,COLUMN(),FALSE)&lt;&gt;0)+(VLOOKUP(144, AW_DAU_2013!$A$2:$U$58,COLUMN(),FALSE)&lt;&gt;0))</f>
        <v>1.6118195015377963</v>
      </c>
      <c r="J3" t="e">
        <f>(VLOOKUP(142, AW_DAU_2013!$A$2:$U$58,COLUMN(),FALSE)+VLOOKUP(144, AW_DAU_2013!$A$2:$U$58,COLUMN(),FALSE))/((VLOOKUP(142, AW_DAU_2013!$A$2:$U$58,COLUMN(),FALSE)&lt;&gt;0)+(VLOOKUP(144, AW_DAU_2013!$A$2:$U$58,COLUMN(),FALSE)&lt;&gt;0))</f>
        <v>#DIV/0!</v>
      </c>
      <c r="K3">
        <f>(VLOOKUP(142, AW_DAU_2013!$A$2:$U$58,COLUMN(),FALSE)+VLOOKUP(144, AW_DAU_2013!$A$2:$U$58,COLUMN(),FALSE))/((VLOOKUP(142, AW_DAU_2013!$A$2:$U$58,COLUMN(),FALSE)&lt;&gt;0)+(VLOOKUP(144, AW_DAU_2013!$A$2:$U$58,COLUMN(),FALSE)&lt;&gt;0))</f>
        <v>3.1984101558378089</v>
      </c>
      <c r="L3">
        <f>(VLOOKUP(142, AW_DAU_2013!$A$2:$U$58,COLUMN(),FALSE)+VLOOKUP(144, AW_DAU_2013!$A$2:$U$58,COLUMN(),FALSE))/((VLOOKUP(142, AW_DAU_2013!$A$2:$U$58,COLUMN(),FALSE)&lt;&gt;0)+(VLOOKUP(144, AW_DAU_2013!$A$2:$U$58,COLUMN(),FALSE)&lt;&gt;0))</f>
        <v>3.156075252404448</v>
      </c>
      <c r="M3">
        <f>(VLOOKUP(142, AW_DAU_2013!$A$2:$U$58,COLUMN(),FALSE)+VLOOKUP(144, AW_DAU_2013!$A$2:$U$58,COLUMN(),FALSE))/((VLOOKUP(142, AW_DAU_2013!$A$2:$U$58,COLUMN(),FALSE)&lt;&gt;0)+(VLOOKUP(144, AW_DAU_2013!$A$2:$U$58,COLUMN(),FALSE)&lt;&gt;0))</f>
        <v>4.7106415366397041</v>
      </c>
      <c r="N3" t="e">
        <f>(VLOOKUP(142, AW_DAU_2013!$A$2:$U$58,COLUMN(),FALSE)+VLOOKUP(144, AW_DAU_2013!$A$2:$U$58,COLUMN(),FALSE))/((VLOOKUP(142, AW_DAU_2013!$A$2:$U$58,COLUMN(),FALSE)&lt;&gt;0)+(VLOOKUP(144, AW_DAU_2013!$A$2:$U$58,COLUMN(),FALSE)&lt;&gt;0))</f>
        <v>#DIV/0!</v>
      </c>
      <c r="O3">
        <f>(VLOOKUP(142, AW_DAU_2013!$A$2:$U$58,COLUMN(),FALSE)+VLOOKUP(144, AW_DAU_2013!$A$2:$U$58,COLUMN(),FALSE))/((VLOOKUP(142, AW_DAU_2013!$A$2:$U$58,COLUMN(),FALSE)&lt;&gt;0)+(VLOOKUP(144, AW_DAU_2013!$A$2:$U$58,COLUMN(),FALSE)&lt;&gt;0))</f>
        <v>2.8813648293963254</v>
      </c>
      <c r="P3" t="e">
        <f>(VLOOKUP(142, AW_DAU_2013!$A$2:$U$58,COLUMN(),FALSE)+VLOOKUP(144, AW_DAU_2013!$A$2:$U$58,COLUMN(),FALSE))/((VLOOKUP(142, AW_DAU_2013!$A$2:$U$58,COLUMN(),FALSE)&lt;&gt;0)+(VLOOKUP(144, AW_DAU_2013!$A$2:$U$58,COLUMN(),FALSE)&lt;&gt;0))</f>
        <v>#DIV/0!</v>
      </c>
      <c r="Q3" t="e">
        <f>(VLOOKUP(142, AW_DAU_2013!$A$2:$U$58,COLUMN(),FALSE)+VLOOKUP(144, AW_DAU_2013!$A$2:$U$58,COLUMN(),FALSE))/((VLOOKUP(142, AW_DAU_2013!$A$2:$U$58,COLUMN(),FALSE)&lt;&gt;0)+(VLOOKUP(144, AW_DAU_2013!$A$2:$U$58,COLUMN(),FALSE)&lt;&gt;0))</f>
        <v>#DIV/0!</v>
      </c>
      <c r="R3" t="e">
        <f>(VLOOKUP(142, AW_DAU_2013!$A$2:$U$58,COLUMN(),FALSE)+VLOOKUP(144, AW_DAU_2013!$A$2:$U$58,COLUMN(),FALSE))/((VLOOKUP(142, AW_DAU_2013!$A$2:$U$58,COLUMN(),FALSE)&lt;&gt;0)+(VLOOKUP(144, AW_DAU_2013!$A$2:$U$58,COLUMN(),FALSE)&lt;&gt;0))</f>
        <v>#DIV/0!</v>
      </c>
      <c r="S3" t="e">
        <f>(VLOOKUP(142, AW_DAU_2013!$A$2:$U$58,COLUMN(),FALSE)+VLOOKUP(144, AW_DAU_2013!$A$2:$U$58,COLUMN(),FALSE))/((VLOOKUP(142, AW_DAU_2013!$A$2:$U$58,COLUMN(),FALSE)&lt;&gt;0)+(VLOOKUP(144, AW_DAU_2013!$A$2:$U$58,COLUMN(),FALSE)&lt;&gt;0))</f>
        <v>#DIV/0!</v>
      </c>
      <c r="T3">
        <f>(VLOOKUP(142, AW_DAU_2013!$A$2:$U$58,COLUMN(),FALSE)+VLOOKUP(144, AW_DAU_2013!$A$2:$U$58,COLUMN(),FALSE))/((VLOOKUP(142, AW_DAU_2013!$A$2:$U$58,COLUMN(),FALSE)&lt;&gt;0)+(VLOOKUP(144, AW_DAU_2013!$A$2:$U$58,COLUMN(),FALSE)&lt;&gt;0))</f>
        <v>2.8376281467313218</v>
      </c>
      <c r="U3">
        <f>(VLOOKUP(142, AW_DAU_2013!$A$2:$U$58,COLUMN(),FALSE)+VLOOKUP(144, AW_DAU_2013!$A$2:$U$58,COLUMN(),FALSE))/((VLOOKUP(142, AW_DAU_2013!$A$2:$U$58,COLUMN(),FALSE)&lt;&gt;0)+(VLOOKUP(144, AW_DAU_2013!$A$2:$U$58,COLUMN(),FALSE)&lt;&gt;0))</f>
        <v>2.5746129573955345</v>
      </c>
    </row>
    <row r="4" spans="1:21">
      <c r="A4" s="12" t="s">
        <v>36</v>
      </c>
      <c r="B4">
        <f>VLOOKUP(163, AW_DAU_2013!$A$2:$U$58,COLUMN(),FALSE)</f>
        <v>3.9600654216963793</v>
      </c>
      <c r="C4">
        <f>VLOOKUP(163, AW_DAU_2013!$A$2:$U$58,COLUMN(),FALSE)</f>
        <v>4.1154577456842789</v>
      </c>
      <c r="D4">
        <f>VLOOKUP(163, AW_DAU_2013!$A$2:$U$58,COLUMN(),FALSE)</f>
        <v>3.1230978283102053</v>
      </c>
      <c r="E4">
        <f>VLOOKUP(163, AW_DAU_2013!$A$2:$U$58,COLUMN(),FALSE)</f>
        <v>2.5881482098560458</v>
      </c>
      <c r="F4">
        <f>VLOOKUP(163, AW_DAU_2013!$A$2:$U$58,COLUMN(),FALSE)</f>
        <v>2.8020669291338582</v>
      </c>
      <c r="G4">
        <f>VLOOKUP(163, AW_DAU_2013!$A$2:$U$58,COLUMN(),FALSE)</f>
        <v>1.9096190738474195</v>
      </c>
      <c r="H4">
        <f>VLOOKUP(163, AW_DAU_2013!$A$2:$U$58,COLUMN(),FALSE)</f>
        <v>2.0816683422994267</v>
      </c>
      <c r="I4">
        <f>VLOOKUP(163, AW_DAU_2013!$A$2:$U$58,COLUMN(),FALSE)</f>
        <v>1.3366773873247912</v>
      </c>
      <c r="J4">
        <f>VLOOKUP(163, AW_DAU_2013!$A$2:$U$58,COLUMN(),FALSE)</f>
        <v>3.1122697362755645</v>
      </c>
      <c r="K4">
        <f>VLOOKUP(163, AW_DAU_2013!$A$2:$U$58,COLUMN(),FALSE)</f>
        <v>3.4390752323167737</v>
      </c>
      <c r="L4">
        <f>VLOOKUP(163, AW_DAU_2013!$A$2:$U$58,COLUMN(),FALSE)</f>
        <v>2.1207459390664529</v>
      </c>
      <c r="M4">
        <f>VLOOKUP(163, AW_DAU_2013!$A$2:$U$58,COLUMN(),FALSE)</f>
        <v>4.6605521505846443</v>
      </c>
      <c r="N4">
        <f>VLOOKUP(163, AW_DAU_2013!$A$2:$U$58,COLUMN(),FALSE)</f>
        <v>0</v>
      </c>
      <c r="O4">
        <f>VLOOKUP(163, AW_DAU_2013!$A$2:$U$58,COLUMN(),FALSE)</f>
        <v>2.9055034867507121</v>
      </c>
      <c r="P4">
        <f>VLOOKUP(163, AW_DAU_2013!$A$2:$U$58,COLUMN(),FALSE)</f>
        <v>1.6747617757080098</v>
      </c>
      <c r="Q4">
        <f>VLOOKUP(163, AW_DAU_2013!$A$2:$U$58,COLUMN(),FALSE)</f>
        <v>0</v>
      </c>
      <c r="R4">
        <f>VLOOKUP(163, AW_DAU_2013!$A$2:$U$58,COLUMN(),FALSE)</f>
        <v>0</v>
      </c>
      <c r="S4">
        <f>VLOOKUP(163, AW_DAU_2013!$A$2:$U$58,COLUMN(),FALSE)</f>
        <v>2.6014802699347817</v>
      </c>
      <c r="T4">
        <f>VLOOKUP(163, AW_DAU_2013!$A$2:$U$58,COLUMN(),FALSE)</f>
        <v>2.5809884517703598</v>
      </c>
      <c r="U4">
        <f>VLOOKUP(163, AW_DAU_2013!$A$2:$U$58,COLUMN(),FALSE)</f>
        <v>2.7791183403967441</v>
      </c>
    </row>
    <row r="5" spans="1:21">
      <c r="A5" s="12" t="s">
        <v>37</v>
      </c>
      <c r="B5">
        <f>VLOOKUP(163, AW_DAU_2013!$A$2:$U$58,COLUMN(),FALSE)</f>
        <v>3.9600654216963793</v>
      </c>
      <c r="C5">
        <f>VLOOKUP(163, AW_DAU_2013!$A$2:$U$58,COLUMN(),FALSE)</f>
        <v>4.1154577456842789</v>
      </c>
      <c r="D5">
        <f>VLOOKUP(163, AW_DAU_2013!$A$2:$U$58,COLUMN(),FALSE)</f>
        <v>3.1230978283102053</v>
      </c>
      <c r="E5">
        <f>VLOOKUP(163, AW_DAU_2013!$A$2:$U$58,COLUMN(),FALSE)</f>
        <v>2.5881482098560458</v>
      </c>
      <c r="F5">
        <f>VLOOKUP(163, AW_DAU_2013!$A$2:$U$58,COLUMN(),FALSE)</f>
        <v>2.8020669291338582</v>
      </c>
      <c r="G5">
        <f>VLOOKUP(163, AW_DAU_2013!$A$2:$U$58,COLUMN(),FALSE)</f>
        <v>1.9096190738474195</v>
      </c>
      <c r="H5">
        <f>VLOOKUP(163, AW_DAU_2013!$A$2:$U$58,COLUMN(),FALSE)</f>
        <v>2.0816683422994267</v>
      </c>
      <c r="I5">
        <f>VLOOKUP(163, AW_DAU_2013!$A$2:$U$58,COLUMN(),FALSE)</f>
        <v>1.3366773873247912</v>
      </c>
      <c r="J5">
        <f>VLOOKUP(163, AW_DAU_2013!$A$2:$U$58,COLUMN(),FALSE)</f>
        <v>3.1122697362755645</v>
      </c>
      <c r="K5">
        <f>VLOOKUP(163, AW_DAU_2013!$A$2:$U$58,COLUMN(),FALSE)</f>
        <v>3.4390752323167737</v>
      </c>
      <c r="L5">
        <f>VLOOKUP(163, AW_DAU_2013!$A$2:$U$58,COLUMN(),FALSE)</f>
        <v>2.1207459390664529</v>
      </c>
      <c r="M5">
        <f>VLOOKUP(163, AW_DAU_2013!$A$2:$U$58,COLUMN(),FALSE)</f>
        <v>4.6605521505846443</v>
      </c>
      <c r="N5">
        <f>VLOOKUP(163, AW_DAU_2013!$A$2:$U$58,COLUMN(),FALSE)</f>
        <v>0</v>
      </c>
      <c r="O5">
        <f>VLOOKUP(163, AW_DAU_2013!$A$2:$U$58,COLUMN(),FALSE)</f>
        <v>2.9055034867507121</v>
      </c>
      <c r="P5">
        <f>VLOOKUP(163, AW_DAU_2013!$A$2:$U$58,COLUMN(),FALSE)</f>
        <v>1.6747617757080098</v>
      </c>
      <c r="Q5">
        <f>VLOOKUP(163, AW_DAU_2013!$A$2:$U$58,COLUMN(),FALSE)</f>
        <v>0</v>
      </c>
      <c r="R5">
        <f>VLOOKUP(163, AW_DAU_2013!$A$2:$U$58,COLUMN(),FALSE)</f>
        <v>0</v>
      </c>
      <c r="S5">
        <f>VLOOKUP(163, AW_DAU_2013!$A$2:$U$58,COLUMN(),FALSE)</f>
        <v>2.6014802699347817</v>
      </c>
      <c r="T5">
        <f>VLOOKUP(163, AW_DAU_2013!$A$2:$U$58,COLUMN(),FALSE)</f>
        <v>2.5809884517703598</v>
      </c>
      <c r="U5">
        <f>VLOOKUP(163, AW_DAU_2013!$A$2:$U$58,COLUMN(),FALSE)</f>
        <v>2.7791183403967441</v>
      </c>
    </row>
    <row r="6" spans="1:21">
      <c r="A6" s="12" t="s">
        <v>38</v>
      </c>
      <c r="B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3.7743554817424942</v>
      </c>
      <c r="C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4.0668629875466813</v>
      </c>
      <c r="D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3.5052657480314959</v>
      </c>
      <c r="E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2.3779767671938412</v>
      </c>
      <c r="F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2.3770013123359579</v>
      </c>
      <c r="G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2.366125555914611</v>
      </c>
      <c r="H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2.1718438880343243</v>
      </c>
      <c r="I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1.3984447108877098</v>
      </c>
      <c r="J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3.1508748906386699</v>
      </c>
      <c r="K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3.3927327874865596</v>
      </c>
      <c r="L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2.1344490516595367</v>
      </c>
      <c r="M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4.4661503156381928</v>
      </c>
      <c r="N6" t="e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#DIV/0!</v>
      </c>
      <c r="O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2.9273261019465835</v>
      </c>
      <c r="P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1.6935962144976162</v>
      </c>
      <c r="Q6" t="e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#DIV/0!</v>
      </c>
      <c r="R6" t="e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#DIV/0!</v>
      </c>
      <c r="S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2.4715014045791475</v>
      </c>
      <c r="T6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2.475375404964089</v>
      </c>
      <c r="U6" t="e">
        <f>(VLOOKUP(165,AW_DAU_2013!$A$2:$U$58,COLUMN(),FALSE)+VLOOKUP(167,AW_DAU_2013!$A$2:$U$58,COLUMN(),FALSE)+VLOOKUP(164,AW_DAU_2013!$A$2:$U$58,COLUMN(),FALSE))/((VLOOKUP(165,AW_DAU_2013!$A$2:$U$58,COLUMN(),FALSE)&lt;&gt;0)+(VLOOKUP(167,AW_DAU_2013!$A$2:$U$58,COLUMN(),FALSE)&lt;&gt;0)+(VLOOKUP(164,AW_DAU_2013!$A$2:$U$58,COLUMN(),FALSE)&lt;&gt;0))</f>
        <v>#DIV/0!</v>
      </c>
    </row>
    <row r="7" spans="1:21">
      <c r="A7" s="12" t="s">
        <v>39</v>
      </c>
      <c r="B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3.8058457595398343</v>
      </c>
      <c r="C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4.1094429873203699</v>
      </c>
      <c r="D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2.7922931080809885</v>
      </c>
      <c r="E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2.0707458442694664</v>
      </c>
      <c r="F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2.3456036745406825</v>
      </c>
      <c r="G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2.1030402449693786</v>
      </c>
      <c r="H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2.1718996062992124</v>
      </c>
      <c r="I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1.1611964074650158</v>
      </c>
      <c r="J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3.5174212598425196</v>
      </c>
      <c r="K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3.3376351009917009</v>
      </c>
      <c r="L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2.2243146918722245</v>
      </c>
      <c r="M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4.339202051442034</v>
      </c>
      <c r="N7" t="e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#DIV/0!</v>
      </c>
      <c r="O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2.8934928593047617</v>
      </c>
      <c r="P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1.0190919880877978</v>
      </c>
      <c r="Q7" t="e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#DIV/0!</v>
      </c>
      <c r="R7" t="e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#DIV/0!</v>
      </c>
      <c r="S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2.2127624671916015</v>
      </c>
      <c r="T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2.6486959138579831</v>
      </c>
      <c r="U7">
        <f>(VLOOKUP(166,AW_DAU_2013!$A$2:$U$58,COLUMN(),FALSE)+VLOOKUP(168,AW_DAU_2013!$A$2:$U$58,COLUMN(),FALSE)+VLOOKUP(170,AW_DAU_2013!$A$2:$U$58,COLUMN(),FALSE)+VLOOKUP(171,AW_DAU_2013!$A$2:$U$58,COLUMN(),FALSE))/((VLOOKUP(166,AW_DAU_2013!$A$2:$U$58,COLUMN(),FALSE)&lt;&gt;0)+(VLOOKUP(168,AW_DAU_2013!$A$2:$U$58,COLUMN(),FALSE)&lt;&gt;0)+(VLOOKUP(170,AW_DAU_2013!$A$2:$U$58,COLUMN(),FALSE)&lt;&gt;0)+(VLOOKUP(171,AW_DAU_2013!$A$2:$U$58,COLUMN(),FALSE)&lt;&gt;0))</f>
        <v>2.7886285966486248</v>
      </c>
    </row>
    <row r="8" spans="1:21">
      <c r="A8" s="12" t="s">
        <v>40</v>
      </c>
      <c r="B8">
        <f>(VLOOKUP(162, AW_DAU_2013!$A$2:$U$58,COLUMN(),FALSE)+VLOOKUP(191, AW_DAU_2013!$A$2:$U$58,COLUMN(),FALSE))/((VLOOKUP(162, AW_DAU_2013!$A$2:$U$58,COLUMN(),FALSE)&lt;&gt;0)+(VLOOKUP(191, AW_DAU_2013!$A$2:$U$58,COLUMN(),FALSE)&lt;&gt;0))</f>
        <v>3.985848492889744</v>
      </c>
      <c r="C8">
        <f>(VLOOKUP(162, AW_DAU_2013!$A$2:$U$58,COLUMN(),FALSE)+VLOOKUP(191, AW_DAU_2013!$A$2:$U$58,COLUMN(),FALSE))/((VLOOKUP(162, AW_DAU_2013!$A$2:$U$58,COLUMN(),FALSE)&lt;&gt;0)+(VLOOKUP(191, AW_DAU_2013!$A$2:$U$58,COLUMN(),FALSE)&lt;&gt;0))</f>
        <v>3.5948718577334766</v>
      </c>
      <c r="D8">
        <f>(VLOOKUP(162, AW_DAU_2013!$A$2:$U$58,COLUMN(),FALSE)+VLOOKUP(191, AW_DAU_2013!$A$2:$U$58,COLUMN(),FALSE))/((VLOOKUP(162, AW_DAU_2013!$A$2:$U$58,COLUMN(),FALSE)&lt;&gt;0)+(VLOOKUP(191, AW_DAU_2013!$A$2:$U$58,COLUMN(),FALSE)&lt;&gt;0))</f>
        <v>2.9423720472440946</v>
      </c>
      <c r="E8">
        <f>(VLOOKUP(162, AW_DAU_2013!$A$2:$U$58,COLUMN(),FALSE)+VLOOKUP(191, AW_DAU_2013!$A$2:$U$58,COLUMN(),FALSE))/((VLOOKUP(162, AW_DAU_2013!$A$2:$U$58,COLUMN(),FALSE)&lt;&gt;0)+(VLOOKUP(191, AW_DAU_2013!$A$2:$U$58,COLUMN(),FALSE)&lt;&gt;0))</f>
        <v>1.9800196850393701</v>
      </c>
      <c r="F8" t="e">
        <f>(VLOOKUP(162, AW_DAU_2013!$A$2:$U$58,COLUMN(),FALSE)+VLOOKUP(191, AW_DAU_2013!$A$2:$U$58,COLUMN(),FALSE))/((VLOOKUP(162, AW_DAU_2013!$A$2:$U$58,COLUMN(),FALSE)&lt;&gt;0)+(VLOOKUP(191, AW_DAU_2013!$A$2:$U$58,COLUMN(),FALSE)&lt;&gt;0))</f>
        <v>#DIV/0!</v>
      </c>
      <c r="G8">
        <f>(VLOOKUP(162, AW_DAU_2013!$A$2:$U$58,COLUMN(),FALSE)+VLOOKUP(191, AW_DAU_2013!$A$2:$U$58,COLUMN(),FALSE))/((VLOOKUP(162, AW_DAU_2013!$A$2:$U$58,COLUMN(),FALSE)&lt;&gt;0)+(VLOOKUP(191, AW_DAU_2013!$A$2:$U$58,COLUMN(),FALSE)&lt;&gt;0))</f>
        <v>2.7684711286089239</v>
      </c>
      <c r="H8">
        <f>(VLOOKUP(162, AW_DAU_2013!$A$2:$U$58,COLUMN(),FALSE)+VLOOKUP(191, AW_DAU_2013!$A$2:$U$58,COLUMN(),FALSE))/((VLOOKUP(162, AW_DAU_2013!$A$2:$U$58,COLUMN(),FALSE)&lt;&gt;0)+(VLOOKUP(191, AW_DAU_2013!$A$2:$U$58,COLUMN(),FALSE)&lt;&gt;0))</f>
        <v>1.7982374091964712</v>
      </c>
      <c r="I8">
        <f>(VLOOKUP(162, AW_DAU_2013!$A$2:$U$58,COLUMN(),FALSE)+VLOOKUP(191, AW_DAU_2013!$A$2:$U$58,COLUMN(),FALSE))/((VLOOKUP(162, AW_DAU_2013!$A$2:$U$58,COLUMN(),FALSE)&lt;&gt;0)+(VLOOKUP(191, AW_DAU_2013!$A$2:$U$58,COLUMN(),FALSE)&lt;&gt;0))</f>
        <v>1.3208021436648447</v>
      </c>
      <c r="J8">
        <f>(VLOOKUP(162, AW_DAU_2013!$A$2:$U$58,COLUMN(),FALSE)+VLOOKUP(191, AW_DAU_2013!$A$2:$U$58,COLUMN(),FALSE))/((VLOOKUP(162, AW_DAU_2013!$A$2:$U$58,COLUMN(),FALSE)&lt;&gt;0)+(VLOOKUP(191, AW_DAU_2013!$A$2:$U$58,COLUMN(),FALSE)&lt;&gt;0))</f>
        <v>4.0994094488188981</v>
      </c>
      <c r="K8">
        <f>(VLOOKUP(162, AW_DAU_2013!$A$2:$U$58,COLUMN(),FALSE)+VLOOKUP(191, AW_DAU_2013!$A$2:$U$58,COLUMN(),FALSE))/((VLOOKUP(162, AW_DAU_2013!$A$2:$U$58,COLUMN(),FALSE)&lt;&gt;0)+(VLOOKUP(191, AW_DAU_2013!$A$2:$U$58,COLUMN(),FALSE)&lt;&gt;0))</f>
        <v>3.5392901613943919</v>
      </c>
      <c r="L8">
        <f>(VLOOKUP(162, AW_DAU_2013!$A$2:$U$58,COLUMN(),FALSE)+VLOOKUP(191, AW_DAU_2013!$A$2:$U$58,COLUMN(),FALSE))/((VLOOKUP(162, AW_DAU_2013!$A$2:$U$58,COLUMN(),FALSE)&lt;&gt;0)+(VLOOKUP(191, AW_DAU_2013!$A$2:$U$58,COLUMN(),FALSE)&lt;&gt;0))</f>
        <v>2.1471526496641729</v>
      </c>
      <c r="M8">
        <f>(VLOOKUP(162, AW_DAU_2013!$A$2:$U$58,COLUMN(),FALSE)+VLOOKUP(191, AW_DAU_2013!$A$2:$U$58,COLUMN(),FALSE))/((VLOOKUP(162, AW_DAU_2013!$A$2:$U$58,COLUMN(),FALSE)&lt;&gt;0)+(VLOOKUP(191, AW_DAU_2013!$A$2:$U$58,COLUMN(),FALSE)&lt;&gt;0))</f>
        <v>4.4402275560027533</v>
      </c>
      <c r="N8" t="e">
        <f>(VLOOKUP(162, AW_DAU_2013!$A$2:$U$58,COLUMN(),FALSE)+VLOOKUP(191, AW_DAU_2013!$A$2:$U$58,COLUMN(),FALSE))/((VLOOKUP(162, AW_DAU_2013!$A$2:$U$58,COLUMN(),FALSE)&lt;&gt;0)+(VLOOKUP(191, AW_DAU_2013!$A$2:$U$58,COLUMN(),FALSE)&lt;&gt;0))</f>
        <v>#DIV/0!</v>
      </c>
      <c r="O8">
        <f>(VLOOKUP(162, AW_DAU_2013!$A$2:$U$58,COLUMN(),FALSE)+VLOOKUP(191, AW_DAU_2013!$A$2:$U$58,COLUMN(),FALSE))/((VLOOKUP(162, AW_DAU_2013!$A$2:$U$58,COLUMN(),FALSE)&lt;&gt;0)+(VLOOKUP(191, AW_DAU_2013!$A$2:$U$58,COLUMN(),FALSE)&lt;&gt;0))</f>
        <v>2.9145997375328085</v>
      </c>
      <c r="P8">
        <f>(VLOOKUP(162, AW_DAU_2013!$A$2:$U$58,COLUMN(),FALSE)+VLOOKUP(191, AW_DAU_2013!$A$2:$U$58,COLUMN(),FALSE))/((VLOOKUP(162, AW_DAU_2013!$A$2:$U$58,COLUMN(),FALSE)&lt;&gt;0)+(VLOOKUP(191, AW_DAU_2013!$A$2:$U$58,COLUMN(),FALSE)&lt;&gt;0))</f>
        <v>1.8395997375328084</v>
      </c>
      <c r="Q8" t="e">
        <f>(VLOOKUP(162, AW_DAU_2013!$A$2:$U$58,COLUMN(),FALSE)+VLOOKUP(191, AW_DAU_2013!$A$2:$U$58,COLUMN(),FALSE))/((VLOOKUP(162, AW_DAU_2013!$A$2:$U$58,COLUMN(),FALSE)&lt;&gt;0)+(VLOOKUP(191, AW_DAU_2013!$A$2:$U$58,COLUMN(),FALSE)&lt;&gt;0))</f>
        <v>#DIV/0!</v>
      </c>
      <c r="R8" t="e">
        <f>(VLOOKUP(162, AW_DAU_2013!$A$2:$U$58,COLUMN(),FALSE)+VLOOKUP(191, AW_DAU_2013!$A$2:$U$58,COLUMN(),FALSE))/((VLOOKUP(162, AW_DAU_2013!$A$2:$U$58,COLUMN(),FALSE)&lt;&gt;0)+(VLOOKUP(191, AW_DAU_2013!$A$2:$U$58,COLUMN(),FALSE)&lt;&gt;0))</f>
        <v>#DIV/0!</v>
      </c>
      <c r="S8">
        <f>(VLOOKUP(162, AW_DAU_2013!$A$2:$U$58,COLUMN(),FALSE)+VLOOKUP(191, AW_DAU_2013!$A$2:$U$58,COLUMN(),FALSE))/((VLOOKUP(162, AW_DAU_2013!$A$2:$U$58,COLUMN(),FALSE)&lt;&gt;0)+(VLOOKUP(191, AW_DAU_2013!$A$2:$U$58,COLUMN(),FALSE)&lt;&gt;0))</f>
        <v>2.7307574372447418</v>
      </c>
      <c r="T8">
        <f>(VLOOKUP(162, AW_DAU_2013!$A$2:$U$58,COLUMN(),FALSE)+VLOOKUP(191, AW_DAU_2013!$A$2:$U$58,COLUMN(),FALSE))/((VLOOKUP(162, AW_DAU_2013!$A$2:$U$58,COLUMN(),FALSE)&lt;&gt;0)+(VLOOKUP(191, AW_DAU_2013!$A$2:$U$58,COLUMN(),FALSE)&lt;&gt;0))</f>
        <v>2.6227878662296398</v>
      </c>
      <c r="U8">
        <f>(VLOOKUP(162, AW_DAU_2013!$A$2:$U$58,COLUMN(),FALSE)+VLOOKUP(191, AW_DAU_2013!$A$2:$U$58,COLUMN(),FALSE))/((VLOOKUP(162, AW_DAU_2013!$A$2:$U$58,COLUMN(),FALSE)&lt;&gt;0)+(VLOOKUP(191, AW_DAU_2013!$A$2:$U$58,COLUMN(),FALSE)&lt;&gt;0))</f>
        <v>2.1122047244094491</v>
      </c>
    </row>
    <row r="9" spans="1:21">
      <c r="A9" s="12" t="s">
        <v>41</v>
      </c>
      <c r="B9">
        <f>VLOOKUP(172, AW_DAU_2013!$A$2:$U$58,COLUMN(),FALSE)</f>
        <v>3.7919360138668106</v>
      </c>
      <c r="C9">
        <f>VLOOKUP(172, AW_DAU_2013!$A$2:$U$58,COLUMN(),FALSE)</f>
        <v>3.4967114906091283</v>
      </c>
      <c r="D9">
        <f>VLOOKUP(172, AW_DAU_2013!$A$2:$U$58,COLUMN(),FALSE)</f>
        <v>3.7207516471155393</v>
      </c>
      <c r="E9">
        <f>VLOOKUP(172, AW_DAU_2013!$A$2:$U$58,COLUMN(),FALSE)</f>
        <v>2.4593482675841307</v>
      </c>
      <c r="F9">
        <f>VLOOKUP(172, AW_DAU_2013!$A$2:$U$58,COLUMN(),FALSE)</f>
        <v>0</v>
      </c>
      <c r="G9">
        <f>VLOOKUP(172, AW_DAU_2013!$A$2:$U$58,COLUMN(),FALSE)</f>
        <v>2.1010634739772001</v>
      </c>
      <c r="H9">
        <f>VLOOKUP(172, AW_DAU_2013!$A$2:$U$58,COLUMN(),FALSE)</f>
        <v>1.8988198174994484</v>
      </c>
      <c r="I9">
        <f>VLOOKUP(172, AW_DAU_2013!$A$2:$U$58,COLUMN(),FALSE)</f>
        <v>1.1664356971512548</v>
      </c>
      <c r="J9">
        <f>VLOOKUP(172, AW_DAU_2013!$A$2:$U$58,COLUMN(),FALSE)</f>
        <v>3.6628608923884514</v>
      </c>
      <c r="K9">
        <f>VLOOKUP(172, AW_DAU_2013!$A$2:$U$58,COLUMN(),FALSE)</f>
        <v>3.4881227314544581</v>
      </c>
      <c r="L9">
        <f>VLOOKUP(172, AW_DAU_2013!$A$2:$U$58,COLUMN(),FALSE)</f>
        <v>2.2894694745996991</v>
      </c>
      <c r="M9">
        <f>VLOOKUP(172, AW_DAU_2013!$A$2:$U$58,COLUMN(),FALSE)</f>
        <v>4.5339725165244396</v>
      </c>
      <c r="N9">
        <f>VLOOKUP(172, AW_DAU_2013!$A$2:$U$58,COLUMN(),FALSE)</f>
        <v>0</v>
      </c>
      <c r="O9">
        <f>VLOOKUP(172, AW_DAU_2013!$A$2:$U$58,COLUMN(),FALSE)</f>
        <v>2.9778936712160133</v>
      </c>
      <c r="P9">
        <f>VLOOKUP(172, AW_DAU_2013!$A$2:$U$58,COLUMN(),FALSE)</f>
        <v>1.2722112860892387</v>
      </c>
      <c r="Q9">
        <f>VLOOKUP(172, AW_DAU_2013!$A$2:$U$58,COLUMN(),FALSE)</f>
        <v>0</v>
      </c>
      <c r="R9">
        <f>VLOOKUP(172, AW_DAU_2013!$A$2:$U$58,COLUMN(),FALSE)</f>
        <v>0</v>
      </c>
      <c r="S9">
        <f>VLOOKUP(172, AW_DAU_2013!$A$2:$U$58,COLUMN(),FALSE)</f>
        <v>2.8895013123359576</v>
      </c>
      <c r="T9">
        <f>VLOOKUP(172, AW_DAU_2013!$A$2:$U$58,COLUMN(),FALSE)</f>
        <v>2.2189761481663037</v>
      </c>
      <c r="U9">
        <f>VLOOKUP(172, AW_DAU_2013!$A$2:$U$58,COLUMN(),FALSE)</f>
        <v>3.2835599401818958</v>
      </c>
    </row>
    <row r="10" spans="1:21">
      <c r="A10" s="12" t="s">
        <v>42</v>
      </c>
      <c r="B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4.580446194225722</v>
      </c>
      <c r="C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4.4276328740157478</v>
      </c>
      <c r="D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3.2817893216729055</v>
      </c>
      <c r="E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2.1615485564304464</v>
      </c>
      <c r="F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2.7836942257217849</v>
      </c>
      <c r="G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2.055599300087489</v>
      </c>
      <c r="H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1.8627296587926512</v>
      </c>
      <c r="I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0.86456692913385835</v>
      </c>
      <c r="J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1.6294947506561681</v>
      </c>
      <c r="K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3.6271205692735009</v>
      </c>
      <c r="L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2.6913495188101488</v>
      </c>
      <c r="M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4.8585807329639348</v>
      </c>
      <c r="N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1.8181758530183725</v>
      </c>
      <c r="O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3.1526574803149607</v>
      </c>
      <c r="P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1.5127624671916011</v>
      </c>
      <c r="Q10" t="e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#DIV/0!</v>
      </c>
      <c r="R10" t="e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#DIV/0!</v>
      </c>
      <c r="S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2.5373113517060366</v>
      </c>
      <c r="T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2.6404814632545932</v>
      </c>
      <c r="U10">
        <f>(VLOOKUP(173,AW_DAU_2013!$A$2:$U$58,COLUMN(),FALSE)+VLOOKUP(180,AW_DAU_2013!$A$2:$U$58,COLUMN(),FALSE)+VLOOKUP(181,AW_DAU_2013!$A$2:$U$58,COLUMN(),FALSE)+VLOOKUP(182,AW_DAU_2013!$A$2:$U$58,COLUMN(),FALSE)+VLOOKUP(184,AW_DAU_2013!$A$2:$U$58,COLUMN(),FALSE))/((VLOOKUP(173,AW_DAU_2013!$A$2:$U$58,COLUMN(),FALSE)&lt;&gt;0)+(VLOOKUP(180,AW_DAU_2013!$A$2:$U$58,COLUMN(),FALSE)&lt;&gt;0)+(VLOOKUP(181,AW_DAU_2013!$A$2:$U$58,COLUMN(),FALSE)&lt;&gt;0)+(VLOOKUP(182,AW_DAU_2013!$A$2:$U$58,COLUMN(),FALSE)&lt;&gt;0)+(VLOOKUP(184,AW_DAU_2013!$A$2:$U$58,COLUMN(),FALSE)&lt;&gt;0))</f>
        <v>2.6997560858456477</v>
      </c>
    </row>
    <row r="11" spans="1:21">
      <c r="A11" s="12" t="s">
        <v>43</v>
      </c>
      <c r="B11">
        <f>(VLOOKUP(186, AW_DAU_2013!$A$2:$U$58,COLUMN(),FALSE)+VLOOKUP(185, AW_DAU_2013!$A$2:$U$58,COLUMN(),FALSE))/((VLOOKUP(186, AW_DAU_2013!$A$2:$U$58,COLUMN(),FALSE)&lt;&gt;0)+(VLOOKUP(185, AW_DAU_2013!$A$2:$U$58,COLUMN(),FALSE)&lt;&gt;0))</f>
        <v>4.4043974695682646</v>
      </c>
      <c r="C11">
        <f>(VLOOKUP(186, AW_DAU_2013!$A$2:$U$58,COLUMN(),FALSE)+VLOOKUP(185, AW_DAU_2013!$A$2:$U$58,COLUMN(),FALSE))/((VLOOKUP(186, AW_DAU_2013!$A$2:$U$58,COLUMN(),FALSE)&lt;&gt;0)+(VLOOKUP(185, AW_DAU_2013!$A$2:$U$58,COLUMN(),FALSE)&lt;&gt;0))</f>
        <v>4.6153871391076118</v>
      </c>
      <c r="D11">
        <f>(VLOOKUP(186, AW_DAU_2013!$A$2:$U$58,COLUMN(),FALSE)+VLOOKUP(185, AW_DAU_2013!$A$2:$U$58,COLUMN(),FALSE))/((VLOOKUP(186, AW_DAU_2013!$A$2:$U$58,COLUMN(),FALSE)&lt;&gt;0)+(VLOOKUP(185, AW_DAU_2013!$A$2:$U$58,COLUMN(),FALSE)&lt;&gt;0))</f>
        <v>3.5186640759344732</v>
      </c>
      <c r="E11">
        <f>(VLOOKUP(186, AW_DAU_2013!$A$2:$U$58,COLUMN(),FALSE)+VLOOKUP(185, AW_DAU_2013!$A$2:$U$58,COLUMN(),FALSE))/((VLOOKUP(186, AW_DAU_2013!$A$2:$U$58,COLUMN(),FALSE)&lt;&gt;0)+(VLOOKUP(185, AW_DAU_2013!$A$2:$U$58,COLUMN(),FALSE)&lt;&gt;0))</f>
        <v>1.9536935909024751</v>
      </c>
      <c r="F11" t="e">
        <f>(VLOOKUP(186, AW_DAU_2013!$A$2:$U$58,COLUMN(),FALSE)+VLOOKUP(185, AW_DAU_2013!$A$2:$U$58,COLUMN(),FALSE))/((VLOOKUP(186, AW_DAU_2013!$A$2:$U$58,COLUMN(),FALSE)&lt;&gt;0)+(VLOOKUP(185, AW_DAU_2013!$A$2:$U$58,COLUMN(),FALSE)&lt;&gt;0))</f>
        <v>#DIV/0!</v>
      </c>
      <c r="G11">
        <f>(VLOOKUP(186, AW_DAU_2013!$A$2:$U$58,COLUMN(),FALSE)+VLOOKUP(185, AW_DAU_2013!$A$2:$U$58,COLUMN(),FALSE))/((VLOOKUP(186, AW_DAU_2013!$A$2:$U$58,COLUMN(),FALSE)&lt;&gt;0)+(VLOOKUP(185, AW_DAU_2013!$A$2:$U$58,COLUMN(),FALSE)&lt;&gt;0))</f>
        <v>2.2872202259923013</v>
      </c>
      <c r="H11">
        <f>(VLOOKUP(186, AW_DAU_2013!$A$2:$U$58,COLUMN(),FALSE)+VLOOKUP(185, AW_DAU_2013!$A$2:$U$58,COLUMN(),FALSE))/((VLOOKUP(186, AW_DAU_2013!$A$2:$U$58,COLUMN(),FALSE)&lt;&gt;0)+(VLOOKUP(185, AW_DAU_2013!$A$2:$U$58,COLUMN(),FALSE)&lt;&gt;0))</f>
        <v>1.7546211867974049</v>
      </c>
      <c r="I11">
        <f>(VLOOKUP(186, AW_DAU_2013!$A$2:$U$58,COLUMN(),FALSE)+VLOOKUP(185, AW_DAU_2013!$A$2:$U$58,COLUMN(),FALSE))/((VLOOKUP(186, AW_DAU_2013!$A$2:$U$58,COLUMN(),FALSE)&lt;&gt;0)+(VLOOKUP(185, AW_DAU_2013!$A$2:$U$58,COLUMN(),FALSE)&lt;&gt;0))</f>
        <v>0.7932324624467687</v>
      </c>
      <c r="J11">
        <f>(VLOOKUP(186, AW_DAU_2013!$A$2:$U$58,COLUMN(),FALSE)+VLOOKUP(185, AW_DAU_2013!$A$2:$U$58,COLUMN(),FALSE))/((VLOOKUP(186, AW_DAU_2013!$A$2:$U$58,COLUMN(),FALSE)&lt;&gt;0)+(VLOOKUP(185, AW_DAU_2013!$A$2:$U$58,COLUMN(),FALSE)&lt;&gt;0))</f>
        <v>2.7267964941882261</v>
      </c>
      <c r="K11">
        <f>(VLOOKUP(186, AW_DAU_2013!$A$2:$U$58,COLUMN(),FALSE)+VLOOKUP(185, AW_DAU_2013!$A$2:$U$58,COLUMN(),FALSE))/((VLOOKUP(186, AW_DAU_2013!$A$2:$U$58,COLUMN(),FALSE)&lt;&gt;0)+(VLOOKUP(185, AW_DAU_2013!$A$2:$U$58,COLUMN(),FALSE)&lt;&gt;0))</f>
        <v>3.4497179576086294</v>
      </c>
      <c r="L11">
        <f>(VLOOKUP(186, AW_DAU_2013!$A$2:$U$58,COLUMN(),FALSE)+VLOOKUP(185, AW_DAU_2013!$A$2:$U$58,COLUMN(),FALSE))/((VLOOKUP(186, AW_DAU_2013!$A$2:$U$58,COLUMN(),FALSE)&lt;&gt;0)+(VLOOKUP(185, AW_DAU_2013!$A$2:$U$58,COLUMN(),FALSE)&lt;&gt;0))</f>
        <v>2.6306218255354601</v>
      </c>
      <c r="M11">
        <f>(VLOOKUP(186, AW_DAU_2013!$A$2:$U$58,COLUMN(),FALSE)+VLOOKUP(185, AW_DAU_2013!$A$2:$U$58,COLUMN(),FALSE))/((VLOOKUP(186, AW_DAU_2013!$A$2:$U$58,COLUMN(),FALSE)&lt;&gt;0)+(VLOOKUP(185, AW_DAU_2013!$A$2:$U$58,COLUMN(),FALSE)&lt;&gt;0))</f>
        <v>4.5358623490652983</v>
      </c>
      <c r="N11">
        <f>(VLOOKUP(186, AW_DAU_2013!$A$2:$U$58,COLUMN(),FALSE)+VLOOKUP(185, AW_DAU_2013!$A$2:$U$58,COLUMN(),FALSE))/((VLOOKUP(186, AW_DAU_2013!$A$2:$U$58,COLUMN(),FALSE)&lt;&gt;0)+(VLOOKUP(185, AW_DAU_2013!$A$2:$U$58,COLUMN(),FALSE)&lt;&gt;0))</f>
        <v>2.5008366141732279</v>
      </c>
      <c r="O11">
        <f>(VLOOKUP(186, AW_DAU_2013!$A$2:$U$58,COLUMN(),FALSE)+VLOOKUP(185, AW_DAU_2013!$A$2:$U$58,COLUMN(),FALSE))/((VLOOKUP(186, AW_DAU_2013!$A$2:$U$58,COLUMN(),FALSE)&lt;&gt;0)+(VLOOKUP(185, AW_DAU_2013!$A$2:$U$58,COLUMN(),FALSE)&lt;&gt;0))</f>
        <v>3.0409178514477282</v>
      </c>
      <c r="P11">
        <f>(VLOOKUP(186, AW_DAU_2013!$A$2:$U$58,COLUMN(),FALSE)+VLOOKUP(185, AW_DAU_2013!$A$2:$U$58,COLUMN(),FALSE))/((VLOOKUP(186, AW_DAU_2013!$A$2:$U$58,COLUMN(),FALSE)&lt;&gt;0)+(VLOOKUP(185, AW_DAU_2013!$A$2:$U$58,COLUMN(),FALSE)&lt;&gt;0))</f>
        <v>1.0169142039838877</v>
      </c>
      <c r="Q11" t="e">
        <f>(VLOOKUP(186, AW_DAU_2013!$A$2:$U$58,COLUMN(),FALSE)+VLOOKUP(185, AW_DAU_2013!$A$2:$U$58,COLUMN(),FALSE))/((VLOOKUP(186, AW_DAU_2013!$A$2:$U$58,COLUMN(),FALSE)&lt;&gt;0)+(VLOOKUP(185, AW_DAU_2013!$A$2:$U$58,COLUMN(),FALSE)&lt;&gt;0))</f>
        <v>#DIV/0!</v>
      </c>
      <c r="R11" t="e">
        <f>(VLOOKUP(186, AW_DAU_2013!$A$2:$U$58,COLUMN(),FALSE)+VLOOKUP(185, AW_DAU_2013!$A$2:$U$58,COLUMN(),FALSE))/((VLOOKUP(186, AW_DAU_2013!$A$2:$U$58,COLUMN(),FALSE)&lt;&gt;0)+(VLOOKUP(185, AW_DAU_2013!$A$2:$U$58,COLUMN(),FALSE)&lt;&gt;0))</f>
        <v>#DIV/0!</v>
      </c>
      <c r="S11">
        <f>(VLOOKUP(186, AW_DAU_2013!$A$2:$U$58,COLUMN(),FALSE)+VLOOKUP(185, AW_DAU_2013!$A$2:$U$58,COLUMN(),FALSE))/((VLOOKUP(186, AW_DAU_2013!$A$2:$U$58,COLUMN(),FALSE)&lt;&gt;0)+(VLOOKUP(185, AW_DAU_2013!$A$2:$U$58,COLUMN(),FALSE)&lt;&gt;0))</f>
        <v>2.4497048202658496</v>
      </c>
      <c r="T11">
        <f>(VLOOKUP(186, AW_DAU_2013!$A$2:$U$58,COLUMN(),FALSE)+VLOOKUP(185, AW_DAU_2013!$A$2:$U$58,COLUMN(),FALSE))/((VLOOKUP(186, AW_DAU_2013!$A$2:$U$58,COLUMN(),FALSE)&lt;&gt;0)+(VLOOKUP(185, AW_DAU_2013!$A$2:$U$58,COLUMN(),FALSE)&lt;&gt;0))</f>
        <v>2.5162648354335766</v>
      </c>
      <c r="U11">
        <f>(VLOOKUP(186, AW_DAU_2013!$A$2:$U$58,COLUMN(),FALSE)+VLOOKUP(185, AW_DAU_2013!$A$2:$U$58,COLUMN(),FALSE))/((VLOOKUP(186, AW_DAU_2013!$A$2:$U$58,COLUMN(),FALSE)&lt;&gt;0)+(VLOOKUP(185, AW_DAU_2013!$A$2:$U$58,COLUMN(),FALSE)&lt;&gt;0))</f>
        <v>2.584931843451808</v>
      </c>
    </row>
    <row r="12" spans="1:21">
      <c r="A12" s="12" t="s">
        <v>44</v>
      </c>
      <c r="B12">
        <f>VLOOKUP(216, AW_DAU_2013!$A$2:$U$58,COLUMN(),FALSE)</f>
        <v>5.253414143572841</v>
      </c>
      <c r="C12">
        <f>VLOOKUP(216, AW_DAU_2013!$A$2:$U$58,COLUMN(),FALSE)</f>
        <v>4.8767453179054092</v>
      </c>
      <c r="D12">
        <f>VLOOKUP(216, AW_DAU_2013!$A$2:$U$58,COLUMN(),FALSE)</f>
        <v>4.1312773403324581</v>
      </c>
      <c r="E12">
        <f>VLOOKUP(216, AW_DAU_2013!$A$2:$U$58,COLUMN(),FALSE)</f>
        <v>2.4301924603749794</v>
      </c>
      <c r="F12">
        <f>VLOOKUP(216, AW_DAU_2013!$A$2:$U$58,COLUMN(),FALSE)</f>
        <v>3.3955583897083281</v>
      </c>
      <c r="G12">
        <f>VLOOKUP(216, AW_DAU_2013!$A$2:$U$58,COLUMN(),FALSE)</f>
        <v>2.6801294334889554</v>
      </c>
      <c r="H12">
        <f>VLOOKUP(216, AW_DAU_2013!$A$2:$U$58,COLUMN(),FALSE)</f>
        <v>2.0766531888754471</v>
      </c>
      <c r="I12">
        <f>VLOOKUP(216, AW_DAU_2013!$A$2:$U$58,COLUMN(),FALSE)</f>
        <v>1.6325718276137271</v>
      </c>
      <c r="J12">
        <f>VLOOKUP(216, AW_DAU_2013!$A$2:$U$58,COLUMN(),FALSE)</f>
        <v>3.0921259842519686</v>
      </c>
      <c r="K12">
        <f>VLOOKUP(216, AW_DAU_2013!$A$2:$U$58,COLUMN(),FALSE)</f>
        <v>4.8528769350187888</v>
      </c>
      <c r="L12">
        <f>VLOOKUP(216, AW_DAU_2013!$A$2:$U$58,COLUMN(),FALSE)</f>
        <v>3.18993100192833</v>
      </c>
      <c r="M12">
        <f>VLOOKUP(216, AW_DAU_2013!$A$2:$U$58,COLUMN(),FALSE)</f>
        <v>5.7330453484981039</v>
      </c>
      <c r="N12">
        <f>VLOOKUP(216, AW_DAU_2013!$A$2:$U$58,COLUMN(),FALSE)</f>
        <v>1.9085958005249344</v>
      </c>
      <c r="O12">
        <f>VLOOKUP(216, AW_DAU_2013!$A$2:$U$58,COLUMN(),FALSE)</f>
        <v>4.2863517060367453</v>
      </c>
      <c r="P12">
        <f>VLOOKUP(216, AW_DAU_2013!$A$2:$U$58,COLUMN(),FALSE)</f>
        <v>1.9024248700496533</v>
      </c>
      <c r="Q12">
        <f>VLOOKUP(216, AW_DAU_2013!$A$2:$U$58,COLUMN(),FALSE)</f>
        <v>0</v>
      </c>
      <c r="R12">
        <f>VLOOKUP(216, AW_DAU_2013!$A$2:$U$58,COLUMN(),FALSE)</f>
        <v>1.8047939114518579</v>
      </c>
      <c r="S12">
        <f>VLOOKUP(216, AW_DAU_2013!$A$2:$U$58,COLUMN(),FALSE)</f>
        <v>2.6787213865732675</v>
      </c>
      <c r="T12">
        <f>VLOOKUP(216, AW_DAU_2013!$A$2:$U$58,COLUMN(),FALSE)</f>
        <v>1.02748895170155</v>
      </c>
      <c r="U12">
        <f>VLOOKUP(216, AW_DAU_2013!$A$2:$U$58,COLUMN(),FALSE)</f>
        <v>3.6210147966988906</v>
      </c>
    </row>
    <row r="13" spans="1:21">
      <c r="A13" s="12" t="s">
        <v>45</v>
      </c>
      <c r="B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5.0093547296125429</v>
      </c>
      <c r="C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4.6514131182566016</v>
      </c>
      <c r="D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3.3489938757655291</v>
      </c>
      <c r="E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2.0864098512047349</v>
      </c>
      <c r="F13" t="e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#DIV/0!</v>
      </c>
      <c r="G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1.8950131233595802</v>
      </c>
      <c r="H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1.91875</v>
      </c>
      <c r="I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0.51417321093223212</v>
      </c>
      <c r="J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1.7561023622047243</v>
      </c>
      <c r="K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4.1210912657581549</v>
      </c>
      <c r="L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3.2071052230373254</v>
      </c>
      <c r="M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5.2584966612490822</v>
      </c>
      <c r="N13" t="e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#DIV/0!</v>
      </c>
      <c r="O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3.7665898383655283</v>
      </c>
      <c r="P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1.1241797900262467</v>
      </c>
      <c r="Q13" t="e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#DIV/0!</v>
      </c>
      <c r="R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1.710531496062992</v>
      </c>
      <c r="S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1.7871719160104986</v>
      </c>
      <c r="T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1.6701366969044968</v>
      </c>
      <c r="U13">
        <f>(VLOOKUP(205,AW_DAU_2013!$A$2:$U$58,COLUMN(),FALSE)+VLOOKUP(206,AW_DAU_2013!$A$2:$U$58,COLUMN(),FALSE)+VLOOKUP(207,AW_DAU_2013!$A$2:$U$58,COLUMN(),FALSE))/((VLOOKUP(205,AW_DAU_2013!$A$2:$U$58,COLUMN(),FALSE)&lt;&gt;0)+(VLOOKUP(206,AW_DAU_2013!$A$2:$U$58,COLUMN(),FALSE)&lt;&gt;0)+(VLOOKUP(207,AW_DAU_2013!$A$2:$U$58,COLUMN(),FALSE)&lt;&gt;0))</f>
        <v>3.0975065616797899</v>
      </c>
    </row>
    <row r="14" spans="1:21">
      <c r="A14" s="12" t="s">
        <v>46</v>
      </c>
      <c r="B14">
        <f>(VLOOKUP(209, AW_DAU_2013!$A$2:$U$58,COLUMN(),FALSE)+VLOOKUP(208, AW_DAU_2013!$A$2:$U$58,COLUMN(),FALSE))/((VLOOKUP(209, AW_DAU_2013!$A$2:$U$58,COLUMN(),FALSE)&lt;&gt;0)+(VLOOKUP(208, AW_DAU_2013!$A$2:$U$58,COLUMN(),FALSE)&lt;&gt;0))</f>
        <v>5.4774292275965504</v>
      </c>
      <c r="C14">
        <f>(VLOOKUP(209, AW_DAU_2013!$A$2:$U$58,COLUMN(),FALSE)+VLOOKUP(208, AW_DAU_2013!$A$2:$U$58,COLUMN(),FALSE))/((VLOOKUP(209, AW_DAU_2013!$A$2:$U$58,COLUMN(),FALSE)&lt;&gt;0)+(VLOOKUP(208, AW_DAU_2013!$A$2:$U$58,COLUMN(),FALSE)&lt;&gt;0))</f>
        <v>4.6507516877903292</v>
      </c>
      <c r="D14">
        <f>(VLOOKUP(209, AW_DAU_2013!$A$2:$U$58,COLUMN(),FALSE)+VLOOKUP(208, AW_DAU_2013!$A$2:$U$58,COLUMN(),FALSE))/((VLOOKUP(209, AW_DAU_2013!$A$2:$U$58,COLUMN(),FALSE)&lt;&gt;0)+(VLOOKUP(208, AW_DAU_2013!$A$2:$U$58,COLUMN(),FALSE)&lt;&gt;0))</f>
        <v>3.6122703412073491</v>
      </c>
      <c r="E14">
        <f>(VLOOKUP(209, AW_DAU_2013!$A$2:$U$58,COLUMN(),FALSE)+VLOOKUP(208, AW_DAU_2013!$A$2:$U$58,COLUMN(),FALSE))/((VLOOKUP(209, AW_DAU_2013!$A$2:$U$58,COLUMN(),FALSE)&lt;&gt;0)+(VLOOKUP(208, AW_DAU_2013!$A$2:$U$58,COLUMN(),FALSE)&lt;&gt;0))</f>
        <v>2.3975263182315318</v>
      </c>
      <c r="F14" t="e">
        <f>(VLOOKUP(209, AW_DAU_2013!$A$2:$U$58,COLUMN(),FALSE)+VLOOKUP(208, AW_DAU_2013!$A$2:$U$58,COLUMN(),FALSE))/((VLOOKUP(209, AW_DAU_2013!$A$2:$U$58,COLUMN(),FALSE)&lt;&gt;0)+(VLOOKUP(208, AW_DAU_2013!$A$2:$U$58,COLUMN(),FALSE)&lt;&gt;0))</f>
        <v>#DIV/0!</v>
      </c>
      <c r="G14">
        <f>(VLOOKUP(209, AW_DAU_2013!$A$2:$U$58,COLUMN(),FALSE)+VLOOKUP(208, AW_DAU_2013!$A$2:$U$58,COLUMN(),FALSE))/((VLOOKUP(209, AW_DAU_2013!$A$2:$U$58,COLUMN(),FALSE)&lt;&gt;0)+(VLOOKUP(208, AW_DAU_2013!$A$2:$U$58,COLUMN(),FALSE)&lt;&gt;0))</f>
        <v>2.6689140419947504</v>
      </c>
      <c r="H14">
        <f>(VLOOKUP(209, AW_DAU_2013!$A$2:$U$58,COLUMN(),FALSE)+VLOOKUP(208, AW_DAU_2013!$A$2:$U$58,COLUMN(),FALSE))/((VLOOKUP(209, AW_DAU_2013!$A$2:$U$58,COLUMN(),FALSE)&lt;&gt;0)+(VLOOKUP(208, AW_DAU_2013!$A$2:$U$58,COLUMN(),FALSE)&lt;&gt;0))</f>
        <v>2.2163549868766403</v>
      </c>
      <c r="I14">
        <f>(VLOOKUP(209, AW_DAU_2013!$A$2:$U$58,COLUMN(),FALSE)+VLOOKUP(208, AW_DAU_2013!$A$2:$U$58,COLUMN(),FALSE))/((VLOOKUP(209, AW_DAU_2013!$A$2:$U$58,COLUMN(),FALSE)&lt;&gt;0)+(VLOOKUP(208, AW_DAU_2013!$A$2:$U$58,COLUMN(),FALSE)&lt;&gt;0))</f>
        <v>0.54939730645486939</v>
      </c>
      <c r="J14" t="e">
        <f>(VLOOKUP(209, AW_DAU_2013!$A$2:$U$58,COLUMN(),FALSE)+VLOOKUP(208, AW_DAU_2013!$A$2:$U$58,COLUMN(),FALSE))/((VLOOKUP(209, AW_DAU_2013!$A$2:$U$58,COLUMN(),FALSE)&lt;&gt;0)+(VLOOKUP(208, AW_DAU_2013!$A$2:$U$58,COLUMN(),FALSE)&lt;&gt;0))</f>
        <v>#DIV/0!</v>
      </c>
      <c r="K14">
        <f>(VLOOKUP(209, AW_DAU_2013!$A$2:$U$58,COLUMN(),FALSE)+VLOOKUP(208, AW_DAU_2013!$A$2:$U$58,COLUMN(),FALSE))/((VLOOKUP(209, AW_DAU_2013!$A$2:$U$58,COLUMN(),FALSE)&lt;&gt;0)+(VLOOKUP(208, AW_DAU_2013!$A$2:$U$58,COLUMN(),FALSE)&lt;&gt;0))</f>
        <v>4.2846801437417978</v>
      </c>
      <c r="L14">
        <f>(VLOOKUP(209, AW_DAU_2013!$A$2:$U$58,COLUMN(),FALSE)+VLOOKUP(208, AW_DAU_2013!$A$2:$U$58,COLUMN(),FALSE))/((VLOOKUP(209, AW_DAU_2013!$A$2:$U$58,COLUMN(),FALSE)&lt;&gt;0)+(VLOOKUP(208, AW_DAU_2013!$A$2:$U$58,COLUMN(),FALSE)&lt;&gt;0))</f>
        <v>3.2280876348789738</v>
      </c>
      <c r="M14">
        <f>(VLOOKUP(209, AW_DAU_2013!$A$2:$U$58,COLUMN(),FALSE)+VLOOKUP(208, AW_DAU_2013!$A$2:$U$58,COLUMN(),FALSE))/((VLOOKUP(209, AW_DAU_2013!$A$2:$U$58,COLUMN(),FALSE)&lt;&gt;0)+(VLOOKUP(208, AW_DAU_2013!$A$2:$U$58,COLUMN(),FALSE)&lt;&gt;0))</f>
        <v>5.6534253530808645</v>
      </c>
      <c r="N14" t="e">
        <f>(VLOOKUP(209, AW_DAU_2013!$A$2:$U$58,COLUMN(),FALSE)+VLOOKUP(208, AW_DAU_2013!$A$2:$U$58,COLUMN(),FALSE))/((VLOOKUP(209, AW_DAU_2013!$A$2:$U$58,COLUMN(),FALSE)&lt;&gt;0)+(VLOOKUP(208, AW_DAU_2013!$A$2:$U$58,COLUMN(),FALSE)&lt;&gt;0))</f>
        <v>#DIV/0!</v>
      </c>
      <c r="O14" t="e">
        <f>(VLOOKUP(209, AW_DAU_2013!$A$2:$U$58,COLUMN(),FALSE)+VLOOKUP(208, AW_DAU_2013!$A$2:$U$58,COLUMN(),FALSE))/((VLOOKUP(209, AW_DAU_2013!$A$2:$U$58,COLUMN(),FALSE)&lt;&gt;0)+(VLOOKUP(208, AW_DAU_2013!$A$2:$U$58,COLUMN(),FALSE)&lt;&gt;0))</f>
        <v>#DIV/0!</v>
      </c>
      <c r="P14" t="e">
        <f>(VLOOKUP(209, AW_DAU_2013!$A$2:$U$58,COLUMN(),FALSE)+VLOOKUP(208, AW_DAU_2013!$A$2:$U$58,COLUMN(),FALSE))/((VLOOKUP(209, AW_DAU_2013!$A$2:$U$58,COLUMN(),FALSE)&lt;&gt;0)+(VLOOKUP(208, AW_DAU_2013!$A$2:$U$58,COLUMN(),FALSE)&lt;&gt;0))</f>
        <v>#DIV/0!</v>
      </c>
      <c r="Q14" t="e">
        <f>(VLOOKUP(209, AW_DAU_2013!$A$2:$U$58,COLUMN(),FALSE)+VLOOKUP(208, AW_DAU_2013!$A$2:$U$58,COLUMN(),FALSE))/((VLOOKUP(209, AW_DAU_2013!$A$2:$U$58,COLUMN(),FALSE)&lt;&gt;0)+(VLOOKUP(208, AW_DAU_2013!$A$2:$U$58,COLUMN(),FALSE)&lt;&gt;0))</f>
        <v>#DIV/0!</v>
      </c>
      <c r="R14" t="e">
        <f>(VLOOKUP(209, AW_DAU_2013!$A$2:$U$58,COLUMN(),FALSE)+VLOOKUP(208, AW_DAU_2013!$A$2:$U$58,COLUMN(),FALSE))/((VLOOKUP(209, AW_DAU_2013!$A$2:$U$58,COLUMN(),FALSE)&lt;&gt;0)+(VLOOKUP(208, AW_DAU_2013!$A$2:$U$58,COLUMN(),FALSE)&lt;&gt;0))</f>
        <v>#DIV/0!</v>
      </c>
      <c r="S14">
        <f>(VLOOKUP(209, AW_DAU_2013!$A$2:$U$58,COLUMN(),FALSE)+VLOOKUP(208, AW_DAU_2013!$A$2:$U$58,COLUMN(),FALSE))/((VLOOKUP(209, AW_DAU_2013!$A$2:$U$58,COLUMN(),FALSE)&lt;&gt;0)+(VLOOKUP(208, AW_DAU_2013!$A$2:$U$58,COLUMN(),FALSE)&lt;&gt;0))</f>
        <v>2.5219816272965883</v>
      </c>
      <c r="T14">
        <f>(VLOOKUP(209, AW_DAU_2013!$A$2:$U$58,COLUMN(),FALSE)+VLOOKUP(208, AW_DAU_2013!$A$2:$U$58,COLUMN(),FALSE))/((VLOOKUP(209, AW_DAU_2013!$A$2:$U$58,COLUMN(),FALSE)&lt;&gt;0)+(VLOOKUP(208, AW_DAU_2013!$A$2:$U$58,COLUMN(),FALSE)&lt;&gt;0))</f>
        <v>0.96848713612078718</v>
      </c>
      <c r="U14">
        <f>(VLOOKUP(209, AW_DAU_2013!$A$2:$U$58,COLUMN(),FALSE)+VLOOKUP(208, AW_DAU_2013!$A$2:$U$58,COLUMN(),FALSE))/((VLOOKUP(209, AW_DAU_2013!$A$2:$U$58,COLUMN(),FALSE)&lt;&gt;0)+(VLOOKUP(208, AW_DAU_2013!$A$2:$U$58,COLUMN(),FALSE)&lt;&gt;0))</f>
        <v>3.1752360950479783</v>
      </c>
    </row>
    <row r="15" spans="1:21">
      <c r="A15" s="12" t="s">
        <v>47</v>
      </c>
      <c r="B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5.4594925634295706</v>
      </c>
      <c r="C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4.7350940507436574</v>
      </c>
      <c r="D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4.0182852143482064</v>
      </c>
      <c r="E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2.5077209098862636</v>
      </c>
      <c r="F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3.7214484908136485</v>
      </c>
      <c r="G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2.7439741907261594</v>
      </c>
      <c r="H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2.2811679790026247</v>
      </c>
      <c r="I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0.49971566054243227</v>
      </c>
      <c r="J15" t="e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#DIV/0!</v>
      </c>
      <c r="K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4.3057360017497812</v>
      </c>
      <c r="L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3.2547375328083987</v>
      </c>
      <c r="M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5.8514599737532818</v>
      </c>
      <c r="N15" t="e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#DIV/0!</v>
      </c>
      <c r="O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4.3958825459317588</v>
      </c>
      <c r="P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2.6844488188976379</v>
      </c>
      <c r="Q15" t="e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#DIV/0!</v>
      </c>
      <c r="R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1.788024934383202</v>
      </c>
      <c r="S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2.6874081364829396</v>
      </c>
      <c r="T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1.2255796150481191</v>
      </c>
      <c r="U15">
        <f>(VLOOKUP(211,AW_DAU_2013!$A$2:$U$58,COLUMN(),FALSE)+VLOOKUP(210,AW_DAU_2013!$A$2:$U$58,COLUMN(),FALSE)+VLOOKUP(212,AW_DAU_2013!$A$2:$U$58,COLUMN(),FALSE)+VLOOKUP(214,AW_DAU_2013!$A$2:$U$58,COLUMN(),FALSE)+VLOOKUP(213,AW_DAU_2013!$A$2:$U$58,COLUMN(),FALSE)+VLOOKUP(215,AW_DAU_2013!$A$2:$U$58,COLUMN(),FALSE))/((VLOOKUP(211,AW_DAU_2013!$A$2:$U$58,COLUMN(),FALSE)&lt;&gt;0)+(VLOOKUP(210,AW_DAU_2013!$A$2:$U$58,COLUMN(),FALSE)&lt;&gt;0)+(VLOOKUP(212,AW_DAU_2013!$A$2:$U$58,COLUMN(),FALSE)&lt;&gt;0)+(VLOOKUP(214,AW_DAU_2013!$A$2:$U$58,COLUMN(),FALSE)&lt;&gt;0)+(VLOOKUP(213,AW_DAU_2013!$A$2:$U$58,COLUMN(),FALSE)&lt;&gt;0)+(VLOOKUP(215,AW_DAU_2013!$A$2:$U$58,COLUMN(),FALSE)&lt;&gt;0))</f>
        <v>3.5448162729658788</v>
      </c>
    </row>
    <row r="16" spans="1:21">
      <c r="A16" s="12" t="s">
        <v>48</v>
      </c>
      <c r="B16">
        <f>VLOOKUP(244, AW_DAU_2013!$A$2:$U$58,COLUMN(),FALSE)</f>
        <v>5.3085594769403839</v>
      </c>
      <c r="C16">
        <f>VLOOKUP(244, AW_DAU_2013!$A$2:$U$58,COLUMN(),FALSE)</f>
        <v>4.9323434969564977</v>
      </c>
      <c r="D16">
        <f>VLOOKUP(244, AW_DAU_2013!$A$2:$U$58,COLUMN(),FALSE)</f>
        <v>4.4561942257217853</v>
      </c>
      <c r="E16">
        <f>VLOOKUP(244, AW_DAU_2013!$A$2:$U$58,COLUMN(),FALSE)</f>
        <v>2.7297244094488189</v>
      </c>
      <c r="F16">
        <f>VLOOKUP(244, AW_DAU_2013!$A$2:$U$58,COLUMN(),FALSE)</f>
        <v>3.5895741453034486</v>
      </c>
      <c r="G16">
        <f>VLOOKUP(244, AW_DAU_2013!$A$2:$U$58,COLUMN(),FALSE)</f>
        <v>2.7858315495757204</v>
      </c>
      <c r="H16">
        <f>VLOOKUP(244, AW_DAU_2013!$A$2:$U$58,COLUMN(),FALSE)</f>
        <v>2.136998074104373</v>
      </c>
      <c r="I16">
        <f>VLOOKUP(244, AW_DAU_2013!$A$2:$U$58,COLUMN(),FALSE)</f>
        <v>1.6626916913334235</v>
      </c>
      <c r="J16">
        <f>VLOOKUP(244, AW_DAU_2013!$A$2:$U$58,COLUMN(),FALSE)</f>
        <v>3.3250087624916453</v>
      </c>
      <c r="K16">
        <f>VLOOKUP(244, AW_DAU_2013!$A$2:$U$58,COLUMN(),FALSE)</f>
        <v>4.6065128672940272</v>
      </c>
      <c r="L16">
        <f>VLOOKUP(244, AW_DAU_2013!$A$2:$U$58,COLUMN(),FALSE)</f>
        <v>3.032666939359852</v>
      </c>
      <c r="M16">
        <f>VLOOKUP(244, AW_DAU_2013!$A$2:$U$58,COLUMN(),FALSE)</f>
        <v>5.8217650918635169</v>
      </c>
      <c r="N16">
        <f>VLOOKUP(244, AW_DAU_2013!$A$2:$U$58,COLUMN(),FALSE)</f>
        <v>0</v>
      </c>
      <c r="O16">
        <f>VLOOKUP(244, AW_DAU_2013!$A$2:$U$58,COLUMN(),FALSE)</f>
        <v>0</v>
      </c>
      <c r="P16">
        <f>VLOOKUP(244, AW_DAU_2013!$A$2:$U$58,COLUMN(),FALSE)</f>
        <v>2.8245807815689705</v>
      </c>
      <c r="Q16">
        <f>VLOOKUP(244, AW_DAU_2013!$A$2:$U$58,COLUMN(),FALSE)</f>
        <v>0</v>
      </c>
      <c r="R16">
        <f>VLOOKUP(244, AW_DAU_2013!$A$2:$U$58,COLUMN(),FALSE)</f>
        <v>1.8414008345110706</v>
      </c>
      <c r="S16">
        <f>VLOOKUP(244, AW_DAU_2013!$A$2:$U$58,COLUMN(),FALSE)</f>
        <v>2.7694921802657881</v>
      </c>
      <c r="T16">
        <f>VLOOKUP(244, AW_DAU_2013!$A$2:$U$58,COLUMN(),FALSE)</f>
        <v>4.3532732541380303</v>
      </c>
      <c r="U16">
        <f>VLOOKUP(244, AW_DAU_2013!$A$2:$U$58,COLUMN(),FALSE)</f>
        <v>4.1663580452867119</v>
      </c>
    </row>
    <row r="17" spans="1:21">
      <c r="A17" s="12" t="s">
        <v>49</v>
      </c>
      <c r="B17">
        <f>(VLOOKUP(245, AW_DAU_2013!$A$2:$U$58,COLUMN(),FALSE))</f>
        <v>5.2245078740157478</v>
      </c>
      <c r="C17">
        <f>(VLOOKUP(245, AW_DAU_2013!$A$2:$U$58,COLUMN(),FALSE))</f>
        <v>4.2475816881585446</v>
      </c>
      <c r="D17">
        <f>(VLOOKUP(245, AW_DAU_2013!$A$2:$U$58,COLUMN(),FALSE))</f>
        <v>0</v>
      </c>
      <c r="E17">
        <f>(VLOOKUP(245, AW_DAU_2013!$A$2:$U$58,COLUMN(),FALSE))</f>
        <v>2.4829505686789148</v>
      </c>
      <c r="F17">
        <f>(VLOOKUP(245, AW_DAU_2013!$A$2:$U$58,COLUMN(),FALSE))</f>
        <v>3.2600065616797904</v>
      </c>
      <c r="G17">
        <f>(VLOOKUP(245, AW_DAU_2013!$A$2:$U$58,COLUMN(),FALSE))</f>
        <v>0</v>
      </c>
      <c r="H17">
        <f>(VLOOKUP(245, AW_DAU_2013!$A$2:$U$58,COLUMN(),FALSE))</f>
        <v>0</v>
      </c>
      <c r="I17">
        <f>(VLOOKUP(245, AW_DAU_2013!$A$2:$U$58,COLUMN(),FALSE))</f>
        <v>1.8209926884139482</v>
      </c>
      <c r="J17">
        <f>(VLOOKUP(245, AW_DAU_2013!$A$2:$U$58,COLUMN(),FALSE))</f>
        <v>3.1604002624671912</v>
      </c>
      <c r="K17">
        <f>(VLOOKUP(245, AW_DAU_2013!$A$2:$U$58,COLUMN(),FALSE))</f>
        <v>4.0726049868766401</v>
      </c>
      <c r="L17">
        <f>(VLOOKUP(245, AW_DAU_2013!$A$2:$U$58,COLUMN(),FALSE))</f>
        <v>3.1643700787401574</v>
      </c>
      <c r="M17">
        <f>(VLOOKUP(245, AW_DAU_2013!$A$2:$U$58,COLUMN(),FALSE))</f>
        <v>5.6547900262467206</v>
      </c>
      <c r="N17">
        <f>(VLOOKUP(245, AW_DAU_2013!$A$2:$U$58,COLUMN(),FALSE))</f>
        <v>0</v>
      </c>
      <c r="O17">
        <f>(VLOOKUP(245, AW_DAU_2013!$A$2:$U$58,COLUMN(),FALSE))</f>
        <v>0</v>
      </c>
      <c r="P17">
        <f>(VLOOKUP(245, AW_DAU_2013!$A$2:$U$58,COLUMN(),FALSE))</f>
        <v>2.7982119422572178</v>
      </c>
      <c r="Q17">
        <f>(VLOOKUP(245, AW_DAU_2013!$A$2:$U$58,COLUMN(),FALSE))</f>
        <v>0</v>
      </c>
      <c r="R17">
        <f>(VLOOKUP(245, AW_DAU_2013!$A$2:$U$58,COLUMN(),FALSE))</f>
        <v>0</v>
      </c>
      <c r="S17">
        <f>(VLOOKUP(245, AW_DAU_2013!$A$2:$U$58,COLUMN(),FALSE))</f>
        <v>0</v>
      </c>
      <c r="T17">
        <f>(VLOOKUP(245, AW_DAU_2013!$A$2:$U$58,COLUMN(),FALSE))</f>
        <v>1.4653661975763668</v>
      </c>
      <c r="U17">
        <f>(VLOOKUP(245, AW_DAU_2013!$A$2:$U$58,COLUMN(),FALSE))</f>
        <v>0</v>
      </c>
    </row>
    <row r="18" spans="1:21">
      <c r="A18" s="12" t="s">
        <v>50</v>
      </c>
      <c r="B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5.5992723565804283</v>
      </c>
      <c r="C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4.8793263075347291</v>
      </c>
      <c r="D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4.0438402230971127</v>
      </c>
      <c r="E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2.600551914974444</v>
      </c>
      <c r="F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3.9865347978480159</v>
      </c>
      <c r="G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2.6707130358705164</v>
      </c>
      <c r="H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2.3704396325459318</v>
      </c>
      <c r="I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1.7434970506616358</v>
      </c>
      <c r="J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3.413746719160105</v>
      </c>
      <c r="K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4.6393071969536903</v>
      </c>
      <c r="L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3.3523563538932635</v>
      </c>
      <c r="M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5.8741276403364049</v>
      </c>
      <c r="N18" t="e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#DIV/0!</v>
      </c>
      <c r="O18" t="e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#DIV/0!</v>
      </c>
      <c r="P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2.7055610236220473</v>
      </c>
      <c r="Q18" t="e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#DIV/0!</v>
      </c>
      <c r="R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1.918941382327209</v>
      </c>
      <c r="S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2.8533337807205914</v>
      </c>
      <c r="T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1.1174130577427821</v>
      </c>
      <c r="U18">
        <f>(VLOOKUP(235,AW_DAU_2013!$A$2:$U$58,COLUMN(),FALSE)+VLOOKUP(237,AW_DAU_2013!$A$2:$U$58,COLUMN(),FALSE)+VLOOKUP(238,AW_DAU_2013!$A$2:$U$58,COLUMN(),FALSE)+VLOOKUP(241,AW_DAU_2013!$A$2:$U$58,COLUMN(),FALSE))/((VLOOKUP(235,AW_DAU_2013!$A$2:$U$58,COLUMN(),FALSE)&lt;&gt;0)+(VLOOKUP(237,AW_DAU_2013!$A$2:$U$58,COLUMN(),FALSE)&lt;&gt;0)+(VLOOKUP(238,AW_DAU_2013!$A$2:$U$58,COLUMN(),FALSE)&lt;&gt;0)+(VLOOKUP(241,AW_DAU_2013!$A$2:$U$58,COLUMN(),FALSE)&lt;&gt;0))</f>
        <v>4.0907269092746148</v>
      </c>
    </row>
    <row r="19" spans="1:21">
      <c r="A19" s="12" t="s">
        <v>51</v>
      </c>
      <c r="B19">
        <f>VLOOKUP(246, AW_DAU_2013!$A$2:$U$58,COLUMN(),FALSE)</f>
        <v>0</v>
      </c>
      <c r="C19">
        <f>VLOOKUP(246, AW_DAU_2013!$A$2:$U$58,COLUMN(),FALSE)</f>
        <v>4.7553805774278217</v>
      </c>
      <c r="D19">
        <f>VLOOKUP(246, AW_DAU_2013!$A$2:$U$58,COLUMN(),FALSE)</f>
        <v>0</v>
      </c>
      <c r="E19">
        <f>VLOOKUP(246, AW_DAU_2013!$A$2:$U$58,COLUMN(),FALSE)</f>
        <v>0</v>
      </c>
      <c r="F19">
        <f>VLOOKUP(246, AW_DAU_2013!$A$2:$U$58,COLUMN(),FALSE)</f>
        <v>3.8525918635170604</v>
      </c>
      <c r="G19">
        <f>VLOOKUP(246, AW_DAU_2013!$A$2:$U$58,COLUMN(),FALSE)</f>
        <v>0</v>
      </c>
      <c r="H19">
        <f>VLOOKUP(246, AW_DAU_2013!$A$2:$U$58,COLUMN(),FALSE)</f>
        <v>0</v>
      </c>
      <c r="I19">
        <f>VLOOKUP(246, AW_DAU_2013!$A$2:$U$58,COLUMN(),FALSE)</f>
        <v>1.7448490813648294</v>
      </c>
      <c r="J19">
        <f>VLOOKUP(246, AW_DAU_2013!$A$2:$U$58,COLUMN(),FALSE)</f>
        <v>0</v>
      </c>
      <c r="K19">
        <f>VLOOKUP(246, AW_DAU_2013!$A$2:$U$58,COLUMN(),FALSE)</f>
        <v>4.1189304461942262</v>
      </c>
      <c r="L19">
        <f>VLOOKUP(246, AW_DAU_2013!$A$2:$U$58,COLUMN(),FALSE)</f>
        <v>3.1973425196850394</v>
      </c>
      <c r="M19">
        <f>VLOOKUP(246, AW_DAU_2013!$A$2:$U$58,COLUMN(),FALSE)</f>
        <v>6.0670931758530182</v>
      </c>
      <c r="N19">
        <f>VLOOKUP(246, AW_DAU_2013!$A$2:$U$58,COLUMN(),FALSE)</f>
        <v>0</v>
      </c>
      <c r="O19">
        <f>VLOOKUP(246, AW_DAU_2013!$A$2:$U$58,COLUMN(),FALSE)</f>
        <v>0</v>
      </c>
      <c r="P19">
        <f>VLOOKUP(246, AW_DAU_2013!$A$2:$U$58,COLUMN(),FALSE)</f>
        <v>0</v>
      </c>
      <c r="Q19">
        <f>VLOOKUP(246, AW_DAU_2013!$A$2:$U$58,COLUMN(),FALSE)</f>
        <v>0</v>
      </c>
      <c r="R19">
        <f>VLOOKUP(246, AW_DAU_2013!$A$2:$U$58,COLUMN(),FALSE)</f>
        <v>0</v>
      </c>
      <c r="S19">
        <f>VLOOKUP(246, AW_DAU_2013!$A$2:$U$58,COLUMN(),FALSE)</f>
        <v>2.7381561679790027</v>
      </c>
      <c r="T19">
        <f>VLOOKUP(246, AW_DAU_2013!$A$2:$U$58,COLUMN(),FALSE)</f>
        <v>0</v>
      </c>
      <c r="U19">
        <f>VLOOKUP(246, AW_DAU_2013!$A$2:$U$58,COLUMN(),FALSE)</f>
        <v>3.639337270341207</v>
      </c>
    </row>
    <row r="20" spans="1:21">
      <c r="A20" s="12" t="s">
        <v>52</v>
      </c>
      <c r="B20">
        <f>(VLOOKUP(233, AW_DAU_2013!$A$2:$U$58,COLUMN(),FALSE)+VLOOKUP(234, AW_DAU_2013!$A$2:$U$58,COLUMN(),FALSE))/((VLOOKUP(233, AW_DAU_2013!$A$2:$U$58,COLUMN(),FALSE)&lt;&gt;0)+(VLOOKUP(234, AW_DAU_2013!$A$2:$U$58,COLUMN(),FALSE)&lt;&gt;0))</f>
        <v>5.0556758530183723</v>
      </c>
      <c r="C20">
        <f>(VLOOKUP(233, AW_DAU_2013!$A$2:$U$58,COLUMN(),FALSE)+VLOOKUP(234, AW_DAU_2013!$A$2:$U$58,COLUMN(),FALSE))/((VLOOKUP(233, AW_DAU_2013!$A$2:$U$58,COLUMN(),FALSE)&lt;&gt;0)+(VLOOKUP(234, AW_DAU_2013!$A$2:$U$58,COLUMN(),FALSE)&lt;&gt;0))</f>
        <v>5.2357119422572174</v>
      </c>
      <c r="D20">
        <f>(VLOOKUP(233, AW_DAU_2013!$A$2:$U$58,COLUMN(),FALSE)+VLOOKUP(234, AW_DAU_2013!$A$2:$U$58,COLUMN(),FALSE))/((VLOOKUP(233, AW_DAU_2013!$A$2:$U$58,COLUMN(),FALSE)&lt;&gt;0)+(VLOOKUP(234, AW_DAU_2013!$A$2:$U$58,COLUMN(),FALSE)&lt;&gt;0))</f>
        <v>4.1594160104986875</v>
      </c>
      <c r="E20">
        <f>(VLOOKUP(233, AW_DAU_2013!$A$2:$U$58,COLUMN(),FALSE)+VLOOKUP(234, AW_DAU_2013!$A$2:$U$58,COLUMN(),FALSE))/((VLOOKUP(233, AW_DAU_2013!$A$2:$U$58,COLUMN(),FALSE)&lt;&gt;0)+(VLOOKUP(234, AW_DAU_2013!$A$2:$U$58,COLUMN(),FALSE)&lt;&gt;0))</f>
        <v>2.4168635170603676</v>
      </c>
      <c r="F20">
        <f>(VLOOKUP(233, AW_DAU_2013!$A$2:$U$58,COLUMN(),FALSE)+VLOOKUP(234, AW_DAU_2013!$A$2:$U$58,COLUMN(),FALSE))/((VLOOKUP(233, AW_DAU_2013!$A$2:$U$58,COLUMN(),FALSE)&lt;&gt;0)+(VLOOKUP(234, AW_DAU_2013!$A$2:$U$58,COLUMN(),FALSE)&lt;&gt;0))</f>
        <v>3.8629265091863512</v>
      </c>
      <c r="G20">
        <f>(VLOOKUP(233, AW_DAU_2013!$A$2:$U$58,COLUMN(),FALSE)+VLOOKUP(234, AW_DAU_2013!$A$2:$U$58,COLUMN(),FALSE))/((VLOOKUP(233, AW_DAU_2013!$A$2:$U$58,COLUMN(),FALSE)&lt;&gt;0)+(VLOOKUP(234, AW_DAU_2013!$A$2:$U$58,COLUMN(),FALSE)&lt;&gt;0))</f>
        <v>2.6708661417322834</v>
      </c>
      <c r="H20" t="e">
        <f>(VLOOKUP(233, AW_DAU_2013!$A$2:$U$58,COLUMN(),FALSE)+VLOOKUP(234, AW_DAU_2013!$A$2:$U$58,COLUMN(),FALSE))/((VLOOKUP(233, AW_DAU_2013!$A$2:$U$58,COLUMN(),FALSE)&lt;&gt;0)+(VLOOKUP(234, AW_DAU_2013!$A$2:$U$58,COLUMN(),FALSE)&lt;&gt;0))</f>
        <v>#DIV/0!</v>
      </c>
      <c r="I20">
        <f>(VLOOKUP(233, AW_DAU_2013!$A$2:$U$58,COLUMN(),FALSE)+VLOOKUP(234, AW_DAU_2013!$A$2:$U$58,COLUMN(),FALSE))/((VLOOKUP(233, AW_DAU_2013!$A$2:$U$58,COLUMN(),FALSE)&lt;&gt;0)+(VLOOKUP(234, AW_DAU_2013!$A$2:$U$58,COLUMN(),FALSE)&lt;&gt;0))</f>
        <v>1.6298720472440944</v>
      </c>
      <c r="J20" t="e">
        <f>(VLOOKUP(233, AW_DAU_2013!$A$2:$U$58,COLUMN(),FALSE)+VLOOKUP(234, AW_DAU_2013!$A$2:$U$58,COLUMN(),FALSE))/((VLOOKUP(233, AW_DAU_2013!$A$2:$U$58,COLUMN(),FALSE)&lt;&gt;0)+(VLOOKUP(234, AW_DAU_2013!$A$2:$U$58,COLUMN(),FALSE)&lt;&gt;0))</f>
        <v>#DIV/0!</v>
      </c>
      <c r="K20">
        <f>(VLOOKUP(233, AW_DAU_2013!$A$2:$U$58,COLUMN(),FALSE)+VLOOKUP(234, AW_DAU_2013!$A$2:$U$58,COLUMN(),FALSE))/((VLOOKUP(233, AW_DAU_2013!$A$2:$U$58,COLUMN(),FALSE)&lt;&gt;0)+(VLOOKUP(234, AW_DAU_2013!$A$2:$U$58,COLUMN(),FALSE)&lt;&gt;0))</f>
        <v>4.7329068241469816</v>
      </c>
      <c r="L20">
        <f>(VLOOKUP(233, AW_DAU_2013!$A$2:$U$58,COLUMN(),FALSE)+VLOOKUP(234, AW_DAU_2013!$A$2:$U$58,COLUMN(),FALSE))/((VLOOKUP(233, AW_DAU_2013!$A$2:$U$58,COLUMN(),FALSE)&lt;&gt;0)+(VLOOKUP(234, AW_DAU_2013!$A$2:$U$58,COLUMN(),FALSE)&lt;&gt;0))</f>
        <v>3.1737532808398954</v>
      </c>
      <c r="M20">
        <f>(VLOOKUP(233, AW_DAU_2013!$A$2:$U$58,COLUMN(),FALSE)+VLOOKUP(234, AW_DAU_2013!$A$2:$U$58,COLUMN(),FALSE))/((VLOOKUP(233, AW_DAU_2013!$A$2:$U$58,COLUMN(),FALSE)&lt;&gt;0)+(VLOOKUP(234, AW_DAU_2013!$A$2:$U$58,COLUMN(),FALSE)&lt;&gt;0))</f>
        <v>5.5620406824146977</v>
      </c>
      <c r="N20" t="e">
        <f>(VLOOKUP(233, AW_DAU_2013!$A$2:$U$58,COLUMN(),FALSE)+VLOOKUP(234, AW_DAU_2013!$A$2:$U$58,COLUMN(),FALSE))/((VLOOKUP(233, AW_DAU_2013!$A$2:$U$58,COLUMN(),FALSE)&lt;&gt;0)+(VLOOKUP(234, AW_DAU_2013!$A$2:$U$58,COLUMN(),FALSE)&lt;&gt;0))</f>
        <v>#DIV/0!</v>
      </c>
      <c r="O20" t="e">
        <f>(VLOOKUP(233, AW_DAU_2013!$A$2:$U$58,COLUMN(),FALSE)+VLOOKUP(234, AW_DAU_2013!$A$2:$U$58,COLUMN(),FALSE))/((VLOOKUP(233, AW_DAU_2013!$A$2:$U$58,COLUMN(),FALSE)&lt;&gt;0)+(VLOOKUP(234, AW_DAU_2013!$A$2:$U$58,COLUMN(),FALSE)&lt;&gt;0))</f>
        <v>#DIV/0!</v>
      </c>
      <c r="P20" t="e">
        <f>(VLOOKUP(233, AW_DAU_2013!$A$2:$U$58,COLUMN(),FALSE)+VLOOKUP(234, AW_DAU_2013!$A$2:$U$58,COLUMN(),FALSE))/((VLOOKUP(233, AW_DAU_2013!$A$2:$U$58,COLUMN(),FALSE)&lt;&gt;0)+(VLOOKUP(234, AW_DAU_2013!$A$2:$U$58,COLUMN(),FALSE)&lt;&gt;0))</f>
        <v>#DIV/0!</v>
      </c>
      <c r="Q20" t="e">
        <f>(VLOOKUP(233, AW_DAU_2013!$A$2:$U$58,COLUMN(),FALSE)+VLOOKUP(234, AW_DAU_2013!$A$2:$U$58,COLUMN(),FALSE))/((VLOOKUP(233, AW_DAU_2013!$A$2:$U$58,COLUMN(),FALSE)&lt;&gt;0)+(VLOOKUP(234, AW_DAU_2013!$A$2:$U$58,COLUMN(),FALSE)&lt;&gt;0))</f>
        <v>#DIV/0!</v>
      </c>
      <c r="R20" t="e">
        <f>(VLOOKUP(233, AW_DAU_2013!$A$2:$U$58,COLUMN(),FALSE)+VLOOKUP(234, AW_DAU_2013!$A$2:$U$58,COLUMN(),FALSE))/((VLOOKUP(233, AW_DAU_2013!$A$2:$U$58,COLUMN(),FALSE)&lt;&gt;0)+(VLOOKUP(234, AW_DAU_2013!$A$2:$U$58,COLUMN(),FALSE)&lt;&gt;0))</f>
        <v>#DIV/0!</v>
      </c>
      <c r="S20" t="e">
        <f>(VLOOKUP(233, AW_DAU_2013!$A$2:$U$58,COLUMN(),FALSE)+VLOOKUP(234, AW_DAU_2013!$A$2:$U$58,COLUMN(),FALSE))/((VLOOKUP(233, AW_DAU_2013!$A$2:$U$58,COLUMN(),FALSE)&lt;&gt;0)+(VLOOKUP(234, AW_DAU_2013!$A$2:$U$58,COLUMN(),FALSE)&lt;&gt;0))</f>
        <v>#DIV/0!</v>
      </c>
      <c r="T20">
        <f>(VLOOKUP(233, AW_DAU_2013!$A$2:$U$58,COLUMN(),FALSE)+VLOOKUP(234, AW_DAU_2013!$A$2:$U$58,COLUMN(),FALSE))/((VLOOKUP(233, AW_DAU_2013!$A$2:$U$58,COLUMN(),FALSE)&lt;&gt;0)+(VLOOKUP(234, AW_DAU_2013!$A$2:$U$58,COLUMN(),FALSE)&lt;&gt;0))</f>
        <v>1.095505249343832</v>
      </c>
      <c r="U20">
        <f>(VLOOKUP(233, AW_DAU_2013!$A$2:$U$58,COLUMN(),FALSE)+VLOOKUP(234, AW_DAU_2013!$A$2:$U$58,COLUMN(),FALSE))/((VLOOKUP(233, AW_DAU_2013!$A$2:$U$58,COLUMN(),FALSE)&lt;&gt;0)+(VLOOKUP(234, AW_DAU_2013!$A$2:$U$58,COLUMN(),FALSE)&lt;&gt;0))</f>
        <v>4.4985564304461931</v>
      </c>
    </row>
    <row r="21" spans="1:21">
      <c r="A21" s="12" t="s">
        <v>53</v>
      </c>
      <c r="B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5.3644798107863636</v>
      </c>
      <c r="C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5.3318159089077684</v>
      </c>
      <c r="D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4.1580024162709988</v>
      </c>
      <c r="E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2.5206779588056811</v>
      </c>
      <c r="F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3.9223015091863522</v>
      </c>
      <c r="G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2.6159776902887133</v>
      </c>
      <c r="H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2.3687992125984252</v>
      </c>
      <c r="I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1.6537746562417404</v>
      </c>
      <c r="J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3.2016404199475064</v>
      </c>
      <c r="K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4.7418391020547608</v>
      </c>
      <c r="L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3.2407152230971126</v>
      </c>
      <c r="M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5.6550097431002939</v>
      </c>
      <c r="N21" t="e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#DIV/0!</v>
      </c>
      <c r="O21" t="e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#DIV/0!</v>
      </c>
      <c r="P21" t="e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#DIV/0!</v>
      </c>
      <c r="Q21" t="e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#DIV/0!</v>
      </c>
      <c r="R21" t="e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#DIV/0!</v>
      </c>
      <c r="S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2.8226377952755901</v>
      </c>
      <c r="T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0.87964807970432268</v>
      </c>
      <c r="U21">
        <f>(VLOOKUP(239,AW_DAU_2013!$A$2:$U$58,COLUMN(),FALSE)+VLOOKUP(240,AW_DAU_2013!$A$2:$U$58,COLUMN(),FALSE)+VLOOKUP(236,AW_DAU_2013!$A$2:$U$58,COLUMN(),FALSE))/((VLOOKUP(239,AW_DAU_2013!$A$2:$U$58,COLUMN(),FALSE)&lt;&gt;0)+(VLOOKUP(240,AW_DAU_2013!$A$2:$U$58,COLUMN(),FALSE)&lt;&gt;0)+(VLOOKUP(236,AW_DAU_2013!$A$2:$U$58,COLUMN(),FALSE)&lt;&gt;0))</f>
        <v>4.2150850109780889</v>
      </c>
    </row>
    <row r="22" spans="1:21">
      <c r="A22" s="12" t="s">
        <v>54</v>
      </c>
      <c r="B22">
        <f>(VLOOKUP(242, AW_DAU_2013!$A$2:$U$58,COLUMN(),FALSE)+VLOOKUP(243, AW_DAU_2013!$A$2:$U$58,COLUMN(),FALSE))/((VLOOKUP(242, AW_DAU_2013!$A$2:$U$58,COLUMN(),FALSE)&lt;&gt;0)+(VLOOKUP(243, AW_DAU_2013!$A$2:$U$58,COLUMN(),FALSE)&lt;&gt;0))</f>
        <v>5.5456869857559941</v>
      </c>
      <c r="C22">
        <f>(VLOOKUP(242, AW_DAU_2013!$A$2:$U$58,COLUMN(),FALSE)+VLOOKUP(243, AW_DAU_2013!$A$2:$U$58,COLUMN(),FALSE))/((VLOOKUP(242, AW_DAU_2013!$A$2:$U$58,COLUMN(),FALSE)&lt;&gt;0)+(VLOOKUP(243, AW_DAU_2013!$A$2:$U$58,COLUMN(),FALSE)&lt;&gt;0))</f>
        <v>4.7844635826771649</v>
      </c>
      <c r="D22">
        <f>(VLOOKUP(242, AW_DAU_2013!$A$2:$U$58,COLUMN(),FALSE)+VLOOKUP(243, AW_DAU_2013!$A$2:$U$58,COLUMN(),FALSE))/((VLOOKUP(242, AW_DAU_2013!$A$2:$U$58,COLUMN(),FALSE)&lt;&gt;0)+(VLOOKUP(243, AW_DAU_2013!$A$2:$U$58,COLUMN(),FALSE)&lt;&gt;0))</f>
        <v>4.2137959317585301</v>
      </c>
      <c r="E22">
        <f>(VLOOKUP(242, AW_DAU_2013!$A$2:$U$58,COLUMN(),FALSE)+VLOOKUP(243, AW_DAU_2013!$A$2:$U$58,COLUMN(),FALSE))/((VLOOKUP(242, AW_DAU_2013!$A$2:$U$58,COLUMN(),FALSE)&lt;&gt;0)+(VLOOKUP(243, AW_DAU_2013!$A$2:$U$58,COLUMN(),FALSE)&lt;&gt;0))</f>
        <v>2.6765105999400376</v>
      </c>
      <c r="F22">
        <f>(VLOOKUP(242, AW_DAU_2013!$A$2:$U$58,COLUMN(),FALSE)+VLOOKUP(243, AW_DAU_2013!$A$2:$U$58,COLUMN(),FALSE))/((VLOOKUP(242, AW_DAU_2013!$A$2:$U$58,COLUMN(),FALSE)&lt;&gt;0)+(VLOOKUP(243, AW_DAU_2013!$A$2:$U$58,COLUMN(),FALSE)&lt;&gt;0))</f>
        <v>3.9307895796113712</v>
      </c>
      <c r="G22">
        <f>(VLOOKUP(242, AW_DAU_2013!$A$2:$U$58,COLUMN(),FALSE)+VLOOKUP(243, AW_DAU_2013!$A$2:$U$58,COLUMN(),FALSE))/((VLOOKUP(242, AW_DAU_2013!$A$2:$U$58,COLUMN(),FALSE)&lt;&gt;0)+(VLOOKUP(243, AW_DAU_2013!$A$2:$U$58,COLUMN(),FALSE)&lt;&gt;0))</f>
        <v>2.7682414698162727</v>
      </c>
      <c r="H22">
        <f>(VLOOKUP(242, AW_DAU_2013!$A$2:$U$58,COLUMN(),FALSE)+VLOOKUP(243, AW_DAU_2013!$A$2:$U$58,COLUMN(),FALSE))/((VLOOKUP(242, AW_DAU_2013!$A$2:$U$58,COLUMN(),FALSE)&lt;&gt;0)+(VLOOKUP(243, AW_DAU_2013!$A$2:$U$58,COLUMN(),FALSE)&lt;&gt;0))</f>
        <v>2.4291781114569981</v>
      </c>
      <c r="I22">
        <f>(VLOOKUP(242, AW_DAU_2013!$A$2:$U$58,COLUMN(),FALSE)+VLOOKUP(243, AW_DAU_2013!$A$2:$U$58,COLUMN(),FALSE))/((VLOOKUP(242, AW_DAU_2013!$A$2:$U$58,COLUMN(),FALSE)&lt;&gt;0)+(VLOOKUP(243, AW_DAU_2013!$A$2:$U$58,COLUMN(),FALSE)&lt;&gt;0))</f>
        <v>1.8153688017533161</v>
      </c>
      <c r="J22" t="e">
        <f>(VLOOKUP(242, AW_DAU_2013!$A$2:$U$58,COLUMN(),FALSE)+VLOOKUP(243, AW_DAU_2013!$A$2:$U$58,COLUMN(),FALSE))/((VLOOKUP(242, AW_DAU_2013!$A$2:$U$58,COLUMN(),FALSE)&lt;&gt;0)+(VLOOKUP(243, AW_DAU_2013!$A$2:$U$58,COLUMN(),FALSE)&lt;&gt;0))</f>
        <v>#DIV/0!</v>
      </c>
      <c r="K22">
        <f>(VLOOKUP(242, AW_DAU_2013!$A$2:$U$58,COLUMN(),FALSE)+VLOOKUP(243, AW_DAU_2013!$A$2:$U$58,COLUMN(),FALSE))/((VLOOKUP(242, AW_DAU_2013!$A$2:$U$58,COLUMN(),FALSE)&lt;&gt;0)+(VLOOKUP(243, AW_DAU_2013!$A$2:$U$58,COLUMN(),FALSE)&lt;&gt;0))</f>
        <v>4.8778714101415286</v>
      </c>
      <c r="L22">
        <f>(VLOOKUP(242, AW_DAU_2013!$A$2:$U$58,COLUMN(),FALSE)+VLOOKUP(243, AW_DAU_2013!$A$2:$U$58,COLUMN(),FALSE))/((VLOOKUP(242, AW_DAU_2013!$A$2:$U$58,COLUMN(),FALSE)&lt;&gt;0)+(VLOOKUP(243, AW_DAU_2013!$A$2:$U$58,COLUMN(),FALSE)&lt;&gt;0))</f>
        <v>3.2915217984115621</v>
      </c>
      <c r="M22">
        <f>(VLOOKUP(242, AW_DAU_2013!$A$2:$U$58,COLUMN(),FALSE)+VLOOKUP(243, AW_DAU_2013!$A$2:$U$58,COLUMN(),FALSE))/((VLOOKUP(242, AW_DAU_2013!$A$2:$U$58,COLUMN(),FALSE)&lt;&gt;0)+(VLOOKUP(243, AW_DAU_2013!$A$2:$U$58,COLUMN(),FALSE)&lt;&gt;0))</f>
        <v>5.8699215332458445</v>
      </c>
      <c r="N22" t="e">
        <f>(VLOOKUP(242, AW_DAU_2013!$A$2:$U$58,COLUMN(),FALSE)+VLOOKUP(243, AW_DAU_2013!$A$2:$U$58,COLUMN(),FALSE))/((VLOOKUP(242, AW_DAU_2013!$A$2:$U$58,COLUMN(),FALSE)&lt;&gt;0)+(VLOOKUP(243, AW_DAU_2013!$A$2:$U$58,COLUMN(),FALSE)&lt;&gt;0))</f>
        <v>#DIV/0!</v>
      </c>
      <c r="O22" t="e">
        <f>(VLOOKUP(242, AW_DAU_2013!$A$2:$U$58,COLUMN(),FALSE)+VLOOKUP(243, AW_DAU_2013!$A$2:$U$58,COLUMN(),FALSE))/((VLOOKUP(242, AW_DAU_2013!$A$2:$U$58,COLUMN(),FALSE)&lt;&gt;0)+(VLOOKUP(243, AW_DAU_2013!$A$2:$U$58,COLUMN(),FALSE)&lt;&gt;0))</f>
        <v>#DIV/0!</v>
      </c>
      <c r="P22" t="e">
        <f>(VLOOKUP(242, AW_DAU_2013!$A$2:$U$58,COLUMN(),FALSE)+VLOOKUP(243, AW_DAU_2013!$A$2:$U$58,COLUMN(),FALSE))/((VLOOKUP(242, AW_DAU_2013!$A$2:$U$58,COLUMN(),FALSE)&lt;&gt;0)+(VLOOKUP(243, AW_DAU_2013!$A$2:$U$58,COLUMN(),FALSE)&lt;&gt;0))</f>
        <v>#DIV/0!</v>
      </c>
      <c r="Q22" t="e">
        <f>(VLOOKUP(242, AW_DAU_2013!$A$2:$U$58,COLUMN(),FALSE)+VLOOKUP(243, AW_DAU_2013!$A$2:$U$58,COLUMN(),FALSE))/((VLOOKUP(242, AW_DAU_2013!$A$2:$U$58,COLUMN(),FALSE)&lt;&gt;0)+(VLOOKUP(243, AW_DAU_2013!$A$2:$U$58,COLUMN(),FALSE)&lt;&gt;0))</f>
        <v>#DIV/0!</v>
      </c>
      <c r="R22">
        <f>(VLOOKUP(242, AW_DAU_2013!$A$2:$U$58,COLUMN(),FALSE)+VLOOKUP(243, AW_DAU_2013!$A$2:$U$58,COLUMN(),FALSE))/((VLOOKUP(242, AW_DAU_2013!$A$2:$U$58,COLUMN(),FALSE)&lt;&gt;0)+(VLOOKUP(243, AW_DAU_2013!$A$2:$U$58,COLUMN(),FALSE)&lt;&gt;0))</f>
        <v>1.8793635170603671</v>
      </c>
      <c r="S22">
        <f>(VLOOKUP(242, AW_DAU_2013!$A$2:$U$58,COLUMN(),FALSE)+VLOOKUP(243, AW_DAU_2013!$A$2:$U$58,COLUMN(),FALSE))/((VLOOKUP(242, AW_DAU_2013!$A$2:$U$58,COLUMN(),FALSE)&lt;&gt;0)+(VLOOKUP(243, AW_DAU_2013!$A$2:$U$58,COLUMN(),FALSE)&lt;&gt;0))</f>
        <v>2.8922080052493433</v>
      </c>
      <c r="T22">
        <f>(VLOOKUP(242, AW_DAU_2013!$A$2:$U$58,COLUMN(),FALSE)+VLOOKUP(243, AW_DAU_2013!$A$2:$U$58,COLUMN(),FALSE))/((VLOOKUP(242, AW_DAU_2013!$A$2:$U$58,COLUMN(),FALSE)&lt;&gt;0)+(VLOOKUP(243, AW_DAU_2013!$A$2:$U$58,COLUMN(),FALSE)&lt;&gt;0))</f>
        <v>1.056758530183727</v>
      </c>
      <c r="U22">
        <f>(VLOOKUP(242, AW_DAU_2013!$A$2:$U$58,COLUMN(),FALSE)+VLOOKUP(243, AW_DAU_2013!$A$2:$U$58,COLUMN(),FALSE))/((VLOOKUP(242, AW_DAU_2013!$A$2:$U$58,COLUMN(),FALSE)&lt;&gt;0)+(VLOOKUP(243, AW_DAU_2013!$A$2:$U$58,COLUMN(),FALSE)&lt;&gt;0))</f>
        <v>4.4240850341898046</v>
      </c>
    </row>
    <row r="23" spans="1:21">
      <c r="A23" s="12" t="s">
        <v>55</v>
      </c>
      <c r="B23">
        <f>(VLOOKUP(259, AW_DAU_2013!$A$2:$U$58,COLUMN(),FALSE)+VLOOKUP(260, AW_DAU_2013!$A$2:$U$58,COLUMN(),FALSE))/((VLOOKUP(259, AW_DAU_2013!$A$2:$U$58,COLUMN(),FALSE)&lt;&gt;0)+(VLOOKUP(260, AW_DAU_2013!$A$2:$U$58,COLUMN(),FALSE)&lt;&gt;0))</f>
        <v>5.691010498687664</v>
      </c>
      <c r="C23">
        <f>(VLOOKUP(259, AW_DAU_2013!$A$2:$U$58,COLUMN(),FALSE)+VLOOKUP(260, AW_DAU_2013!$A$2:$U$58,COLUMN(),FALSE))/((VLOOKUP(259, AW_DAU_2013!$A$2:$U$58,COLUMN(),FALSE)&lt;&gt;0)+(VLOOKUP(260, AW_DAU_2013!$A$2:$U$58,COLUMN(),FALSE)&lt;&gt;0))</f>
        <v>4.8667322834645672</v>
      </c>
      <c r="D23">
        <f>(VLOOKUP(259, AW_DAU_2013!$A$2:$U$58,COLUMN(),FALSE)+VLOOKUP(260, AW_DAU_2013!$A$2:$U$58,COLUMN(),FALSE))/((VLOOKUP(259, AW_DAU_2013!$A$2:$U$58,COLUMN(),FALSE)&lt;&gt;0)+(VLOOKUP(260, AW_DAU_2013!$A$2:$U$58,COLUMN(),FALSE)&lt;&gt;0))</f>
        <v>4.421062992125985</v>
      </c>
      <c r="E23">
        <f>(VLOOKUP(259, AW_DAU_2013!$A$2:$U$58,COLUMN(),FALSE)+VLOOKUP(260, AW_DAU_2013!$A$2:$U$58,COLUMN(),FALSE))/((VLOOKUP(259, AW_DAU_2013!$A$2:$U$58,COLUMN(),FALSE)&lt;&gt;0)+(VLOOKUP(260, AW_DAU_2013!$A$2:$U$58,COLUMN(),FALSE)&lt;&gt;0))</f>
        <v>2.482775590551181</v>
      </c>
      <c r="F23">
        <f>(VLOOKUP(259, AW_DAU_2013!$A$2:$U$58,COLUMN(),FALSE)+VLOOKUP(260, AW_DAU_2013!$A$2:$U$58,COLUMN(),FALSE))/((VLOOKUP(259, AW_DAU_2013!$A$2:$U$58,COLUMN(),FALSE)&lt;&gt;0)+(VLOOKUP(260, AW_DAU_2013!$A$2:$U$58,COLUMN(),FALSE)&lt;&gt;0))</f>
        <v>3.6765419947506559</v>
      </c>
      <c r="G23">
        <f>(VLOOKUP(259, AW_DAU_2013!$A$2:$U$58,COLUMN(),FALSE)+VLOOKUP(260, AW_DAU_2013!$A$2:$U$58,COLUMN(),FALSE))/((VLOOKUP(259, AW_DAU_2013!$A$2:$U$58,COLUMN(),FALSE)&lt;&gt;0)+(VLOOKUP(260, AW_DAU_2013!$A$2:$U$58,COLUMN(),FALSE)&lt;&gt;0))</f>
        <v>2.5031496062992122</v>
      </c>
      <c r="H23" t="e">
        <f>(VLOOKUP(259, AW_DAU_2013!$A$2:$U$58,COLUMN(),FALSE)+VLOOKUP(260, AW_DAU_2013!$A$2:$U$58,COLUMN(),FALSE))/((VLOOKUP(259, AW_DAU_2013!$A$2:$U$58,COLUMN(),FALSE)&lt;&gt;0)+(VLOOKUP(260, AW_DAU_2013!$A$2:$U$58,COLUMN(),FALSE)&lt;&gt;0))</f>
        <v>#DIV/0!</v>
      </c>
      <c r="I23">
        <f>(VLOOKUP(259, AW_DAU_2013!$A$2:$U$58,COLUMN(),FALSE)+VLOOKUP(260, AW_DAU_2013!$A$2:$U$58,COLUMN(),FALSE))/((VLOOKUP(259, AW_DAU_2013!$A$2:$U$58,COLUMN(),FALSE)&lt;&gt;0)+(VLOOKUP(260, AW_DAU_2013!$A$2:$U$58,COLUMN(),FALSE)&lt;&gt;0))</f>
        <v>1.8747703412073493</v>
      </c>
      <c r="J23">
        <f>(VLOOKUP(259, AW_DAU_2013!$A$2:$U$58,COLUMN(),FALSE)+VLOOKUP(260, AW_DAU_2013!$A$2:$U$58,COLUMN(),FALSE))/((VLOOKUP(259, AW_DAU_2013!$A$2:$U$58,COLUMN(),FALSE)&lt;&gt;0)+(VLOOKUP(260, AW_DAU_2013!$A$2:$U$58,COLUMN(),FALSE)&lt;&gt;0))</f>
        <v>3.8204068241469815</v>
      </c>
      <c r="K23">
        <f>(VLOOKUP(259, AW_DAU_2013!$A$2:$U$58,COLUMN(),FALSE)+VLOOKUP(260, AW_DAU_2013!$A$2:$U$58,COLUMN(),FALSE))/((VLOOKUP(259, AW_DAU_2013!$A$2:$U$58,COLUMN(),FALSE)&lt;&gt;0)+(VLOOKUP(260, AW_DAU_2013!$A$2:$U$58,COLUMN(),FALSE)&lt;&gt;0))</f>
        <v>4.3876640419947508</v>
      </c>
      <c r="L23" t="e">
        <f>(VLOOKUP(259, AW_DAU_2013!$A$2:$U$58,COLUMN(),FALSE)+VLOOKUP(260, AW_DAU_2013!$A$2:$U$58,COLUMN(),FALSE))/((VLOOKUP(259, AW_DAU_2013!$A$2:$U$58,COLUMN(),FALSE)&lt;&gt;0)+(VLOOKUP(260, AW_DAU_2013!$A$2:$U$58,COLUMN(),FALSE)&lt;&gt;0))</f>
        <v>#DIV/0!</v>
      </c>
      <c r="M23" t="e">
        <f>(VLOOKUP(259, AW_DAU_2013!$A$2:$U$58,COLUMN(),FALSE)+VLOOKUP(260, AW_DAU_2013!$A$2:$U$58,COLUMN(),FALSE))/((VLOOKUP(259, AW_DAU_2013!$A$2:$U$58,COLUMN(),FALSE)&lt;&gt;0)+(VLOOKUP(260, AW_DAU_2013!$A$2:$U$58,COLUMN(),FALSE)&lt;&gt;0))</f>
        <v>#DIV/0!</v>
      </c>
      <c r="N23" t="e">
        <f>(VLOOKUP(259, AW_DAU_2013!$A$2:$U$58,COLUMN(),FALSE)+VLOOKUP(260, AW_DAU_2013!$A$2:$U$58,COLUMN(),FALSE))/((VLOOKUP(259, AW_DAU_2013!$A$2:$U$58,COLUMN(),FALSE)&lt;&gt;0)+(VLOOKUP(260, AW_DAU_2013!$A$2:$U$58,COLUMN(),FALSE)&lt;&gt;0))</f>
        <v>#DIV/0!</v>
      </c>
      <c r="O23" t="e">
        <f>(VLOOKUP(259, AW_DAU_2013!$A$2:$U$58,COLUMN(),FALSE)+VLOOKUP(260, AW_DAU_2013!$A$2:$U$58,COLUMN(),FALSE))/((VLOOKUP(259, AW_DAU_2013!$A$2:$U$58,COLUMN(),FALSE)&lt;&gt;0)+(VLOOKUP(260, AW_DAU_2013!$A$2:$U$58,COLUMN(),FALSE)&lt;&gt;0))</f>
        <v>#DIV/0!</v>
      </c>
      <c r="P23">
        <f>(VLOOKUP(259, AW_DAU_2013!$A$2:$U$58,COLUMN(),FALSE)+VLOOKUP(260, AW_DAU_2013!$A$2:$U$58,COLUMN(),FALSE))/((VLOOKUP(259, AW_DAU_2013!$A$2:$U$58,COLUMN(),FALSE)&lt;&gt;0)+(VLOOKUP(260, AW_DAU_2013!$A$2:$U$58,COLUMN(),FALSE)&lt;&gt;0))</f>
        <v>2.7697178477690287</v>
      </c>
      <c r="Q23" t="e">
        <f>(VLOOKUP(259, AW_DAU_2013!$A$2:$U$58,COLUMN(),FALSE)+VLOOKUP(260, AW_DAU_2013!$A$2:$U$58,COLUMN(),FALSE))/((VLOOKUP(259, AW_DAU_2013!$A$2:$U$58,COLUMN(),FALSE)&lt;&gt;0)+(VLOOKUP(260, AW_DAU_2013!$A$2:$U$58,COLUMN(),FALSE)&lt;&gt;0))</f>
        <v>#DIV/0!</v>
      </c>
      <c r="R23" t="e">
        <f>(VLOOKUP(259, AW_DAU_2013!$A$2:$U$58,COLUMN(),FALSE)+VLOOKUP(260, AW_DAU_2013!$A$2:$U$58,COLUMN(),FALSE))/((VLOOKUP(259, AW_DAU_2013!$A$2:$U$58,COLUMN(),FALSE)&lt;&gt;0)+(VLOOKUP(260, AW_DAU_2013!$A$2:$U$58,COLUMN(),FALSE)&lt;&gt;0))</f>
        <v>#DIV/0!</v>
      </c>
      <c r="S23">
        <f>(VLOOKUP(259, AW_DAU_2013!$A$2:$U$58,COLUMN(),FALSE)+VLOOKUP(260, AW_DAU_2013!$A$2:$U$58,COLUMN(),FALSE))/((VLOOKUP(259, AW_DAU_2013!$A$2:$U$58,COLUMN(),FALSE)&lt;&gt;0)+(VLOOKUP(260, AW_DAU_2013!$A$2:$U$58,COLUMN(),FALSE)&lt;&gt;0))</f>
        <v>2.2772309711286085</v>
      </c>
      <c r="T23">
        <f>(VLOOKUP(259, AW_DAU_2013!$A$2:$U$58,COLUMN(),FALSE)+VLOOKUP(260, AW_DAU_2013!$A$2:$U$58,COLUMN(),FALSE))/((VLOOKUP(259, AW_DAU_2013!$A$2:$U$58,COLUMN(),FALSE)&lt;&gt;0)+(VLOOKUP(260, AW_DAU_2013!$A$2:$U$58,COLUMN(),FALSE)&lt;&gt;0))</f>
        <v>2.2673884514435692</v>
      </c>
      <c r="U23">
        <f>(VLOOKUP(259, AW_DAU_2013!$A$2:$U$58,COLUMN(),FALSE)+VLOOKUP(260, AW_DAU_2013!$A$2:$U$58,COLUMN(),FALSE))/((VLOOKUP(259, AW_DAU_2013!$A$2:$U$58,COLUMN(),FALSE)&lt;&gt;0)+(VLOOKUP(260, AW_DAU_2013!$A$2:$U$58,COLUMN(),FALSE)&lt;&gt;0))</f>
        <v>3.9233923884514432</v>
      </c>
    </row>
    <row r="24" spans="1:21">
      <c r="A24" s="12" t="s">
        <v>56</v>
      </c>
      <c r="B24">
        <f>VLOOKUP(255, AW_DAU_2013!$A$2:$U$58,COLUMN(),FALSE)</f>
        <v>5.7999343832020989</v>
      </c>
      <c r="C24">
        <f>VLOOKUP(255, AW_DAU_2013!$A$2:$U$58,COLUMN(),FALSE)</f>
        <v>4.9303805774278207</v>
      </c>
      <c r="D24">
        <f>VLOOKUP(255, AW_DAU_2013!$A$2:$U$58,COLUMN(),FALSE)</f>
        <v>3.9528215223097116</v>
      </c>
      <c r="E24">
        <f>VLOOKUP(255, AW_DAU_2013!$A$2:$U$58,COLUMN(),FALSE)</f>
        <v>2.433103674540682</v>
      </c>
      <c r="F24">
        <f>VLOOKUP(255, AW_DAU_2013!$A$2:$U$58,COLUMN(),FALSE)</f>
        <v>3.7728346456692909</v>
      </c>
      <c r="G24">
        <f>VLOOKUP(255, AW_DAU_2013!$A$2:$U$58,COLUMN(),FALSE)</f>
        <v>0</v>
      </c>
      <c r="H24">
        <f>VLOOKUP(255, AW_DAU_2013!$A$2:$U$58,COLUMN(),FALSE)</f>
        <v>0</v>
      </c>
      <c r="I24">
        <f>VLOOKUP(255, AW_DAU_2013!$A$2:$U$58,COLUMN(),FALSE)</f>
        <v>1.9095800524934381</v>
      </c>
      <c r="J24">
        <f>VLOOKUP(255, AW_DAU_2013!$A$2:$U$58,COLUMN(),FALSE)</f>
        <v>3.9088582677165347</v>
      </c>
      <c r="K24">
        <f>VLOOKUP(255, AW_DAU_2013!$A$2:$U$58,COLUMN(),FALSE)</f>
        <v>4.4630249343832027</v>
      </c>
      <c r="L24">
        <f>VLOOKUP(255, AW_DAU_2013!$A$2:$U$58,COLUMN(),FALSE)</f>
        <v>3.2476377952755904</v>
      </c>
      <c r="M24">
        <f>VLOOKUP(255, AW_DAU_2013!$A$2:$U$58,COLUMN(),FALSE)</f>
        <v>6.2416666666666671</v>
      </c>
      <c r="N24">
        <f>VLOOKUP(255, AW_DAU_2013!$A$2:$U$58,COLUMN(),FALSE)</f>
        <v>0</v>
      </c>
      <c r="O24">
        <f>VLOOKUP(255, AW_DAU_2013!$A$2:$U$58,COLUMN(),FALSE)</f>
        <v>0</v>
      </c>
      <c r="P24">
        <f>VLOOKUP(255, AW_DAU_2013!$A$2:$U$58,COLUMN(),FALSE)</f>
        <v>0</v>
      </c>
      <c r="Q24">
        <f>VLOOKUP(255, AW_DAU_2013!$A$2:$U$58,COLUMN(),FALSE)</f>
        <v>0</v>
      </c>
      <c r="R24">
        <f>VLOOKUP(255, AW_DAU_2013!$A$2:$U$58,COLUMN(),FALSE)</f>
        <v>0</v>
      </c>
      <c r="S24">
        <f>VLOOKUP(255, AW_DAU_2013!$A$2:$U$58,COLUMN(),FALSE)</f>
        <v>2.5020669291338584</v>
      </c>
      <c r="T24">
        <f>VLOOKUP(255, AW_DAU_2013!$A$2:$U$58,COLUMN(),FALSE)</f>
        <v>2.6581692913385826</v>
      </c>
      <c r="U24">
        <f>VLOOKUP(255, AW_DAU_2013!$A$2:$U$58,COLUMN(),FALSE)</f>
        <v>3.8916994750656171</v>
      </c>
    </row>
    <row r="25" spans="1:21">
      <c r="A25" s="12" t="s">
        <v>57</v>
      </c>
      <c r="B25">
        <f>(VLOOKUP(257, AW_DAU_2013!$A$2:$U$58,COLUMN(),FALSE)+VLOOKUP(256, AW_DAU_2013!$A$2:$U$58,COLUMN(),FALSE))/((VLOOKUP(257, AW_DAU_2013!$A$2:$U$58,COLUMN(),FALSE)&lt;&gt;0)+(VLOOKUP(256, AW_DAU_2013!$A$2:$U$58,COLUMN(),FALSE)&lt;&gt;0))</f>
        <v>5.8686351706036746</v>
      </c>
      <c r="C25">
        <f>(VLOOKUP(257, AW_DAU_2013!$A$2:$U$58,COLUMN(),FALSE)+VLOOKUP(256, AW_DAU_2013!$A$2:$U$58,COLUMN(),FALSE))/((VLOOKUP(257, AW_DAU_2013!$A$2:$U$58,COLUMN(),FALSE)&lt;&gt;0)+(VLOOKUP(256, AW_DAU_2013!$A$2:$U$58,COLUMN(),FALSE)&lt;&gt;0))</f>
        <v>4.9353369422572175</v>
      </c>
      <c r="D25">
        <f>(VLOOKUP(257, AW_DAU_2013!$A$2:$U$58,COLUMN(),FALSE)+VLOOKUP(256, AW_DAU_2013!$A$2:$U$58,COLUMN(),FALSE))/((VLOOKUP(257, AW_DAU_2013!$A$2:$U$58,COLUMN(),FALSE)&lt;&gt;0)+(VLOOKUP(256, AW_DAU_2013!$A$2:$U$58,COLUMN(),FALSE)&lt;&gt;0))</f>
        <v>4.566650017628394</v>
      </c>
      <c r="E25">
        <f>(VLOOKUP(257, AW_DAU_2013!$A$2:$U$58,COLUMN(),FALSE)+VLOOKUP(256, AW_DAU_2013!$A$2:$U$58,COLUMN(),FALSE))/((VLOOKUP(257, AW_DAU_2013!$A$2:$U$58,COLUMN(),FALSE)&lt;&gt;0)+(VLOOKUP(256, AW_DAU_2013!$A$2:$U$58,COLUMN(),FALSE)&lt;&gt;0))</f>
        <v>2.5757545931758532</v>
      </c>
      <c r="F25">
        <f>(VLOOKUP(257, AW_DAU_2013!$A$2:$U$58,COLUMN(),FALSE)+VLOOKUP(256, AW_DAU_2013!$A$2:$U$58,COLUMN(),FALSE))/((VLOOKUP(257, AW_DAU_2013!$A$2:$U$58,COLUMN(),FALSE)&lt;&gt;0)+(VLOOKUP(256, AW_DAU_2013!$A$2:$U$58,COLUMN(),FALSE)&lt;&gt;0))</f>
        <v>3.8795603674540682</v>
      </c>
      <c r="G25" t="e">
        <f>(VLOOKUP(257, AW_DAU_2013!$A$2:$U$58,COLUMN(),FALSE)+VLOOKUP(256, AW_DAU_2013!$A$2:$U$58,COLUMN(),FALSE))/((VLOOKUP(257, AW_DAU_2013!$A$2:$U$58,COLUMN(),FALSE)&lt;&gt;0)+(VLOOKUP(256, AW_DAU_2013!$A$2:$U$58,COLUMN(),FALSE)&lt;&gt;0))</f>
        <v>#DIV/0!</v>
      </c>
      <c r="H25">
        <f>(VLOOKUP(257, AW_DAU_2013!$A$2:$U$58,COLUMN(),FALSE)+VLOOKUP(256, AW_DAU_2013!$A$2:$U$58,COLUMN(),FALSE))/((VLOOKUP(257, AW_DAU_2013!$A$2:$U$58,COLUMN(),FALSE)&lt;&gt;0)+(VLOOKUP(256, AW_DAU_2013!$A$2:$U$58,COLUMN(),FALSE)&lt;&gt;0))</f>
        <v>2.378510498687664</v>
      </c>
      <c r="I25">
        <f>(VLOOKUP(257, AW_DAU_2013!$A$2:$U$58,COLUMN(),FALSE)+VLOOKUP(256, AW_DAU_2013!$A$2:$U$58,COLUMN(),FALSE))/((VLOOKUP(257, AW_DAU_2013!$A$2:$U$58,COLUMN(),FALSE)&lt;&gt;0)+(VLOOKUP(256, AW_DAU_2013!$A$2:$U$58,COLUMN(),FALSE)&lt;&gt;0))</f>
        <v>1.7217119832677166</v>
      </c>
      <c r="J25">
        <f>(VLOOKUP(257, AW_DAU_2013!$A$2:$U$58,COLUMN(),FALSE)+VLOOKUP(256, AW_DAU_2013!$A$2:$U$58,COLUMN(),FALSE))/((VLOOKUP(257, AW_DAU_2013!$A$2:$U$58,COLUMN(),FALSE)&lt;&gt;0)+(VLOOKUP(256, AW_DAU_2013!$A$2:$U$58,COLUMN(),FALSE)&lt;&gt;0))</f>
        <v>3.9479002624671913</v>
      </c>
      <c r="K25">
        <f>(VLOOKUP(257, AW_DAU_2013!$A$2:$U$58,COLUMN(),FALSE)+VLOOKUP(256, AW_DAU_2013!$A$2:$U$58,COLUMN(),FALSE))/((VLOOKUP(257, AW_DAU_2013!$A$2:$U$58,COLUMN(),FALSE)&lt;&gt;0)+(VLOOKUP(256, AW_DAU_2013!$A$2:$U$58,COLUMN(),FALSE)&lt;&gt;0))</f>
        <v>4.5667388451443571</v>
      </c>
      <c r="L25">
        <f>(VLOOKUP(257, AW_DAU_2013!$A$2:$U$58,COLUMN(),FALSE)+VLOOKUP(256, AW_DAU_2013!$A$2:$U$58,COLUMN(),FALSE))/((VLOOKUP(257, AW_DAU_2013!$A$2:$U$58,COLUMN(),FALSE)&lt;&gt;0)+(VLOOKUP(256, AW_DAU_2013!$A$2:$U$58,COLUMN(),FALSE)&lt;&gt;0))</f>
        <v>3.357742782152231</v>
      </c>
      <c r="M25">
        <f>(VLOOKUP(257, AW_DAU_2013!$A$2:$U$58,COLUMN(),FALSE)+VLOOKUP(256, AW_DAU_2013!$A$2:$U$58,COLUMN(),FALSE))/((VLOOKUP(257, AW_DAU_2013!$A$2:$U$58,COLUMN(),FALSE)&lt;&gt;0)+(VLOOKUP(256, AW_DAU_2013!$A$2:$U$58,COLUMN(),FALSE)&lt;&gt;0))</f>
        <v>6.1651246719160095</v>
      </c>
      <c r="N25">
        <f>(VLOOKUP(257, AW_DAU_2013!$A$2:$U$58,COLUMN(),FALSE)+VLOOKUP(256, AW_DAU_2013!$A$2:$U$58,COLUMN(),FALSE))/((VLOOKUP(257, AW_DAU_2013!$A$2:$U$58,COLUMN(),FALSE)&lt;&gt;0)+(VLOOKUP(256, AW_DAU_2013!$A$2:$U$58,COLUMN(),FALSE)&lt;&gt;0))</f>
        <v>2.2834317585301838</v>
      </c>
      <c r="O25" t="e">
        <f>(VLOOKUP(257, AW_DAU_2013!$A$2:$U$58,COLUMN(),FALSE)+VLOOKUP(256, AW_DAU_2013!$A$2:$U$58,COLUMN(),FALSE))/((VLOOKUP(257, AW_DAU_2013!$A$2:$U$58,COLUMN(),FALSE)&lt;&gt;0)+(VLOOKUP(256, AW_DAU_2013!$A$2:$U$58,COLUMN(),FALSE)&lt;&gt;0))</f>
        <v>#DIV/0!</v>
      </c>
      <c r="P25" t="e">
        <f>(VLOOKUP(257, AW_DAU_2013!$A$2:$U$58,COLUMN(),FALSE)+VLOOKUP(256, AW_DAU_2013!$A$2:$U$58,COLUMN(),FALSE))/((VLOOKUP(257, AW_DAU_2013!$A$2:$U$58,COLUMN(),FALSE)&lt;&gt;0)+(VLOOKUP(256, AW_DAU_2013!$A$2:$U$58,COLUMN(),FALSE)&lt;&gt;0))</f>
        <v>#DIV/0!</v>
      </c>
      <c r="Q25" t="e">
        <f>(VLOOKUP(257, AW_DAU_2013!$A$2:$U$58,COLUMN(),FALSE)+VLOOKUP(256, AW_DAU_2013!$A$2:$U$58,COLUMN(),FALSE))/((VLOOKUP(257, AW_DAU_2013!$A$2:$U$58,COLUMN(),FALSE)&lt;&gt;0)+(VLOOKUP(256, AW_DAU_2013!$A$2:$U$58,COLUMN(),FALSE)&lt;&gt;0))</f>
        <v>#DIV/0!</v>
      </c>
      <c r="R25">
        <f>(VLOOKUP(257, AW_DAU_2013!$A$2:$U$58,COLUMN(),FALSE)+VLOOKUP(256, AW_DAU_2013!$A$2:$U$58,COLUMN(),FALSE))/((VLOOKUP(257, AW_DAU_2013!$A$2:$U$58,COLUMN(),FALSE)&lt;&gt;0)+(VLOOKUP(256, AW_DAU_2013!$A$2:$U$58,COLUMN(),FALSE)&lt;&gt;0))</f>
        <v>2.8539041994750658</v>
      </c>
      <c r="S25">
        <f>(VLOOKUP(257, AW_DAU_2013!$A$2:$U$58,COLUMN(),FALSE)+VLOOKUP(256, AW_DAU_2013!$A$2:$U$58,COLUMN(),FALSE))/((VLOOKUP(257, AW_DAU_2013!$A$2:$U$58,COLUMN(),FALSE)&lt;&gt;0)+(VLOOKUP(256, AW_DAU_2013!$A$2:$U$58,COLUMN(),FALSE)&lt;&gt;0))</f>
        <v>2.5714895013123362</v>
      </c>
      <c r="T25">
        <f>(VLOOKUP(257, AW_DAU_2013!$A$2:$U$58,COLUMN(),FALSE)+VLOOKUP(256, AW_DAU_2013!$A$2:$U$58,COLUMN(),FALSE))/((VLOOKUP(257, AW_DAU_2013!$A$2:$U$58,COLUMN(),FALSE)&lt;&gt;0)+(VLOOKUP(256, AW_DAU_2013!$A$2:$U$58,COLUMN(),FALSE)&lt;&gt;0))</f>
        <v>2.2935695538057739</v>
      </c>
      <c r="U25">
        <f>(VLOOKUP(257, AW_DAU_2013!$A$2:$U$58,COLUMN(),FALSE)+VLOOKUP(256, AW_DAU_2013!$A$2:$U$58,COLUMN(),FALSE))/((VLOOKUP(257, AW_DAU_2013!$A$2:$U$58,COLUMN(),FALSE)&lt;&gt;0)+(VLOOKUP(256, AW_DAU_2013!$A$2:$U$58,COLUMN(),FALSE)&lt;&gt;0))</f>
        <v>3.9503161133574518</v>
      </c>
    </row>
    <row r="26" spans="1:21">
      <c r="A26" s="12" t="s">
        <v>58</v>
      </c>
      <c r="B26">
        <f>VLOOKUP(254, AW_DAU_2013!$A$2:$U$58,COLUMN(),FALSE)</f>
        <v>5.8342519685039367</v>
      </c>
      <c r="C26">
        <f>VLOOKUP(254, AW_DAU_2013!$A$2:$U$58,COLUMN(),FALSE)</f>
        <v>5.4886811023622046</v>
      </c>
      <c r="D26">
        <f>VLOOKUP(254, AW_DAU_2013!$A$2:$U$58,COLUMN(),FALSE)</f>
        <v>0</v>
      </c>
      <c r="E26">
        <f>VLOOKUP(254, AW_DAU_2013!$A$2:$U$58,COLUMN(),FALSE)</f>
        <v>2.5060039370078742</v>
      </c>
      <c r="F26">
        <f>VLOOKUP(254, AW_DAU_2013!$A$2:$U$58,COLUMN(),FALSE)</f>
        <v>3.7146653543307089</v>
      </c>
      <c r="G26">
        <f>VLOOKUP(254, AW_DAU_2013!$A$2:$U$58,COLUMN(),FALSE)</f>
        <v>2.9835629921259836</v>
      </c>
      <c r="H26">
        <f>VLOOKUP(254, AW_DAU_2013!$A$2:$U$58,COLUMN(),FALSE)</f>
        <v>2.2720472440944879</v>
      </c>
      <c r="I26">
        <f>VLOOKUP(254, AW_DAU_2013!$A$2:$U$58,COLUMN(),FALSE)</f>
        <v>1.7735236220472439</v>
      </c>
      <c r="J26">
        <f>VLOOKUP(254, AW_DAU_2013!$A$2:$U$58,COLUMN(),FALSE)</f>
        <v>3.970406824146981</v>
      </c>
      <c r="K26">
        <f>VLOOKUP(254, AW_DAU_2013!$A$2:$U$58,COLUMN(),FALSE)</f>
        <v>4.797375328083989</v>
      </c>
      <c r="L26">
        <f>VLOOKUP(254, AW_DAU_2013!$A$2:$U$58,COLUMN(),FALSE)</f>
        <v>3.1572178477690294</v>
      </c>
      <c r="M26">
        <f>VLOOKUP(254, AW_DAU_2013!$A$2:$U$58,COLUMN(),FALSE)</f>
        <v>6.2457349081364821</v>
      </c>
      <c r="N26">
        <f>VLOOKUP(254, AW_DAU_2013!$A$2:$U$58,COLUMN(),FALSE)</f>
        <v>2.2732939632545937</v>
      </c>
      <c r="O26">
        <f>VLOOKUP(254, AW_DAU_2013!$A$2:$U$58,COLUMN(),FALSE)</f>
        <v>0</v>
      </c>
      <c r="P26">
        <f>VLOOKUP(254, AW_DAU_2013!$A$2:$U$58,COLUMN(),FALSE)</f>
        <v>2.8322834645669293</v>
      </c>
      <c r="Q26">
        <f>VLOOKUP(254, AW_DAU_2013!$A$2:$U$58,COLUMN(),FALSE)</f>
        <v>0</v>
      </c>
      <c r="R26">
        <f>VLOOKUP(254, AW_DAU_2013!$A$2:$U$58,COLUMN(),FALSE)</f>
        <v>0</v>
      </c>
      <c r="S26">
        <f>VLOOKUP(254, AW_DAU_2013!$A$2:$U$58,COLUMN(),FALSE)</f>
        <v>2.4769356955380579</v>
      </c>
      <c r="T26">
        <f>VLOOKUP(254, AW_DAU_2013!$A$2:$U$58,COLUMN(),FALSE)</f>
        <v>2.6051181102362206</v>
      </c>
      <c r="U26">
        <f>VLOOKUP(254, AW_DAU_2013!$A$2:$U$58,COLUMN(),FALSE)</f>
        <v>4.515682414698162</v>
      </c>
    </row>
    <row r="27" spans="1:21">
      <c r="A27" s="13" t="s">
        <v>59</v>
      </c>
      <c r="B27">
        <f>VLOOKUP(258, AW_DAU_2013!$A$2:$U$58,COLUMN(),FALSE)</f>
        <v>5.9534448818897632</v>
      </c>
      <c r="C27">
        <f>VLOOKUP(258, AW_DAU_2013!$A$2:$U$58,COLUMN(),FALSE)</f>
        <v>5.1078740157480311</v>
      </c>
      <c r="D27">
        <f>VLOOKUP(258, AW_DAU_2013!$A$2:$U$58,COLUMN(),FALSE)</f>
        <v>4.5589566929133856</v>
      </c>
      <c r="E27">
        <f>VLOOKUP(258, AW_DAU_2013!$A$2:$U$58,COLUMN(),FALSE)</f>
        <v>2.4643044619422572</v>
      </c>
      <c r="F27">
        <f>VLOOKUP(258, AW_DAU_2013!$A$2:$U$58,COLUMN(),FALSE)</f>
        <v>3.8905839895013115</v>
      </c>
      <c r="G27">
        <f>VLOOKUP(258, AW_DAU_2013!$A$2:$U$58,COLUMN(),FALSE)</f>
        <v>2.8303149606299214</v>
      </c>
      <c r="H27">
        <f>VLOOKUP(258, AW_DAU_2013!$A$2:$U$58,COLUMN(),FALSE)</f>
        <v>2.2890419947506557</v>
      </c>
      <c r="I27">
        <f>VLOOKUP(258, AW_DAU_2013!$A$2:$U$58,COLUMN(),FALSE)</f>
        <v>1.8354986876640418</v>
      </c>
      <c r="J27">
        <f>VLOOKUP(258, AW_DAU_2013!$A$2:$U$58,COLUMN(),FALSE)</f>
        <v>4.0059711286089241</v>
      </c>
      <c r="K27">
        <f>VLOOKUP(258, AW_DAU_2013!$A$2:$U$58,COLUMN(),FALSE)</f>
        <v>4.8243766404199473</v>
      </c>
      <c r="L27">
        <f>VLOOKUP(258, AW_DAU_2013!$A$2:$U$58,COLUMN(),FALSE)</f>
        <v>3.314632545931758</v>
      </c>
      <c r="M27">
        <f>VLOOKUP(258, AW_DAU_2013!$A$2:$U$58,COLUMN(),FALSE)</f>
        <v>6.0229986876640416</v>
      </c>
      <c r="N27">
        <f>VLOOKUP(258, AW_DAU_2013!$A$2:$U$58,COLUMN(),FALSE)</f>
        <v>2.3329396325459313</v>
      </c>
      <c r="O27">
        <f>VLOOKUP(258, AW_DAU_2013!$A$2:$U$58,COLUMN(),FALSE)</f>
        <v>0</v>
      </c>
      <c r="P27">
        <f>VLOOKUP(258, AW_DAU_2013!$A$2:$U$58,COLUMN(),FALSE)</f>
        <v>2.934580052493438</v>
      </c>
      <c r="Q27">
        <f>VLOOKUP(258, AW_DAU_2013!$A$2:$U$58,COLUMN(),FALSE)</f>
        <v>0</v>
      </c>
      <c r="R27">
        <f>VLOOKUP(258, AW_DAU_2013!$A$2:$U$58,COLUMN(),FALSE)</f>
        <v>0</v>
      </c>
      <c r="S27">
        <f>VLOOKUP(258, AW_DAU_2013!$A$2:$U$58,COLUMN(),FALSE)</f>
        <v>2.6840879265091862</v>
      </c>
      <c r="T27">
        <f>VLOOKUP(258, AW_DAU_2013!$A$2:$U$58,COLUMN(),FALSE)</f>
        <v>2.459120734908137</v>
      </c>
      <c r="U27">
        <f>VLOOKUP(258, AW_DAU_2013!$A$2:$U$58,COLUMN(),FALSE)</f>
        <v>4.3769028871391074</v>
      </c>
    </row>
    <row r="28" spans="1:21">
      <c r="A28" s="13" t="s">
        <v>60</v>
      </c>
      <c r="B28">
        <f>VLOOKUP(261, AW_DAU_2013!$A$2:$U$58,COLUMN(),FALSE)</f>
        <v>5.8469488188976371</v>
      </c>
      <c r="C28">
        <f>VLOOKUP(261, AW_DAU_2013!$A$2:$U$58,COLUMN(),FALSE)</f>
        <v>4.8725065616797893</v>
      </c>
      <c r="D28">
        <f>VLOOKUP(261, AW_DAU_2013!$A$2:$U$58,COLUMN(),FALSE)</f>
        <v>4.8662729658792641</v>
      </c>
      <c r="E28">
        <f>VLOOKUP(261, AW_DAU_2013!$A$2:$U$58,COLUMN(),FALSE)</f>
        <v>2.5926837270341205</v>
      </c>
      <c r="F28">
        <f>VLOOKUP(261, AW_DAU_2013!$A$2:$U$58,COLUMN(),FALSE)</f>
        <v>3.728510498687664</v>
      </c>
      <c r="G28">
        <f>VLOOKUP(261, AW_DAU_2013!$A$2:$U$58,COLUMN(),FALSE)</f>
        <v>2.9259186351706039</v>
      </c>
      <c r="H28">
        <f>VLOOKUP(261, AW_DAU_2013!$A$2:$U$58,COLUMN(),FALSE)</f>
        <v>0</v>
      </c>
      <c r="I28">
        <f>VLOOKUP(261, AW_DAU_2013!$A$2:$U$58,COLUMN(),FALSE)</f>
        <v>2.0056430446194224</v>
      </c>
      <c r="J28">
        <f>VLOOKUP(261, AW_DAU_2013!$A$2:$U$58,COLUMN(),FALSE)</f>
        <v>3.4958333333333331</v>
      </c>
      <c r="K28">
        <f>VLOOKUP(261, AW_DAU_2013!$A$2:$U$58,COLUMN(),FALSE)</f>
        <v>4.5804133858267724</v>
      </c>
      <c r="L28">
        <f>VLOOKUP(261, AW_DAU_2013!$A$2:$U$58,COLUMN(),FALSE)</f>
        <v>0</v>
      </c>
      <c r="M28">
        <f>VLOOKUP(261, AW_DAU_2013!$A$2:$U$58,COLUMN(),FALSE)</f>
        <v>0</v>
      </c>
      <c r="N28">
        <f>VLOOKUP(261, AW_DAU_2013!$A$2:$U$58,COLUMN(),FALSE)</f>
        <v>2.9602034120734908</v>
      </c>
      <c r="O28">
        <f>VLOOKUP(261, AW_DAU_2013!$A$2:$U$58,COLUMN(),FALSE)</f>
        <v>0</v>
      </c>
      <c r="P28">
        <f>VLOOKUP(261, AW_DAU_2013!$A$2:$U$58,COLUMN(),FALSE)</f>
        <v>2.7563648293963254</v>
      </c>
      <c r="Q28">
        <f>VLOOKUP(261, AW_DAU_2013!$A$2:$U$58,COLUMN(),FALSE)</f>
        <v>0</v>
      </c>
      <c r="R28">
        <f>VLOOKUP(261, AW_DAU_2013!$A$2:$U$58,COLUMN(),FALSE)</f>
        <v>0</v>
      </c>
      <c r="S28">
        <f>VLOOKUP(261, AW_DAU_2013!$A$2:$U$58,COLUMN(),FALSE)</f>
        <v>0</v>
      </c>
      <c r="T28">
        <f>VLOOKUP(261, AW_DAU_2013!$A$2:$U$58,COLUMN(),FALSE)</f>
        <v>1.2640748031496061</v>
      </c>
      <c r="U28">
        <f>VLOOKUP(261, AW_DAU_2013!$A$2:$U$58,COLUMN(),FALSE)</f>
        <v>3.8802821522309721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C023-44E2-F142-9F22-37454522A971}">
  <dimension ref="A1:U28"/>
  <sheetViews>
    <sheetView tabSelected="1" workbookViewId="0">
      <selection activeCell="N20" sqref="N20"/>
    </sheetView>
  </sheetViews>
  <sheetFormatPr baseColWidth="10" defaultRowHeight="13"/>
  <sheetData>
    <row r="1" spans="1:21">
      <c r="B1" s="1" t="s">
        <v>0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6</v>
      </c>
      <c r="S1" s="1" t="s">
        <v>14</v>
      </c>
      <c r="T1" s="1" t="s">
        <v>11</v>
      </c>
      <c r="U1" s="1" t="s">
        <v>19</v>
      </c>
    </row>
    <row r="2" spans="1:21">
      <c r="A2" s="12" t="s">
        <v>34</v>
      </c>
      <c r="B2">
        <v>3.5377191161778629</v>
      </c>
      <c r="C2">
        <v>3.7436308925727153</v>
      </c>
      <c r="D2">
        <v>3.209776902887139</v>
      </c>
      <c r="E2">
        <v>2.1916994750656165</v>
      </c>
      <c r="F2">
        <v>0</v>
      </c>
      <c r="G2">
        <v>0</v>
      </c>
      <c r="H2">
        <v>0</v>
      </c>
      <c r="I2">
        <v>1.2798247817980908</v>
      </c>
      <c r="J2">
        <v>0</v>
      </c>
      <c r="K2">
        <v>3.1179852233086867</v>
      </c>
      <c r="L2">
        <v>2.9986548556430446</v>
      </c>
      <c r="M2">
        <v>4.0573109036498369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2.876167438587097</v>
      </c>
      <c r="U2">
        <v>2.4820639831581666</v>
      </c>
    </row>
    <row r="3" spans="1:21">
      <c r="A3" s="12" t="s">
        <v>35</v>
      </c>
      <c r="B3">
        <v>3.9816317151673379</v>
      </c>
      <c r="C3">
        <v>4.3115911134294773</v>
      </c>
      <c r="D3">
        <v>3.1289778208172736</v>
      </c>
      <c r="E3">
        <v>2.4245284233599</v>
      </c>
      <c r="F3">
        <v>0</v>
      </c>
      <c r="G3">
        <v>2.341994750656168</v>
      </c>
      <c r="H3">
        <v>2.2473261154855644</v>
      </c>
      <c r="I3">
        <v>1.6118195015377963</v>
      </c>
      <c r="J3">
        <v>0</v>
      </c>
      <c r="K3">
        <v>3.1984101558378089</v>
      </c>
      <c r="L3">
        <v>3.156075252404448</v>
      </c>
      <c r="M3">
        <v>4.7106415366397041</v>
      </c>
      <c r="N3">
        <v>0</v>
      </c>
      <c r="O3">
        <v>2.8813648293963254</v>
      </c>
      <c r="P3">
        <v>0</v>
      </c>
      <c r="Q3">
        <v>0</v>
      </c>
      <c r="R3">
        <v>0</v>
      </c>
      <c r="S3">
        <v>0</v>
      </c>
      <c r="T3">
        <v>2.8376281467313218</v>
      </c>
      <c r="U3">
        <v>2.5746129573955345</v>
      </c>
    </row>
    <row r="4" spans="1:21">
      <c r="A4" s="12" t="s">
        <v>36</v>
      </c>
      <c r="B4">
        <v>3.9600654216963793</v>
      </c>
      <c r="C4">
        <v>4.1154577456842789</v>
      </c>
      <c r="D4">
        <v>3.1230978283102053</v>
      </c>
      <c r="E4">
        <v>2.5881482098560458</v>
      </c>
      <c r="F4">
        <v>2.8020669291338582</v>
      </c>
      <c r="G4">
        <v>1.9096190738474195</v>
      </c>
      <c r="H4">
        <v>2.0816683422994267</v>
      </c>
      <c r="I4">
        <v>1.3366773873247912</v>
      </c>
      <c r="J4">
        <v>3.1122697362755645</v>
      </c>
      <c r="K4">
        <v>3.4390752323167737</v>
      </c>
      <c r="L4">
        <v>2.1207459390664529</v>
      </c>
      <c r="M4">
        <v>4.6605521505846443</v>
      </c>
      <c r="N4">
        <v>0</v>
      </c>
      <c r="O4">
        <v>2.9055034867507121</v>
      </c>
      <c r="P4">
        <v>1.6747617757080098</v>
      </c>
      <c r="Q4">
        <v>0</v>
      </c>
      <c r="R4">
        <v>0</v>
      </c>
      <c r="S4">
        <v>2.6014802699347817</v>
      </c>
      <c r="T4">
        <v>2.5809884517703598</v>
      </c>
      <c r="U4">
        <v>2.7791183403967441</v>
      </c>
    </row>
    <row r="5" spans="1:21">
      <c r="A5" s="12" t="s">
        <v>37</v>
      </c>
      <c r="B5">
        <v>3.9600654216963793</v>
      </c>
      <c r="C5">
        <v>4.1154577456842789</v>
      </c>
      <c r="D5">
        <v>3.1230978283102053</v>
      </c>
      <c r="E5">
        <v>2.5881482098560458</v>
      </c>
      <c r="F5">
        <v>2.8020669291338582</v>
      </c>
      <c r="G5">
        <v>1.9096190738474195</v>
      </c>
      <c r="H5">
        <v>2.0816683422994267</v>
      </c>
      <c r="I5">
        <v>1.3366773873247912</v>
      </c>
      <c r="J5">
        <v>3.1122697362755645</v>
      </c>
      <c r="K5">
        <v>3.4390752323167737</v>
      </c>
      <c r="L5">
        <v>2.1207459390664529</v>
      </c>
      <c r="M5">
        <v>4.6605521505846443</v>
      </c>
      <c r="N5">
        <v>0</v>
      </c>
      <c r="O5">
        <v>2.9055034867507121</v>
      </c>
      <c r="P5">
        <v>1.6747617757080098</v>
      </c>
      <c r="Q5">
        <v>0</v>
      </c>
      <c r="R5">
        <v>0</v>
      </c>
      <c r="S5">
        <v>2.6014802699347817</v>
      </c>
      <c r="T5">
        <v>2.5809884517703598</v>
      </c>
      <c r="U5">
        <v>2.7791183403967441</v>
      </c>
    </row>
    <row r="6" spans="1:21">
      <c r="A6" s="12" t="s">
        <v>38</v>
      </c>
      <c r="B6">
        <v>3.7743554817424942</v>
      </c>
      <c r="C6">
        <v>4.0668629875466813</v>
      </c>
      <c r="D6">
        <v>3.5052657480314959</v>
      </c>
      <c r="E6">
        <v>2.3779767671938412</v>
      </c>
      <c r="F6">
        <v>2.3770013123359579</v>
      </c>
      <c r="G6">
        <v>2.366125555914611</v>
      </c>
      <c r="H6">
        <v>2.1718438880343243</v>
      </c>
      <c r="I6">
        <v>1.3984447108877098</v>
      </c>
      <c r="J6">
        <v>3.1508748906386699</v>
      </c>
      <c r="K6">
        <v>3.3927327874865596</v>
      </c>
      <c r="L6">
        <v>2.1344490516595367</v>
      </c>
      <c r="M6">
        <v>4.4661503156381928</v>
      </c>
      <c r="N6">
        <v>0</v>
      </c>
      <c r="O6">
        <v>2.9273261019465835</v>
      </c>
      <c r="P6">
        <v>1.6935962144976162</v>
      </c>
      <c r="Q6">
        <v>0</v>
      </c>
      <c r="R6">
        <v>0</v>
      </c>
      <c r="S6">
        <v>2.4715014045791475</v>
      </c>
      <c r="T6">
        <v>2.475375404964089</v>
      </c>
      <c r="U6">
        <v>0</v>
      </c>
    </row>
    <row r="7" spans="1:21">
      <c r="A7" s="12" t="s">
        <v>39</v>
      </c>
      <c r="B7">
        <v>3.8058457595398343</v>
      </c>
      <c r="C7">
        <v>4.1094429873203699</v>
      </c>
      <c r="D7">
        <v>2.7922931080809885</v>
      </c>
      <c r="E7">
        <v>2.0707458442694664</v>
      </c>
      <c r="F7">
        <v>2.3456036745406825</v>
      </c>
      <c r="G7">
        <v>2.1030402449693786</v>
      </c>
      <c r="H7">
        <v>2.1718996062992124</v>
      </c>
      <c r="I7">
        <v>1.1611964074650158</v>
      </c>
      <c r="J7">
        <v>3.5174212598425196</v>
      </c>
      <c r="K7">
        <v>3.3376351009917009</v>
      </c>
      <c r="L7">
        <v>2.2243146918722245</v>
      </c>
      <c r="M7">
        <v>4.339202051442034</v>
      </c>
      <c r="N7">
        <v>0</v>
      </c>
      <c r="O7">
        <v>2.8934928593047617</v>
      </c>
      <c r="P7">
        <v>1.0190919880877978</v>
      </c>
      <c r="Q7">
        <v>0</v>
      </c>
      <c r="R7">
        <v>0</v>
      </c>
      <c r="S7">
        <v>2.2127624671916015</v>
      </c>
      <c r="T7">
        <v>2.6486959138579831</v>
      </c>
      <c r="U7">
        <v>2.7886285966486248</v>
      </c>
    </row>
    <row r="8" spans="1:21">
      <c r="A8" s="12" t="s">
        <v>40</v>
      </c>
      <c r="B8">
        <v>3.985848492889744</v>
      </c>
      <c r="C8">
        <v>3.5948718577334766</v>
      </c>
      <c r="D8">
        <v>2.9423720472440946</v>
      </c>
      <c r="E8">
        <v>1.9800196850393701</v>
      </c>
      <c r="F8">
        <v>0</v>
      </c>
      <c r="G8">
        <v>2.7684711286089239</v>
      </c>
      <c r="H8">
        <v>1.7982374091964712</v>
      </c>
      <c r="I8">
        <v>1.3208021436648447</v>
      </c>
      <c r="J8">
        <v>4.0994094488188981</v>
      </c>
      <c r="K8">
        <v>3.5392901613943919</v>
      </c>
      <c r="L8">
        <v>2.1471526496641729</v>
      </c>
      <c r="M8">
        <v>4.4402275560027533</v>
      </c>
      <c r="N8">
        <v>0</v>
      </c>
      <c r="O8">
        <v>2.9145997375328085</v>
      </c>
      <c r="P8">
        <v>1.8395997375328084</v>
      </c>
      <c r="Q8">
        <v>0</v>
      </c>
      <c r="R8">
        <v>0</v>
      </c>
      <c r="S8">
        <v>2.7307574372447418</v>
      </c>
      <c r="T8">
        <v>2.6227878662296398</v>
      </c>
      <c r="U8">
        <v>2.1122047244094491</v>
      </c>
    </row>
    <row r="9" spans="1:21">
      <c r="A9" s="12" t="s">
        <v>41</v>
      </c>
      <c r="B9">
        <v>3.7919360138668106</v>
      </c>
      <c r="C9">
        <v>3.4967114906091283</v>
      </c>
      <c r="D9">
        <v>3.7207516471155393</v>
      </c>
      <c r="E9">
        <v>2.4593482675841307</v>
      </c>
      <c r="F9">
        <v>0</v>
      </c>
      <c r="G9">
        <v>2.1010634739772001</v>
      </c>
      <c r="H9">
        <v>1.8988198174994484</v>
      </c>
      <c r="I9">
        <v>1.1664356971512548</v>
      </c>
      <c r="J9">
        <v>3.6628608923884514</v>
      </c>
      <c r="K9">
        <v>3.4881227314544581</v>
      </c>
      <c r="L9">
        <v>2.2894694745996991</v>
      </c>
      <c r="M9">
        <v>4.5339725165244396</v>
      </c>
      <c r="N9">
        <v>0</v>
      </c>
      <c r="O9">
        <v>2.9778936712160133</v>
      </c>
      <c r="P9">
        <v>1.2722112860892387</v>
      </c>
      <c r="Q9">
        <v>0</v>
      </c>
      <c r="R9">
        <v>0</v>
      </c>
      <c r="S9">
        <v>2.8895013123359576</v>
      </c>
      <c r="T9">
        <v>2.2189761481663037</v>
      </c>
      <c r="U9">
        <v>3.2835599401818958</v>
      </c>
    </row>
    <row r="10" spans="1:21">
      <c r="A10" s="12" t="s">
        <v>42</v>
      </c>
      <c r="B10">
        <v>4.580446194225722</v>
      </c>
      <c r="C10">
        <v>4.4276328740157478</v>
      </c>
      <c r="D10">
        <v>3.2817893216729055</v>
      </c>
      <c r="E10">
        <v>2.1615485564304464</v>
      </c>
      <c r="F10">
        <v>2.7836942257217849</v>
      </c>
      <c r="G10">
        <v>2.055599300087489</v>
      </c>
      <c r="H10">
        <v>1.8627296587926512</v>
      </c>
      <c r="I10">
        <v>0.86456692913385835</v>
      </c>
      <c r="J10">
        <v>1.6294947506561681</v>
      </c>
      <c r="K10">
        <v>3.6271205692735009</v>
      </c>
      <c r="L10">
        <v>2.6913495188101488</v>
      </c>
      <c r="M10">
        <v>4.8585807329639348</v>
      </c>
      <c r="N10">
        <v>1.8181758530183725</v>
      </c>
      <c r="O10">
        <v>3.1526574803149607</v>
      </c>
      <c r="P10">
        <v>1.5127624671916011</v>
      </c>
      <c r="Q10">
        <v>0</v>
      </c>
      <c r="R10">
        <v>0</v>
      </c>
      <c r="S10">
        <v>2.5373113517060366</v>
      </c>
      <c r="T10">
        <v>2.6404814632545932</v>
      </c>
      <c r="U10">
        <v>2.6997560858456477</v>
      </c>
    </row>
    <row r="11" spans="1:21">
      <c r="A11" s="12" t="s">
        <v>43</v>
      </c>
      <c r="B11">
        <v>4.4043974695682646</v>
      </c>
      <c r="C11">
        <v>4.6153871391076118</v>
      </c>
      <c r="D11">
        <v>3.5186640759344732</v>
      </c>
      <c r="E11">
        <v>1.9536935909024751</v>
      </c>
      <c r="F11">
        <v>0</v>
      </c>
      <c r="G11">
        <v>2.2872202259923013</v>
      </c>
      <c r="H11">
        <v>1.7546211867974049</v>
      </c>
      <c r="I11">
        <v>0.7932324624467687</v>
      </c>
      <c r="J11">
        <v>2.7267964941882261</v>
      </c>
      <c r="K11">
        <v>3.4497179576086294</v>
      </c>
      <c r="L11">
        <v>2.6306218255354601</v>
      </c>
      <c r="M11">
        <v>4.5358623490652983</v>
      </c>
      <c r="N11">
        <v>2.5008366141732279</v>
      </c>
      <c r="O11">
        <v>3.0409178514477282</v>
      </c>
      <c r="P11">
        <v>1.0169142039838877</v>
      </c>
      <c r="Q11">
        <v>0</v>
      </c>
      <c r="R11">
        <v>0</v>
      </c>
      <c r="S11">
        <v>2.4497048202658496</v>
      </c>
      <c r="T11">
        <v>2.5162648354335766</v>
      </c>
      <c r="U11">
        <v>2.584931843451808</v>
      </c>
    </row>
    <row r="12" spans="1:21">
      <c r="A12" s="12" t="s">
        <v>44</v>
      </c>
      <c r="B12">
        <v>5.253414143572841</v>
      </c>
      <c r="C12">
        <v>4.8767453179054092</v>
      </c>
      <c r="D12">
        <v>4.1312773403324581</v>
      </c>
      <c r="E12">
        <v>2.4301924603749794</v>
      </c>
      <c r="F12">
        <v>3.3955583897083281</v>
      </c>
      <c r="G12">
        <v>2.6801294334889554</v>
      </c>
      <c r="H12">
        <v>2.0766531888754471</v>
      </c>
      <c r="I12">
        <v>1.6325718276137271</v>
      </c>
      <c r="J12">
        <v>3.0921259842519686</v>
      </c>
      <c r="K12">
        <v>4.8528769350187888</v>
      </c>
      <c r="L12">
        <v>3.18993100192833</v>
      </c>
      <c r="M12">
        <v>5.7330453484981039</v>
      </c>
      <c r="N12">
        <v>1.9085958005249344</v>
      </c>
      <c r="O12">
        <v>4.2863517060367453</v>
      </c>
      <c r="P12">
        <v>1.9024248700496533</v>
      </c>
      <c r="Q12">
        <v>0</v>
      </c>
      <c r="R12">
        <v>1.8047939114518579</v>
      </c>
      <c r="S12">
        <v>2.6787213865732675</v>
      </c>
      <c r="T12">
        <v>1.02748895170155</v>
      </c>
      <c r="U12">
        <v>3.6210147966988906</v>
      </c>
    </row>
    <row r="13" spans="1:21">
      <c r="A13" s="12" t="s">
        <v>45</v>
      </c>
      <c r="B13">
        <v>5.0093547296125429</v>
      </c>
      <c r="C13">
        <v>4.6514131182566016</v>
      </c>
      <c r="D13">
        <v>3.3489938757655291</v>
      </c>
      <c r="E13">
        <v>2.0864098512047349</v>
      </c>
      <c r="F13">
        <v>0</v>
      </c>
      <c r="G13">
        <v>1.8950131233595802</v>
      </c>
      <c r="H13">
        <v>1.91875</v>
      </c>
      <c r="I13">
        <v>0.51417321093223212</v>
      </c>
      <c r="J13">
        <v>1.7561023622047243</v>
      </c>
      <c r="K13">
        <v>4.1210912657581549</v>
      </c>
      <c r="L13">
        <v>3.2071052230373254</v>
      </c>
      <c r="M13">
        <v>5.2584966612490822</v>
      </c>
      <c r="N13">
        <v>0</v>
      </c>
      <c r="O13">
        <v>3.7665898383655283</v>
      </c>
      <c r="P13">
        <v>1.1241797900262467</v>
      </c>
      <c r="Q13">
        <v>0</v>
      </c>
      <c r="R13">
        <v>1.710531496062992</v>
      </c>
      <c r="S13">
        <v>1.7871719160104986</v>
      </c>
      <c r="T13">
        <v>1.6701366969044968</v>
      </c>
      <c r="U13">
        <v>3.0975065616797899</v>
      </c>
    </row>
    <row r="14" spans="1:21">
      <c r="A14" s="12" t="s">
        <v>46</v>
      </c>
      <c r="B14">
        <v>5.4774292275965504</v>
      </c>
      <c r="C14">
        <v>4.6507516877903292</v>
      </c>
      <c r="D14">
        <v>3.6122703412073491</v>
      </c>
      <c r="E14">
        <v>2.3975263182315318</v>
      </c>
      <c r="F14">
        <v>0</v>
      </c>
      <c r="G14">
        <v>2.6689140419947504</v>
      </c>
      <c r="H14">
        <v>2.2163549868766403</v>
      </c>
      <c r="I14">
        <v>0.54939730645486939</v>
      </c>
      <c r="J14">
        <v>0</v>
      </c>
      <c r="K14">
        <v>4.2846801437417978</v>
      </c>
      <c r="L14">
        <v>3.2280876348789738</v>
      </c>
      <c r="M14">
        <v>5.6534253530808645</v>
      </c>
      <c r="N14">
        <v>0</v>
      </c>
      <c r="O14">
        <v>0</v>
      </c>
      <c r="P14">
        <v>0</v>
      </c>
      <c r="Q14">
        <v>0</v>
      </c>
      <c r="R14">
        <v>0</v>
      </c>
      <c r="S14">
        <v>2.5219816272965883</v>
      </c>
      <c r="T14">
        <v>0.96848713612078718</v>
      </c>
      <c r="U14">
        <v>3.1752360950479783</v>
      </c>
    </row>
    <row r="15" spans="1:21">
      <c r="A15" s="12" t="s">
        <v>47</v>
      </c>
      <c r="B15">
        <v>5.4594925634295706</v>
      </c>
      <c r="C15">
        <v>4.7350940507436574</v>
      </c>
      <c r="D15">
        <v>4.0182852143482064</v>
      </c>
      <c r="E15">
        <v>2.5077209098862636</v>
      </c>
      <c r="F15">
        <v>3.7214484908136485</v>
      </c>
      <c r="G15">
        <v>2.7439741907261594</v>
      </c>
      <c r="H15">
        <v>2.2811679790026247</v>
      </c>
      <c r="I15">
        <v>0.49971566054243227</v>
      </c>
      <c r="J15">
        <v>0</v>
      </c>
      <c r="K15">
        <v>4.3057360017497812</v>
      </c>
      <c r="L15">
        <v>3.2547375328083987</v>
      </c>
      <c r="M15">
        <v>5.8514599737532818</v>
      </c>
      <c r="N15">
        <v>0</v>
      </c>
      <c r="O15">
        <v>4.3958825459317588</v>
      </c>
      <c r="P15">
        <v>2.6844488188976379</v>
      </c>
      <c r="Q15">
        <v>0</v>
      </c>
      <c r="R15">
        <v>1.788024934383202</v>
      </c>
      <c r="S15">
        <v>2.6874081364829396</v>
      </c>
      <c r="T15">
        <v>1.2255796150481191</v>
      </c>
      <c r="U15">
        <v>3.5448162729658788</v>
      </c>
    </row>
    <row r="16" spans="1:21">
      <c r="A16" s="12" t="s">
        <v>48</v>
      </c>
      <c r="B16">
        <v>5.3085594769403839</v>
      </c>
      <c r="C16">
        <v>4.9323434969564977</v>
      </c>
      <c r="D16">
        <v>4.4561942257217853</v>
      </c>
      <c r="E16">
        <v>2.7297244094488189</v>
      </c>
      <c r="F16">
        <v>3.5895741453034486</v>
      </c>
      <c r="G16">
        <v>2.7858315495757204</v>
      </c>
      <c r="H16">
        <v>2.136998074104373</v>
      </c>
      <c r="I16">
        <v>1.6626916913334235</v>
      </c>
      <c r="J16">
        <v>3.3250087624916453</v>
      </c>
      <c r="K16">
        <v>4.6065128672940272</v>
      </c>
      <c r="L16">
        <v>3.032666939359852</v>
      </c>
      <c r="M16">
        <v>5.8217650918635169</v>
      </c>
      <c r="N16">
        <v>0</v>
      </c>
      <c r="O16">
        <v>0</v>
      </c>
      <c r="P16">
        <v>2.8245807815689705</v>
      </c>
      <c r="Q16">
        <v>0</v>
      </c>
      <c r="R16">
        <v>1.8414008345110706</v>
      </c>
      <c r="S16">
        <v>2.7694921802657881</v>
      </c>
      <c r="T16">
        <v>4.3532732541380303</v>
      </c>
      <c r="U16">
        <v>4.1663580452867119</v>
      </c>
    </row>
    <row r="17" spans="1:21">
      <c r="A17" s="12" t="s">
        <v>49</v>
      </c>
      <c r="B17">
        <v>5.2245078740157478</v>
      </c>
      <c r="C17">
        <v>4.2475816881585446</v>
      </c>
      <c r="D17">
        <v>0</v>
      </c>
      <c r="E17">
        <v>2.4829505686789148</v>
      </c>
      <c r="F17">
        <v>3.2600065616797904</v>
      </c>
      <c r="G17">
        <v>0</v>
      </c>
      <c r="H17">
        <v>0</v>
      </c>
      <c r="I17">
        <v>1.8209926884139482</v>
      </c>
      <c r="J17">
        <v>3.1604002624671912</v>
      </c>
      <c r="K17">
        <v>4.0726049868766401</v>
      </c>
      <c r="L17">
        <v>3.1643700787401574</v>
      </c>
      <c r="M17">
        <v>5.6547900262467206</v>
      </c>
      <c r="N17">
        <v>0</v>
      </c>
      <c r="O17">
        <v>0</v>
      </c>
      <c r="P17">
        <v>2.7982119422572178</v>
      </c>
      <c r="Q17">
        <v>0</v>
      </c>
      <c r="R17">
        <v>0</v>
      </c>
      <c r="S17">
        <v>0</v>
      </c>
      <c r="T17">
        <v>1.4653661975763668</v>
      </c>
      <c r="U17">
        <v>0</v>
      </c>
    </row>
    <row r="18" spans="1:21">
      <c r="A18" s="12" t="s">
        <v>50</v>
      </c>
      <c r="B18">
        <v>5.5992723565804283</v>
      </c>
      <c r="C18">
        <v>4.8793263075347291</v>
      </c>
      <c r="D18">
        <v>4.0438402230971127</v>
      </c>
      <c r="E18">
        <v>2.600551914974444</v>
      </c>
      <c r="F18">
        <v>3.9865347978480159</v>
      </c>
      <c r="G18">
        <v>2.6707130358705164</v>
      </c>
      <c r="H18">
        <v>2.3704396325459318</v>
      </c>
      <c r="I18">
        <v>1.7434970506616358</v>
      </c>
      <c r="J18">
        <v>3.413746719160105</v>
      </c>
      <c r="K18">
        <v>4.6393071969536903</v>
      </c>
      <c r="L18">
        <v>3.3523563538932635</v>
      </c>
      <c r="M18">
        <v>5.8741276403364049</v>
      </c>
      <c r="N18">
        <v>0</v>
      </c>
      <c r="O18">
        <v>0</v>
      </c>
      <c r="P18">
        <v>2.7055610236220473</v>
      </c>
      <c r="Q18">
        <v>0</v>
      </c>
      <c r="R18">
        <v>1.918941382327209</v>
      </c>
      <c r="S18">
        <v>2.8533337807205914</v>
      </c>
      <c r="T18">
        <v>1.1174130577427821</v>
      </c>
      <c r="U18">
        <v>4.0907269092746148</v>
      </c>
    </row>
    <row r="19" spans="1:21">
      <c r="A19" s="12" t="s">
        <v>51</v>
      </c>
      <c r="B19">
        <v>0</v>
      </c>
      <c r="C19">
        <v>4.7553805774278217</v>
      </c>
      <c r="D19">
        <v>0</v>
      </c>
      <c r="E19">
        <v>0</v>
      </c>
      <c r="F19">
        <v>3.8525918635170604</v>
      </c>
      <c r="G19">
        <v>0</v>
      </c>
      <c r="H19">
        <v>0</v>
      </c>
      <c r="I19">
        <v>1.7448490813648294</v>
      </c>
      <c r="J19">
        <v>0</v>
      </c>
      <c r="K19">
        <v>4.1189304461942262</v>
      </c>
      <c r="L19">
        <v>3.1973425196850394</v>
      </c>
      <c r="M19">
        <v>6.0670931758530182</v>
      </c>
      <c r="N19">
        <v>0</v>
      </c>
      <c r="O19">
        <v>0</v>
      </c>
      <c r="P19">
        <v>0</v>
      </c>
      <c r="Q19">
        <v>0</v>
      </c>
      <c r="R19">
        <v>0</v>
      </c>
      <c r="S19">
        <v>2.7381561679790027</v>
      </c>
      <c r="T19">
        <v>0</v>
      </c>
      <c r="U19">
        <v>3.639337270341207</v>
      </c>
    </row>
    <row r="20" spans="1:21">
      <c r="A20" s="12" t="s">
        <v>52</v>
      </c>
      <c r="B20">
        <v>5.0556758530183723</v>
      </c>
      <c r="C20">
        <v>5.2357119422572174</v>
      </c>
      <c r="D20">
        <v>4.1594160104986875</v>
      </c>
      <c r="E20">
        <v>2.4168635170603676</v>
      </c>
      <c r="F20">
        <v>3.8629265091863512</v>
      </c>
      <c r="G20">
        <v>2.6708661417322834</v>
      </c>
      <c r="H20">
        <v>0</v>
      </c>
      <c r="I20">
        <v>1.6298720472440944</v>
      </c>
      <c r="J20">
        <v>0</v>
      </c>
      <c r="K20">
        <v>4.7329068241469816</v>
      </c>
      <c r="L20">
        <v>3.1737532808398954</v>
      </c>
      <c r="M20">
        <v>5.5620406824146977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1.095505249343832</v>
      </c>
      <c r="U20">
        <v>4.4985564304461931</v>
      </c>
    </row>
    <row r="21" spans="1:21">
      <c r="A21" s="12" t="s">
        <v>53</v>
      </c>
      <c r="B21">
        <v>5.3644798107863636</v>
      </c>
      <c r="C21">
        <v>5.3318159089077684</v>
      </c>
      <c r="D21">
        <v>4.1580024162709988</v>
      </c>
      <c r="E21">
        <v>2.5206779588056811</v>
      </c>
      <c r="F21">
        <v>3.9223015091863522</v>
      </c>
      <c r="G21">
        <v>2.6159776902887133</v>
      </c>
      <c r="H21">
        <v>2.3687992125984252</v>
      </c>
      <c r="I21">
        <v>1.6537746562417404</v>
      </c>
      <c r="J21">
        <v>3.2016404199475064</v>
      </c>
      <c r="K21">
        <v>4.7418391020547608</v>
      </c>
      <c r="L21">
        <v>3.2407152230971126</v>
      </c>
      <c r="M21">
        <v>5.6550097431002939</v>
      </c>
      <c r="N21">
        <v>0</v>
      </c>
      <c r="O21">
        <v>0</v>
      </c>
      <c r="P21">
        <v>0</v>
      </c>
      <c r="Q21">
        <v>0</v>
      </c>
      <c r="R21">
        <v>0</v>
      </c>
      <c r="S21">
        <v>2.8226377952755901</v>
      </c>
      <c r="T21">
        <v>0.87964807970432268</v>
      </c>
      <c r="U21">
        <v>4.2150850109780889</v>
      </c>
    </row>
    <row r="22" spans="1:21">
      <c r="A22" s="12" t="s">
        <v>54</v>
      </c>
      <c r="B22">
        <v>5.5456869857559941</v>
      </c>
      <c r="C22">
        <v>4.7844635826771649</v>
      </c>
      <c r="D22">
        <v>4.2137959317585301</v>
      </c>
      <c r="E22">
        <v>2.6765105999400376</v>
      </c>
      <c r="F22">
        <v>3.9307895796113712</v>
      </c>
      <c r="G22">
        <v>2.7682414698162727</v>
      </c>
      <c r="H22">
        <v>2.4291781114569981</v>
      </c>
      <c r="I22">
        <v>1.8153688017533161</v>
      </c>
      <c r="J22">
        <v>0</v>
      </c>
      <c r="K22">
        <v>4.8778714101415286</v>
      </c>
      <c r="L22">
        <v>3.2915217984115621</v>
      </c>
      <c r="M22">
        <v>5.8699215332458445</v>
      </c>
      <c r="N22">
        <v>0</v>
      </c>
      <c r="O22">
        <v>0</v>
      </c>
      <c r="P22">
        <v>0</v>
      </c>
      <c r="Q22">
        <v>0</v>
      </c>
      <c r="R22">
        <v>1.8793635170603671</v>
      </c>
      <c r="S22">
        <v>2.8922080052493433</v>
      </c>
      <c r="T22">
        <v>1.056758530183727</v>
      </c>
      <c r="U22">
        <v>4.4240850341898046</v>
      </c>
    </row>
    <row r="23" spans="1:21">
      <c r="A23" s="12" t="s">
        <v>55</v>
      </c>
      <c r="B23">
        <v>5.691010498687664</v>
      </c>
      <c r="C23">
        <v>4.8667322834645672</v>
      </c>
      <c r="D23">
        <v>4.421062992125985</v>
      </c>
      <c r="E23">
        <v>2.482775590551181</v>
      </c>
      <c r="F23">
        <v>3.6765419947506559</v>
      </c>
      <c r="G23">
        <v>2.5031496062992122</v>
      </c>
      <c r="H23">
        <v>0</v>
      </c>
      <c r="I23">
        <v>1.8747703412073493</v>
      </c>
      <c r="J23">
        <v>3.8204068241469815</v>
      </c>
      <c r="K23">
        <v>4.3876640419947508</v>
      </c>
      <c r="L23">
        <v>0</v>
      </c>
      <c r="M23">
        <v>0</v>
      </c>
      <c r="N23">
        <v>0</v>
      </c>
      <c r="O23">
        <v>0</v>
      </c>
      <c r="P23">
        <v>2.7697178477690287</v>
      </c>
      <c r="Q23">
        <v>0</v>
      </c>
      <c r="R23">
        <v>0</v>
      </c>
      <c r="S23">
        <v>2.2772309711286085</v>
      </c>
      <c r="T23">
        <v>2.2673884514435692</v>
      </c>
      <c r="U23">
        <v>3.9233923884514432</v>
      </c>
    </row>
    <row r="24" spans="1:21">
      <c r="A24" s="12" t="s">
        <v>56</v>
      </c>
      <c r="B24">
        <v>5.7999343832020989</v>
      </c>
      <c r="C24">
        <v>4.9303805774278207</v>
      </c>
      <c r="D24">
        <v>3.9528215223097116</v>
      </c>
      <c r="E24">
        <v>2.433103674540682</v>
      </c>
      <c r="F24">
        <v>3.7728346456692909</v>
      </c>
      <c r="G24">
        <v>0</v>
      </c>
      <c r="H24">
        <v>0</v>
      </c>
      <c r="I24">
        <v>1.9095800524934381</v>
      </c>
      <c r="J24">
        <v>3.9088582677165347</v>
      </c>
      <c r="K24">
        <v>4.4630249343832027</v>
      </c>
      <c r="L24">
        <v>3.2476377952755904</v>
      </c>
      <c r="M24">
        <v>6.2416666666666671</v>
      </c>
      <c r="N24">
        <v>0</v>
      </c>
      <c r="O24">
        <v>0</v>
      </c>
      <c r="P24">
        <v>0</v>
      </c>
      <c r="Q24">
        <v>0</v>
      </c>
      <c r="R24">
        <v>0</v>
      </c>
      <c r="S24">
        <v>2.5020669291338584</v>
      </c>
      <c r="T24">
        <v>2.6581692913385826</v>
      </c>
      <c r="U24">
        <v>3.8916994750656171</v>
      </c>
    </row>
    <row r="25" spans="1:21">
      <c r="A25" s="12" t="s">
        <v>57</v>
      </c>
      <c r="B25">
        <v>5.8686351706036746</v>
      </c>
      <c r="C25">
        <v>4.9353369422572175</v>
      </c>
      <c r="D25">
        <v>4.566650017628394</v>
      </c>
      <c r="E25">
        <v>2.5757545931758532</v>
      </c>
      <c r="F25">
        <v>3.8795603674540682</v>
      </c>
      <c r="G25">
        <v>0</v>
      </c>
      <c r="H25">
        <v>2.378510498687664</v>
      </c>
      <c r="I25">
        <v>1.7217119832677166</v>
      </c>
      <c r="J25">
        <v>3.9479002624671913</v>
      </c>
      <c r="K25">
        <v>4.5667388451443571</v>
      </c>
      <c r="L25">
        <v>3.357742782152231</v>
      </c>
      <c r="M25">
        <v>6.1651246719160095</v>
      </c>
      <c r="N25">
        <v>2.2834317585301838</v>
      </c>
      <c r="O25">
        <v>0</v>
      </c>
      <c r="P25">
        <v>0</v>
      </c>
      <c r="Q25">
        <v>0</v>
      </c>
      <c r="R25">
        <v>2.8539041994750658</v>
      </c>
      <c r="S25">
        <v>2.5714895013123362</v>
      </c>
      <c r="T25">
        <v>2.2935695538057739</v>
      </c>
      <c r="U25">
        <v>3.9503161133574518</v>
      </c>
    </row>
    <row r="26" spans="1:21">
      <c r="A26" s="12" t="s">
        <v>58</v>
      </c>
      <c r="B26">
        <v>5.8342519685039367</v>
      </c>
      <c r="C26">
        <v>5.4886811023622046</v>
      </c>
      <c r="D26">
        <v>0</v>
      </c>
      <c r="E26">
        <v>2.5060039370078742</v>
      </c>
      <c r="F26">
        <v>3.7146653543307089</v>
      </c>
      <c r="G26">
        <v>2.9835629921259836</v>
      </c>
      <c r="H26">
        <v>2.2720472440944879</v>
      </c>
      <c r="I26">
        <v>1.7735236220472439</v>
      </c>
      <c r="J26">
        <v>3.970406824146981</v>
      </c>
      <c r="K26">
        <v>4.797375328083989</v>
      </c>
      <c r="L26">
        <v>3.1572178477690294</v>
      </c>
      <c r="M26">
        <v>6.2457349081364821</v>
      </c>
      <c r="N26">
        <v>2.2732939632545937</v>
      </c>
      <c r="O26">
        <v>0</v>
      </c>
      <c r="P26">
        <v>2.8322834645669293</v>
      </c>
      <c r="Q26">
        <v>0</v>
      </c>
      <c r="R26">
        <v>0</v>
      </c>
      <c r="S26">
        <v>2.4769356955380579</v>
      </c>
      <c r="T26">
        <v>2.6051181102362206</v>
      </c>
      <c r="U26">
        <v>4.515682414698162</v>
      </c>
    </row>
    <row r="27" spans="1:21">
      <c r="A27" s="13" t="s">
        <v>59</v>
      </c>
      <c r="B27">
        <v>5.9534448818897632</v>
      </c>
      <c r="C27">
        <v>5.1078740157480311</v>
      </c>
      <c r="D27">
        <v>4.5589566929133856</v>
      </c>
      <c r="E27">
        <v>2.4643044619422572</v>
      </c>
      <c r="F27">
        <v>3.8905839895013115</v>
      </c>
      <c r="G27">
        <v>2.8303149606299214</v>
      </c>
      <c r="H27">
        <v>2.2890419947506557</v>
      </c>
      <c r="I27">
        <v>1.8354986876640418</v>
      </c>
      <c r="J27">
        <v>4.0059711286089241</v>
      </c>
      <c r="K27">
        <v>4.8243766404199473</v>
      </c>
      <c r="L27">
        <v>3.314632545931758</v>
      </c>
      <c r="M27">
        <v>6.0229986876640416</v>
      </c>
      <c r="N27">
        <v>2.3329396325459313</v>
      </c>
      <c r="O27">
        <v>0</v>
      </c>
      <c r="P27">
        <v>2.934580052493438</v>
      </c>
      <c r="Q27">
        <v>0</v>
      </c>
      <c r="R27">
        <v>0</v>
      </c>
      <c r="S27">
        <v>2.6840879265091862</v>
      </c>
      <c r="T27">
        <v>2.459120734908137</v>
      </c>
      <c r="U27">
        <v>4.3769028871391074</v>
      </c>
    </row>
    <row r="28" spans="1:21">
      <c r="A28" s="13" t="s">
        <v>60</v>
      </c>
      <c r="B28">
        <v>5.8469488188976371</v>
      </c>
      <c r="C28">
        <v>4.8725065616797893</v>
      </c>
      <c r="D28">
        <v>4.8662729658792641</v>
      </c>
      <c r="E28">
        <v>2.5926837270341205</v>
      </c>
      <c r="F28">
        <v>3.728510498687664</v>
      </c>
      <c r="G28">
        <v>2.9259186351706039</v>
      </c>
      <c r="H28">
        <v>0</v>
      </c>
      <c r="I28">
        <v>2.0056430446194224</v>
      </c>
      <c r="J28">
        <v>3.4958333333333331</v>
      </c>
      <c r="K28">
        <v>4.5804133858267724</v>
      </c>
      <c r="L28">
        <v>0</v>
      </c>
      <c r="M28">
        <v>0</v>
      </c>
      <c r="N28">
        <v>2.9602034120734908</v>
      </c>
      <c r="O28">
        <v>0</v>
      </c>
      <c r="P28">
        <v>2.7563648293963254</v>
      </c>
      <c r="Q28">
        <v>0</v>
      </c>
      <c r="R28">
        <v>0</v>
      </c>
      <c r="S28">
        <v>0</v>
      </c>
      <c r="T28">
        <v>1.2640748031496061</v>
      </c>
      <c r="U28">
        <v>3.8802821522309721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E88D-A211-A541-8AE6-6DB83A2E54D3}">
  <dimension ref="A1:B59"/>
  <sheetViews>
    <sheetView topLeftCell="A28" workbookViewId="0">
      <selection activeCell="B54" sqref="B54"/>
    </sheetView>
  </sheetViews>
  <sheetFormatPr baseColWidth="10" defaultColWidth="8.83203125" defaultRowHeight="15"/>
  <cols>
    <col min="1" max="1" width="10.6640625" style="10" customWidth="1"/>
    <col min="2" max="2" width="8.83203125" style="11"/>
    <col min="3" max="16384" width="8.83203125" style="10"/>
  </cols>
  <sheetData>
    <row r="1" spans="1:2">
      <c r="A1" s="8" t="s">
        <v>21</v>
      </c>
      <c r="B1" s="9" t="s">
        <v>22</v>
      </c>
    </row>
    <row r="2" spans="1:2">
      <c r="A2" s="10">
        <v>143</v>
      </c>
      <c r="B2" s="11">
        <v>1</v>
      </c>
    </row>
    <row r="3" spans="1:2">
      <c r="A3" s="10">
        <v>141</v>
      </c>
      <c r="B3" s="11">
        <v>1</v>
      </c>
    </row>
    <row r="4" spans="1:2">
      <c r="A4" s="10">
        <v>142</v>
      </c>
      <c r="B4" s="11">
        <v>2</v>
      </c>
    </row>
    <row r="5" spans="1:2">
      <c r="A5" s="10">
        <v>144</v>
      </c>
      <c r="B5" s="11">
        <v>2</v>
      </c>
    </row>
    <row r="6" spans="1:2">
      <c r="A6" s="10">
        <v>163</v>
      </c>
      <c r="B6" s="11" t="s">
        <v>23</v>
      </c>
    </row>
    <row r="7" spans="1:2">
      <c r="A7" s="10">
        <v>163</v>
      </c>
      <c r="B7" s="11" t="s">
        <v>24</v>
      </c>
    </row>
    <row r="8" spans="1:2">
      <c r="A8" s="10">
        <v>164</v>
      </c>
      <c r="B8" s="11">
        <v>4</v>
      </c>
    </row>
    <row r="9" spans="1:2">
      <c r="A9" s="10">
        <v>167</v>
      </c>
      <c r="B9" s="11">
        <v>4</v>
      </c>
    </row>
    <row r="10" spans="1:2">
      <c r="A10" s="10">
        <v>165</v>
      </c>
      <c r="B10" s="11">
        <v>4</v>
      </c>
    </row>
    <row r="11" spans="1:2">
      <c r="A11" s="10">
        <v>166</v>
      </c>
      <c r="B11" s="11">
        <v>5</v>
      </c>
    </row>
    <row r="12" spans="1:2">
      <c r="A12" s="10">
        <v>168</v>
      </c>
      <c r="B12" s="11">
        <v>5</v>
      </c>
    </row>
    <row r="13" spans="1:2">
      <c r="A13" s="10">
        <v>170</v>
      </c>
      <c r="B13" s="11">
        <v>5</v>
      </c>
    </row>
    <row r="14" spans="1:2">
      <c r="A14" s="10">
        <v>171</v>
      </c>
      <c r="B14" s="11">
        <v>5</v>
      </c>
    </row>
    <row r="15" spans="1:2">
      <c r="A15" s="10">
        <v>162</v>
      </c>
      <c r="B15" s="11">
        <v>6</v>
      </c>
    </row>
    <row r="16" spans="1:2">
      <c r="A16" s="10">
        <v>191</v>
      </c>
      <c r="B16" s="11">
        <v>6</v>
      </c>
    </row>
    <row r="17" spans="1:2">
      <c r="A17" s="10">
        <v>172</v>
      </c>
      <c r="B17" s="11">
        <v>7</v>
      </c>
    </row>
    <row r="18" spans="1:2">
      <c r="A18" s="10">
        <v>173</v>
      </c>
      <c r="B18" s="11">
        <v>8</v>
      </c>
    </row>
    <row r="19" spans="1:2">
      <c r="A19" s="10">
        <v>180</v>
      </c>
      <c r="B19" s="11">
        <v>8</v>
      </c>
    </row>
    <row r="20" spans="1:2">
      <c r="A20" s="10">
        <v>181</v>
      </c>
      <c r="B20" s="11">
        <v>8</v>
      </c>
    </row>
    <row r="21" spans="1:2">
      <c r="A21" s="10">
        <v>182</v>
      </c>
      <c r="B21" s="11">
        <v>8</v>
      </c>
    </row>
    <row r="22" spans="1:2">
      <c r="A22" s="10">
        <v>184</v>
      </c>
      <c r="B22" s="11">
        <v>8</v>
      </c>
    </row>
    <row r="23" spans="1:2">
      <c r="A23" s="10">
        <v>186</v>
      </c>
      <c r="B23" s="11">
        <v>9</v>
      </c>
    </row>
    <row r="24" spans="1:2">
      <c r="A24" s="10">
        <v>185</v>
      </c>
      <c r="B24" s="11">
        <v>9</v>
      </c>
    </row>
    <row r="25" spans="1:2">
      <c r="A25" s="10">
        <v>216</v>
      </c>
      <c r="B25" s="11">
        <v>10</v>
      </c>
    </row>
    <row r="26" spans="1:2">
      <c r="A26" s="10">
        <v>205</v>
      </c>
      <c r="B26" s="11">
        <v>11</v>
      </c>
    </row>
    <row r="27" spans="1:2">
      <c r="A27" s="10">
        <v>206</v>
      </c>
      <c r="B27" s="11">
        <v>11</v>
      </c>
    </row>
    <row r="28" spans="1:2">
      <c r="A28" s="10">
        <v>207</v>
      </c>
      <c r="B28" s="11">
        <v>11</v>
      </c>
    </row>
    <row r="29" spans="1:2">
      <c r="A29" s="10">
        <v>209</v>
      </c>
      <c r="B29" s="11">
        <v>12</v>
      </c>
    </row>
    <row r="30" spans="1:2">
      <c r="A30" s="10">
        <v>208</v>
      </c>
      <c r="B30" s="11">
        <v>12</v>
      </c>
    </row>
    <row r="31" spans="1:2">
      <c r="A31" s="10">
        <v>211</v>
      </c>
      <c r="B31" s="11">
        <v>13</v>
      </c>
    </row>
    <row r="32" spans="1:2">
      <c r="A32" s="10">
        <v>210</v>
      </c>
      <c r="B32" s="11">
        <v>13</v>
      </c>
    </row>
    <row r="33" spans="1:2">
      <c r="A33" s="10">
        <v>212</v>
      </c>
      <c r="B33" s="11">
        <v>13</v>
      </c>
    </row>
    <row r="34" spans="1:2">
      <c r="A34" s="10">
        <v>214</v>
      </c>
      <c r="B34" s="11">
        <v>13</v>
      </c>
    </row>
    <row r="35" spans="1:2">
      <c r="A35" s="10">
        <v>213</v>
      </c>
      <c r="B35" s="11">
        <v>13</v>
      </c>
    </row>
    <row r="36" spans="1:2">
      <c r="A36" s="10">
        <v>215</v>
      </c>
      <c r="B36" s="11">
        <v>13</v>
      </c>
    </row>
    <row r="37" spans="1:2">
      <c r="A37" s="10">
        <v>234</v>
      </c>
      <c r="B37" s="11">
        <v>16</v>
      </c>
    </row>
    <row r="38" spans="1:2">
      <c r="A38" s="10">
        <v>233</v>
      </c>
      <c r="B38" s="11">
        <v>16</v>
      </c>
    </row>
    <row r="39" spans="1:2">
      <c r="A39" s="10">
        <v>239</v>
      </c>
      <c r="B39" s="11">
        <v>17</v>
      </c>
    </row>
    <row r="40" spans="1:2">
      <c r="A40" s="10">
        <v>240</v>
      </c>
      <c r="B40" s="11">
        <v>17</v>
      </c>
    </row>
    <row r="41" spans="1:2">
      <c r="A41" s="10">
        <v>236</v>
      </c>
      <c r="B41" s="11">
        <v>17</v>
      </c>
    </row>
    <row r="42" spans="1:2">
      <c r="A42" s="10">
        <v>242</v>
      </c>
      <c r="B42" s="11">
        <v>18</v>
      </c>
    </row>
    <row r="43" spans="1:2">
      <c r="A43" s="10">
        <v>243</v>
      </c>
      <c r="B43" s="11">
        <v>18</v>
      </c>
    </row>
    <row r="44" spans="1:2">
      <c r="A44" s="10">
        <v>257</v>
      </c>
      <c r="B44" s="11">
        <v>20</v>
      </c>
    </row>
    <row r="45" spans="1:2">
      <c r="A45" s="10">
        <v>256</v>
      </c>
      <c r="B45" s="11">
        <v>20</v>
      </c>
    </row>
    <row r="46" spans="1:2">
      <c r="A46" s="10">
        <v>244</v>
      </c>
      <c r="B46" s="11" t="s">
        <v>25</v>
      </c>
    </row>
    <row r="47" spans="1:2">
      <c r="A47" s="10">
        <v>245</v>
      </c>
      <c r="B47" s="11" t="s">
        <v>26</v>
      </c>
    </row>
    <row r="48" spans="1:2">
      <c r="A48" s="10">
        <v>247</v>
      </c>
      <c r="B48" s="11" t="s">
        <v>26</v>
      </c>
    </row>
    <row r="49" spans="1:2">
      <c r="A49" s="10">
        <v>235</v>
      </c>
      <c r="B49" s="11" t="s">
        <v>27</v>
      </c>
    </row>
    <row r="50" spans="1:2">
      <c r="A50" s="10">
        <v>237</v>
      </c>
      <c r="B50" s="11" t="s">
        <v>27</v>
      </c>
    </row>
    <row r="51" spans="1:2">
      <c r="A51" s="10">
        <v>238</v>
      </c>
      <c r="B51" s="11" t="s">
        <v>27</v>
      </c>
    </row>
    <row r="52" spans="1:2">
      <c r="A52" s="10">
        <v>241</v>
      </c>
      <c r="B52" s="11" t="s">
        <v>27</v>
      </c>
    </row>
    <row r="53" spans="1:2">
      <c r="A53" s="10">
        <v>246</v>
      </c>
      <c r="B53" s="11" t="s">
        <v>28</v>
      </c>
    </row>
    <row r="54" spans="1:2">
      <c r="A54" s="10">
        <v>259</v>
      </c>
      <c r="B54" s="11" t="s">
        <v>29</v>
      </c>
    </row>
    <row r="55" spans="1:2">
      <c r="A55" s="10">
        <v>260</v>
      </c>
      <c r="B55" s="11" t="s">
        <v>29</v>
      </c>
    </row>
    <row r="56" spans="1:2">
      <c r="A56" s="10">
        <v>255</v>
      </c>
      <c r="B56" s="11" t="s">
        <v>30</v>
      </c>
    </row>
    <row r="57" spans="1:2">
      <c r="A57" s="10">
        <v>254</v>
      </c>
      <c r="B57" s="11" t="s">
        <v>31</v>
      </c>
    </row>
    <row r="58" spans="1:2">
      <c r="A58" s="10">
        <v>258</v>
      </c>
      <c r="B58" s="11" t="s">
        <v>32</v>
      </c>
    </row>
    <row r="59" spans="1:2">
      <c r="A59" s="10">
        <v>261</v>
      </c>
      <c r="B59" s="11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AW_DAU_2013</vt:lpstr>
      <vt:lpstr>AW_CVPM_2013</vt:lpstr>
      <vt:lpstr>AW_CVPM_2013_vals</vt:lpstr>
      <vt:lpstr>DAU_Reference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2019-02-07T03:49:14Z</dcterms:created>
  <dcterms:modified xsi:type="dcterms:W3CDTF">2019-02-13T09:12:00Z</dcterms:modified>
</cp:coreProperties>
</file>