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Cole/Documents/Hydroeconomics Research Resources/INFEWS-UNC/DAU Land and AW 2011-2015/DAU_Compiled_V3/"/>
    </mc:Choice>
  </mc:AlternateContent>
  <xr:revisionPtr revIDLastSave="0" documentId="13_ncr:1_{5A513461-03D5-C34F-920D-33DC08281B6B}" xr6:coauthVersionLast="41" xr6:coauthVersionMax="41" xr10:uidLastSave="{00000000-0000-0000-0000-000000000000}"/>
  <bookViews>
    <workbookView xWindow="0" yWindow="460" windowWidth="38400" windowHeight="20200" activeTab="2" xr2:uid="{AC50B111-6FD0-D143-894E-D9DF5D2C469D}"/>
  </bookViews>
  <sheets>
    <sheet name="README" sheetId="2" r:id="rId1"/>
    <sheet name="AW_DAU_2011" sheetId="3" r:id="rId2"/>
    <sheet name="AW_CVPM_2011" sheetId="5" r:id="rId3"/>
    <sheet name="AW_CVPM_2011_vals" sheetId="6" r:id="rId4"/>
    <sheet name="DAU_Reference" sheetId="4" r:id="rId5"/>
  </sheets>
  <definedNames>
    <definedName name="andy3" localSheetId="3">#REF!</definedName>
    <definedName name="andy3">#REF!</definedName>
    <definedName name="andycrops2" localSheetId="3">#REF!</definedName>
    <definedName name="andycrops2">#REF!</definedName>
    <definedName name="crops_andy" localSheetId="3">#REF!</definedName>
    <definedName name="crops_andy">#REF!</definedName>
    <definedName name="josueAW" localSheetId="3">#REF!</definedName>
    <definedName name="josueAW">#REF!</definedName>
    <definedName name="soca_land" localSheetId="3">#REF!</definedName>
    <definedName name="soca_land">#REF!</definedName>
    <definedName name="soca_water" localSheetId="3">#REF!</definedName>
    <definedName name="soca_water">#REF!</definedName>
    <definedName name="tabla2crops" localSheetId="3">#REF!</definedName>
    <definedName name="tabla2crops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5" l="1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B28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B27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B26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B25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B24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B23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B22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B21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B20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B19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B18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B17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B16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B15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B1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B13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B12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B11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B10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B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B8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B7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B6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B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B4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B3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B2" i="5"/>
  <c r="C2" i="5"/>
</calcChain>
</file>

<file path=xl/sharedStrings.xml><?xml version="1.0" encoding="utf-8"?>
<sst xmlns="http://schemas.openxmlformats.org/spreadsheetml/2006/main" count="134" uniqueCount="62">
  <si>
    <t>ALFAL</t>
  </si>
  <si>
    <t>ALPIS</t>
  </si>
  <si>
    <t>CORN</t>
  </si>
  <si>
    <t>COTTN</t>
  </si>
  <si>
    <t>CUCUR</t>
  </si>
  <si>
    <t>DRYBN</t>
  </si>
  <si>
    <t>FRTOM</t>
  </si>
  <si>
    <t>GRAIN</t>
  </si>
  <si>
    <t>ONGAR</t>
  </si>
  <si>
    <t>OTHDEC</t>
  </si>
  <si>
    <t>OTHFLD</t>
  </si>
  <si>
    <t>OTHTRK</t>
  </si>
  <si>
    <t>PASTR</t>
  </si>
  <si>
    <t>POTATO</t>
  </si>
  <si>
    <t>PRTOM</t>
  </si>
  <si>
    <t>RICE</t>
  </si>
  <si>
    <t>SAFLR</t>
  </si>
  <si>
    <t>SBEET</t>
  </si>
  <si>
    <t>SUBTRP</t>
  </si>
  <si>
    <t>VINE</t>
  </si>
  <si>
    <t>REARRANGING COLUMN ORDER FOR CROPS FROM USUAL CAAPM ORDER TO SPEED COPYING PROCESS</t>
  </si>
  <si>
    <t>DAU_CO</t>
  </si>
  <si>
    <t>CVPM</t>
  </si>
  <si>
    <t>3A</t>
  </si>
  <si>
    <t>3B</t>
  </si>
  <si>
    <t>14A</t>
  </si>
  <si>
    <t>14B</t>
  </si>
  <si>
    <t>15A</t>
  </si>
  <si>
    <t>15B</t>
  </si>
  <si>
    <t>19A</t>
  </si>
  <si>
    <t>19B</t>
  </si>
  <si>
    <t>21A</t>
  </si>
  <si>
    <t>21B</t>
  </si>
  <si>
    <t>21C</t>
  </si>
  <si>
    <t>V01</t>
  </si>
  <si>
    <t>V02</t>
  </si>
  <si>
    <t>V03A</t>
  </si>
  <si>
    <t>V03B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</si>
  <si>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</si>
  <si>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</si>
  <si>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</si>
  <si>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</si>
  <si>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</si>
  <si>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</si>
  <si>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</si>
  <si>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</si>
  <si>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</si>
  <si>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</si>
  <si>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V14A</t>
  </si>
  <si>
    <t>V14B</t>
  </si>
  <si>
    <t>V15A</t>
  </si>
  <si>
    <t>V15B</t>
  </si>
  <si>
    <t>V16</t>
  </si>
  <si>
    <t>V17</t>
  </si>
  <si>
    <t>V18</t>
  </si>
  <si>
    <t>V19A</t>
  </si>
  <si>
    <t>V19B</t>
  </si>
  <si>
    <t>V20</t>
  </si>
  <si>
    <t>V21A</t>
  </si>
  <si>
    <t>V21B</t>
  </si>
  <si>
    <t>V21C</t>
  </si>
  <si>
    <t>IN CVPM BRIDGE, THE CVPM AW VALUE IS TAKEN AS THE AVERAGE OF ALL DAU AW VALUES WHICH ARE LINKED TO THE GIVEN CVPM, IGNORING ZERO VALUES FOR INDIVIDUAL DAU'S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</si>
</sst>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59999389629810485"/>
      </top>
      <bottom style="thin">
        <color theme="9" tint="0.59999389629810485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4" borderId="0" xfId="0" applyFill="1"/>
    <xf numFmtId="0" fontId="0" fillId="0" borderId="0" xfId="0" applyFill="1"/>
    <xf numFmtId="0" fontId="5" fillId="0" borderId="0" xfId="1" applyFont="1"/>
    <xf numFmtId="0" fontId="5" fillId="0" borderId="0" xfId="1" applyFont="1" applyAlignment="1">
      <alignment horizontal="right"/>
    </xf>
    <xf numFmtId="0" fontId="4" fillId="0" borderId="0" xfId="1"/>
    <xf numFmtId="0" fontId="4" fillId="0" borderId="0" xfId="1" applyAlignment="1">
      <alignment horizontal="right"/>
    </xf>
    <xf numFmtId="0" fontId="1" fillId="0" borderId="0" xfId="0" applyFont="1"/>
    <xf numFmtId="2" fontId="1" fillId="0" borderId="0" xfId="0" applyNumberFormat="1" applyFont="1"/>
  </cellXfs>
  <cellStyles count="2">
    <cellStyle name="Normal" xfId="0" builtinId="0"/>
    <cellStyle name="Normal 2" xfId="1" xr:uid="{2AA46779-10DC-634B-8094-A92F3F3357EF}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pencer Cole" id="{D3D77282-355B-6F4C-8F0A-916F944E0178}" userId="S::scole@ucmerced.edu::9e268f95-81a9-4101-85e5-a6856024d24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57FC6-E5DD-6B4E-92D2-49FAC1765597}" name="CAPM" displayName="CAPM" ref="A1:B59" totalsRowShown="0">
  <autoFilter ref="A1:B59" xr:uid="{00000000-0009-0000-0100-000001000000}"/>
  <tableColumns count="2">
    <tableColumn id="1" xr3:uid="{BD1D2DC8-EA36-C54E-B39A-CCA06AF1F06B}" name="DAU_CO"/>
    <tableColumn id="2" xr3:uid="{2146E76F-3BF6-C649-89CB-23E5CA46BAEE}" name="CVP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341A-4837-A548-A713-661B11DA451E}">
  <dimension ref="A2:A4"/>
  <sheetViews>
    <sheetView workbookViewId="0">
      <selection activeCell="A7" sqref="A7"/>
    </sheetView>
  </sheetViews>
  <sheetFormatPr baseColWidth="10" defaultRowHeight="13"/>
  <cols>
    <col min="1" max="1" width="159.6640625" bestFit="1" customWidth="1"/>
  </cols>
  <sheetData>
    <row r="2" spans="1:1">
      <c r="A2" s="8" t="s">
        <v>20</v>
      </c>
    </row>
    <row r="4" spans="1:1">
      <c r="A4" s="8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577B-8947-934C-9C55-698FE77C4EFC}">
  <dimension ref="A1:V58"/>
  <sheetViews>
    <sheetView topLeftCell="A4" workbookViewId="0">
      <selection activeCell="B45" sqref="B45"/>
    </sheetView>
  </sheetViews>
  <sheetFormatPr baseColWidth="10" defaultRowHeight="13"/>
  <sheetData>
    <row r="1" spans="1:22"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6</v>
      </c>
      <c r="S1" s="1" t="s">
        <v>14</v>
      </c>
      <c r="T1" s="1" t="s">
        <v>11</v>
      </c>
      <c r="U1" s="1" t="s">
        <v>19</v>
      </c>
    </row>
    <row r="2" spans="1:22">
      <c r="A2" s="3">
        <v>143</v>
      </c>
      <c r="B2" s="6">
        <v>2.7502296587926507</v>
      </c>
      <c r="C2" s="6">
        <v>3.080064239489499</v>
      </c>
      <c r="D2" s="6">
        <v>2.8414041994750656</v>
      </c>
      <c r="E2" s="2">
        <v>0</v>
      </c>
      <c r="F2" s="2">
        <v>0</v>
      </c>
      <c r="G2" s="2">
        <v>0</v>
      </c>
      <c r="H2" s="2">
        <v>0</v>
      </c>
      <c r="I2" s="6">
        <v>0.61406363879228132</v>
      </c>
      <c r="J2" s="2">
        <v>0</v>
      </c>
      <c r="K2" s="6">
        <v>2.5320183475007494</v>
      </c>
      <c r="L2" s="2">
        <v>0</v>
      </c>
      <c r="M2" s="6">
        <v>3.0948896038776201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6">
        <v>2.6503949337875952</v>
      </c>
      <c r="U2" s="6">
        <v>1.9952016916275597</v>
      </c>
      <c r="V2" s="9"/>
    </row>
    <row r="3" spans="1:22">
      <c r="A3" s="4">
        <v>141</v>
      </c>
      <c r="B3" s="6">
        <v>3.044343271452274</v>
      </c>
      <c r="C3" s="6">
        <v>3.3590223097112863</v>
      </c>
      <c r="D3" s="6">
        <v>1.903018372703412</v>
      </c>
      <c r="E3" s="6">
        <v>2.1813976377952757</v>
      </c>
      <c r="F3" s="2">
        <v>0</v>
      </c>
      <c r="G3" s="2">
        <v>0</v>
      </c>
      <c r="H3" s="2">
        <v>0</v>
      </c>
      <c r="I3" s="6">
        <v>0.5342186135281296</v>
      </c>
      <c r="J3" s="2">
        <v>0</v>
      </c>
      <c r="K3" s="6">
        <v>2.7934174767812503</v>
      </c>
      <c r="L3" s="6">
        <v>2.3602690288713912</v>
      </c>
      <c r="M3" s="6">
        <v>3.2661673577816619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6">
        <v>2.2702693258127504</v>
      </c>
      <c r="U3" s="6">
        <v>2.063603507477898</v>
      </c>
      <c r="V3" s="9"/>
    </row>
    <row r="4" spans="1:22">
      <c r="A4" s="3">
        <v>142</v>
      </c>
      <c r="B4" s="6">
        <v>3.1590594273722639</v>
      </c>
      <c r="C4" s="6">
        <v>3.3988221884597944</v>
      </c>
      <c r="D4" s="6">
        <v>2.2036294422314251</v>
      </c>
      <c r="E4" s="6">
        <v>2.33992946575506</v>
      </c>
      <c r="F4" s="2">
        <v>0</v>
      </c>
      <c r="G4" s="6">
        <v>1.9276902887139107</v>
      </c>
      <c r="H4" s="6">
        <v>2.0833989501312336</v>
      </c>
      <c r="I4" s="6">
        <v>0.84079811542406679</v>
      </c>
      <c r="J4" s="2">
        <v>0</v>
      </c>
      <c r="K4" s="6">
        <v>2.5177593809814307</v>
      </c>
      <c r="L4" s="6">
        <v>2.4237204724409449</v>
      </c>
      <c r="M4" s="6">
        <v>3.4223254594423422</v>
      </c>
      <c r="N4" s="2">
        <v>0</v>
      </c>
      <c r="O4" s="6">
        <v>2.4333661417322832</v>
      </c>
      <c r="P4" s="2">
        <v>0</v>
      </c>
      <c r="Q4" s="2">
        <v>0</v>
      </c>
      <c r="R4" s="2">
        <v>0</v>
      </c>
      <c r="S4" s="2">
        <v>0</v>
      </c>
      <c r="T4" s="6">
        <v>2.468801194188333</v>
      </c>
      <c r="U4" s="6">
        <v>2.0866708303903874</v>
      </c>
      <c r="V4" s="9"/>
    </row>
    <row r="5" spans="1:22">
      <c r="A5" s="4">
        <v>144</v>
      </c>
      <c r="B5" s="6">
        <v>3.3746179713031021</v>
      </c>
      <c r="C5" s="6">
        <v>3.0966899809396673</v>
      </c>
      <c r="D5" s="6">
        <v>2.829749656903588</v>
      </c>
      <c r="E5" s="6">
        <v>2.2274606299212598</v>
      </c>
      <c r="F5" s="2">
        <v>0</v>
      </c>
      <c r="G5" s="6">
        <v>1.6871719160104988</v>
      </c>
      <c r="H5" s="6">
        <v>2.0447834645669292</v>
      </c>
      <c r="I5" s="6">
        <v>0.77184920565291448</v>
      </c>
      <c r="J5" s="2">
        <v>0</v>
      </c>
      <c r="K5" s="6">
        <v>2.5189812606350466</v>
      </c>
      <c r="L5" s="6">
        <v>1.9500984251968501</v>
      </c>
      <c r="M5" s="6">
        <v>3.519290126703138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6">
        <v>2.4059055118110235</v>
      </c>
      <c r="T5" s="6">
        <v>2.4045330231869761</v>
      </c>
      <c r="U5" s="6">
        <v>1.9930355017098276</v>
      </c>
      <c r="V5" s="9"/>
    </row>
    <row r="6" spans="1:22">
      <c r="A6" s="5">
        <v>163</v>
      </c>
      <c r="B6" s="6">
        <v>2.9752323885624534</v>
      </c>
      <c r="C6" s="6">
        <v>3.2564541580347415</v>
      </c>
      <c r="D6" s="6">
        <v>2.1335509219805266</v>
      </c>
      <c r="E6" s="6">
        <v>2.2483473173911586</v>
      </c>
      <c r="F6" s="6">
        <v>2.7725393700787402</v>
      </c>
      <c r="G6" s="6">
        <v>1.8206765130870437</v>
      </c>
      <c r="H6" s="6">
        <v>1.9859307290525765</v>
      </c>
      <c r="I6" s="6">
        <v>0.56210995113424878</v>
      </c>
      <c r="J6" s="6">
        <v>1.8601225244834505</v>
      </c>
      <c r="K6" s="6">
        <v>2.7962487483129967</v>
      </c>
      <c r="L6" s="6">
        <v>1.9773445037131068</v>
      </c>
      <c r="M6" s="6">
        <v>3.5145269511403838</v>
      </c>
      <c r="N6" s="2">
        <v>0</v>
      </c>
      <c r="O6" s="6">
        <v>2.5136395528181996</v>
      </c>
      <c r="P6" s="6">
        <v>1.7021351887681606</v>
      </c>
      <c r="Q6" s="2">
        <v>0</v>
      </c>
      <c r="R6" s="2">
        <v>0</v>
      </c>
      <c r="S6" s="6">
        <v>2.4549643633396783</v>
      </c>
      <c r="T6" s="6">
        <v>2.1109303574234142</v>
      </c>
      <c r="U6" s="6">
        <v>2.1420563462689004</v>
      </c>
      <c r="V6" s="9"/>
    </row>
    <row r="7" spans="1:22">
      <c r="A7" s="3">
        <v>164</v>
      </c>
      <c r="B7" s="6">
        <v>2.8734725907626388</v>
      </c>
      <c r="C7" s="6">
        <v>3.3076462007837253</v>
      </c>
      <c r="D7" s="2">
        <v>0</v>
      </c>
      <c r="E7" s="6">
        <v>2.1477196292989658</v>
      </c>
      <c r="F7" s="2">
        <v>0</v>
      </c>
      <c r="G7" s="6">
        <v>2.0280360687597652</v>
      </c>
      <c r="H7" s="6">
        <v>2.1826771653543311</v>
      </c>
      <c r="I7" s="6">
        <v>0.64684326128104308</v>
      </c>
      <c r="J7" s="6">
        <v>1.9164698162729661</v>
      </c>
      <c r="K7" s="6">
        <v>2.5241895513584334</v>
      </c>
      <c r="L7" s="6">
        <v>2.1227277883454123</v>
      </c>
      <c r="M7" s="6">
        <v>3.3951328585873952</v>
      </c>
      <c r="N7" s="2">
        <v>0</v>
      </c>
      <c r="O7" s="6">
        <v>2.5286184068599948</v>
      </c>
      <c r="P7" s="6">
        <v>1.7806134732368666</v>
      </c>
      <c r="Q7" s="2">
        <v>0</v>
      </c>
      <c r="R7" s="2">
        <v>0</v>
      </c>
      <c r="S7" s="6">
        <v>2.0070722232248723</v>
      </c>
      <c r="T7" s="6">
        <v>1.683956692913386</v>
      </c>
      <c r="U7" s="2">
        <v>0</v>
      </c>
      <c r="V7" s="9"/>
    </row>
    <row r="8" spans="1:22">
      <c r="A8" s="4">
        <v>167</v>
      </c>
      <c r="B8" s="6">
        <v>3.3044210117797608</v>
      </c>
      <c r="C8" s="6">
        <v>3.4173014860080446</v>
      </c>
      <c r="D8" s="6">
        <v>2.0506889763779528</v>
      </c>
      <c r="E8" s="6">
        <v>2.1385394191704181</v>
      </c>
      <c r="F8" s="2">
        <v>0</v>
      </c>
      <c r="G8" s="6">
        <v>2.0266005151100255</v>
      </c>
      <c r="H8" s="6">
        <v>2.0131889121119459</v>
      </c>
      <c r="I8" s="6">
        <v>0.47124808961232129</v>
      </c>
      <c r="J8" s="6">
        <v>1.8031167979002625</v>
      </c>
      <c r="K8" s="6">
        <v>2.7838718659231465</v>
      </c>
      <c r="L8" s="6">
        <v>2.4157096995235174</v>
      </c>
      <c r="M8" s="6">
        <v>3.5970222076277962</v>
      </c>
      <c r="N8" s="2">
        <v>0</v>
      </c>
      <c r="O8" s="6">
        <v>2.5190427708882059</v>
      </c>
      <c r="P8" s="6">
        <v>1.6769685039370079</v>
      </c>
      <c r="Q8" s="2">
        <v>0</v>
      </c>
      <c r="R8" s="2">
        <v>0</v>
      </c>
      <c r="S8" s="6">
        <v>1.7787073490813647</v>
      </c>
      <c r="T8" s="6">
        <v>2.2426509186351709</v>
      </c>
      <c r="U8" s="2">
        <v>0</v>
      </c>
      <c r="V8" s="9"/>
    </row>
    <row r="9" spans="1:22">
      <c r="A9" s="3">
        <v>165</v>
      </c>
      <c r="B9" s="6">
        <v>2.589763779527559</v>
      </c>
      <c r="C9" s="6">
        <v>3.5883530183727035</v>
      </c>
      <c r="D9" s="6">
        <v>3.2976049868766406</v>
      </c>
      <c r="E9" s="6">
        <v>2.4488188976377954</v>
      </c>
      <c r="F9" s="6">
        <v>2.3273950131233598</v>
      </c>
      <c r="G9" s="6">
        <v>2.4400590551181103</v>
      </c>
      <c r="H9" s="6">
        <v>1.8817257217847767</v>
      </c>
      <c r="I9" s="6">
        <v>0.57165354330708662</v>
      </c>
      <c r="J9" s="6">
        <v>2.522112860892388</v>
      </c>
      <c r="K9" s="6">
        <v>3.3831364829396326</v>
      </c>
      <c r="L9" s="6">
        <v>2.3238188976377949</v>
      </c>
      <c r="M9" s="6">
        <v>3.4959645669291337</v>
      </c>
      <c r="N9" s="2">
        <v>0</v>
      </c>
      <c r="O9" s="6">
        <v>2.540846456692913</v>
      </c>
      <c r="P9" s="6">
        <v>8.9140419947506572E-2</v>
      </c>
      <c r="Q9" s="2">
        <v>0</v>
      </c>
      <c r="R9" s="2">
        <v>0</v>
      </c>
      <c r="S9" s="6">
        <v>2.3561351706036744</v>
      </c>
      <c r="T9" s="6">
        <v>2.10994094488189</v>
      </c>
      <c r="U9" s="2">
        <v>0</v>
      </c>
      <c r="V9" s="9"/>
    </row>
    <row r="10" spans="1:22">
      <c r="A10" s="4">
        <v>166</v>
      </c>
      <c r="B10" s="6">
        <v>3.1789792603785605</v>
      </c>
      <c r="C10" s="6">
        <v>3.1997993933368485</v>
      </c>
      <c r="D10" s="6">
        <v>2.1417269247160498</v>
      </c>
      <c r="E10" s="6">
        <v>1.9914213988511755</v>
      </c>
      <c r="F10" s="6">
        <v>2.5861876640419954</v>
      </c>
      <c r="G10" s="6">
        <v>2.0426264817819044</v>
      </c>
      <c r="H10" s="6">
        <v>2.1051181102362202</v>
      </c>
      <c r="I10" s="6">
        <v>0.52795384394906342</v>
      </c>
      <c r="J10" s="6">
        <v>2.3243110236220468</v>
      </c>
      <c r="K10" s="6">
        <v>2.6669369780874312</v>
      </c>
      <c r="L10" s="6">
        <v>2.3939517273178694</v>
      </c>
      <c r="M10" s="6">
        <v>3.4455382812729125</v>
      </c>
      <c r="N10" s="2">
        <v>0</v>
      </c>
      <c r="O10" s="6">
        <v>2.4947655406382401</v>
      </c>
      <c r="P10" s="6">
        <v>0.30544270212167857</v>
      </c>
      <c r="Q10" s="6">
        <v>2.7896653543307086</v>
      </c>
      <c r="R10" s="2">
        <v>0</v>
      </c>
      <c r="S10" s="6">
        <v>1.5680150593141839</v>
      </c>
      <c r="T10" s="6">
        <v>2.4999738100760576</v>
      </c>
      <c r="U10" s="6">
        <v>2.5481432199872569</v>
      </c>
      <c r="V10" s="9"/>
    </row>
    <row r="11" spans="1:22">
      <c r="A11" s="3">
        <v>168</v>
      </c>
      <c r="B11" s="6">
        <v>3.1081042241327892</v>
      </c>
      <c r="C11" s="6">
        <v>3.6150750405470271</v>
      </c>
      <c r="D11" s="6">
        <v>2.3210740492628315</v>
      </c>
      <c r="E11" s="6">
        <v>2.0119361677801639</v>
      </c>
      <c r="F11" s="2">
        <v>0</v>
      </c>
      <c r="G11" s="6">
        <v>2.0511653057256733</v>
      </c>
      <c r="H11" s="6">
        <v>1.8931430446194224</v>
      </c>
      <c r="I11" s="6">
        <v>0.60166601555045141</v>
      </c>
      <c r="J11" s="6">
        <v>2.4321433609479599</v>
      </c>
      <c r="K11" s="6">
        <v>3.178884095540631</v>
      </c>
      <c r="L11" s="6">
        <v>2.2854498137953994</v>
      </c>
      <c r="M11" s="6">
        <v>3.4101725698403347</v>
      </c>
      <c r="N11" s="2">
        <v>0</v>
      </c>
      <c r="O11" s="6">
        <v>2.5106903875620983</v>
      </c>
      <c r="P11" s="2">
        <v>0</v>
      </c>
      <c r="Q11" s="2">
        <v>0</v>
      </c>
      <c r="R11" s="2">
        <v>0</v>
      </c>
      <c r="S11" s="6">
        <v>1.6524606299212596</v>
      </c>
      <c r="T11" s="6">
        <v>2.2459017428520918</v>
      </c>
      <c r="U11" s="6">
        <v>2.3898096443301733</v>
      </c>
      <c r="V11" s="9"/>
    </row>
    <row r="12" spans="1:22">
      <c r="A12" s="4">
        <v>170</v>
      </c>
      <c r="B12" s="6">
        <v>2.8224409448818899</v>
      </c>
      <c r="C12" s="6">
        <v>3.2785104986876643</v>
      </c>
      <c r="D12" s="6">
        <v>2.2501312335958001</v>
      </c>
      <c r="E12" s="2">
        <v>0</v>
      </c>
      <c r="F12" s="2">
        <v>0</v>
      </c>
      <c r="G12" s="6">
        <v>1.7223097112860892</v>
      </c>
      <c r="H12" s="2">
        <v>0</v>
      </c>
      <c r="I12" s="6">
        <v>0.65170603674540672</v>
      </c>
      <c r="J12" s="2">
        <v>0</v>
      </c>
      <c r="K12" s="6">
        <v>2.7645669291338586</v>
      </c>
      <c r="L12" s="6">
        <v>2.1405183727034118</v>
      </c>
      <c r="M12" s="6">
        <v>3.4872047244094482</v>
      </c>
      <c r="N12" s="2">
        <v>0</v>
      </c>
      <c r="O12" s="6">
        <v>2.4265091863517063</v>
      </c>
      <c r="P12" s="2">
        <v>0</v>
      </c>
      <c r="Q12" s="2">
        <v>0</v>
      </c>
      <c r="R12" s="2">
        <v>0</v>
      </c>
      <c r="S12" s="2">
        <v>0</v>
      </c>
      <c r="T12" s="6">
        <v>2.7217191601049868</v>
      </c>
      <c r="U12" s="2">
        <v>0</v>
      </c>
      <c r="V12" s="9"/>
    </row>
    <row r="13" spans="1:22">
      <c r="A13" s="3">
        <v>171</v>
      </c>
      <c r="B13" s="7">
        <v>2.9749343832020996</v>
      </c>
      <c r="C13" s="7">
        <v>3.17112176424286</v>
      </c>
      <c r="D13" s="7">
        <v>2.3503608923884509</v>
      </c>
      <c r="E13" s="7">
        <v>2.3162401574803151</v>
      </c>
      <c r="F13" s="2">
        <v>0</v>
      </c>
      <c r="G13" s="7">
        <v>1.9637795275590546</v>
      </c>
      <c r="H13" s="2">
        <v>0</v>
      </c>
      <c r="I13" s="7">
        <v>0.42752624671916012</v>
      </c>
      <c r="J13" s="2">
        <v>0</v>
      </c>
      <c r="K13" s="7">
        <v>3.2292509507004832</v>
      </c>
      <c r="L13" s="7">
        <v>2.0916994750656168</v>
      </c>
      <c r="M13" s="7">
        <v>3.4774606299212598</v>
      </c>
      <c r="N13" s="2">
        <v>0</v>
      </c>
      <c r="O13" s="7">
        <v>2.5202755905511811</v>
      </c>
      <c r="P13" s="7">
        <v>8.7270341207349084E-2</v>
      </c>
      <c r="Q13" s="2">
        <v>0</v>
      </c>
      <c r="R13" s="2">
        <v>0</v>
      </c>
      <c r="S13" s="2">
        <v>0</v>
      </c>
      <c r="T13" s="7">
        <v>1.9834317585301833</v>
      </c>
      <c r="U13" s="7">
        <v>2.1807742782152229</v>
      </c>
      <c r="V13" s="9"/>
    </row>
    <row r="14" spans="1:22">
      <c r="A14" s="4">
        <v>162</v>
      </c>
      <c r="B14" s="7">
        <v>3.2216863517060363</v>
      </c>
      <c r="C14" s="7">
        <v>3.00498687664042</v>
      </c>
      <c r="D14" s="7">
        <v>2.4836614173228346</v>
      </c>
      <c r="E14" s="7">
        <v>1.8737532808398949</v>
      </c>
      <c r="F14" s="2">
        <v>0</v>
      </c>
      <c r="G14" s="2">
        <v>0</v>
      </c>
      <c r="H14" s="2">
        <v>0</v>
      </c>
      <c r="I14" s="7">
        <v>0.62598425196850394</v>
      </c>
      <c r="J14" s="2">
        <v>0</v>
      </c>
      <c r="K14" s="7">
        <v>2.8420931758530181</v>
      </c>
      <c r="L14" s="7">
        <v>2.000754593175853</v>
      </c>
      <c r="M14" s="7">
        <v>3.2723097112860895</v>
      </c>
      <c r="N14" s="2">
        <v>0</v>
      </c>
      <c r="O14" s="7">
        <v>2.5212270341207348</v>
      </c>
      <c r="P14" s="7">
        <v>0.76561679790026238</v>
      </c>
      <c r="Q14" s="2">
        <v>0</v>
      </c>
      <c r="R14" s="2">
        <v>0</v>
      </c>
      <c r="S14" s="7">
        <v>2.2013123359580051</v>
      </c>
      <c r="T14" s="7">
        <v>2.4380249343832019</v>
      </c>
      <c r="U14" s="7">
        <v>1.3709645669291339</v>
      </c>
      <c r="V14" s="9"/>
    </row>
    <row r="15" spans="1:22">
      <c r="A15" s="3">
        <v>191</v>
      </c>
      <c r="B15" s="7">
        <v>2.9887890794568115</v>
      </c>
      <c r="C15" s="7">
        <v>3.2210415843289861</v>
      </c>
      <c r="D15" s="7">
        <v>2.3680446194225722</v>
      </c>
      <c r="E15" s="7">
        <v>1.8072506561679791</v>
      </c>
      <c r="F15" s="2">
        <v>0</v>
      </c>
      <c r="G15" s="7">
        <v>1.9484251968503936</v>
      </c>
      <c r="H15" s="7">
        <v>1.8942257217847769</v>
      </c>
      <c r="I15" s="7">
        <v>0.53489621544592669</v>
      </c>
      <c r="J15" s="7">
        <v>2.3599081364829395</v>
      </c>
      <c r="K15" s="7">
        <v>3.0397373818181066</v>
      </c>
      <c r="L15" s="7">
        <v>1.7153452213518945</v>
      </c>
      <c r="M15" s="7">
        <v>3.5237148171214727</v>
      </c>
      <c r="N15" s="2">
        <v>0</v>
      </c>
      <c r="O15" s="2">
        <v>0</v>
      </c>
      <c r="P15" s="7">
        <v>1.712027885559249</v>
      </c>
      <c r="Q15" s="2">
        <v>0</v>
      </c>
      <c r="R15" s="2">
        <v>0</v>
      </c>
      <c r="S15" s="7">
        <v>2.2141373320172835</v>
      </c>
      <c r="T15" s="7">
        <v>2.082109271597461</v>
      </c>
      <c r="U15" s="7">
        <v>1.9985892388451443</v>
      </c>
    </row>
    <row r="16" spans="1:22">
      <c r="A16" s="4">
        <v>172</v>
      </c>
      <c r="B16" s="7">
        <v>3.2210702438149683</v>
      </c>
      <c r="C16" s="7">
        <v>2.9536435300039554</v>
      </c>
      <c r="D16" s="7">
        <v>2.992090652130023</v>
      </c>
      <c r="E16" s="7">
        <v>2.2510618389427943</v>
      </c>
      <c r="F16" s="2">
        <v>0</v>
      </c>
      <c r="G16" s="7">
        <v>2.115477536717485</v>
      </c>
      <c r="H16" s="7">
        <v>2.0044118456001376</v>
      </c>
      <c r="I16" s="7">
        <v>0.5366405251508013</v>
      </c>
      <c r="J16" s="7">
        <v>2.6970800524934382</v>
      </c>
      <c r="K16" s="7">
        <v>3.3554135868932788</v>
      </c>
      <c r="L16" s="7">
        <v>2.0663761565418848</v>
      </c>
      <c r="M16" s="7">
        <v>3.7371069253143028</v>
      </c>
      <c r="N16" s="2">
        <v>0</v>
      </c>
      <c r="O16" s="7">
        <v>2.5528224591917752</v>
      </c>
      <c r="P16" s="7">
        <v>0.88408792650918644</v>
      </c>
      <c r="Q16" s="2">
        <v>0</v>
      </c>
      <c r="R16" s="2">
        <v>0</v>
      </c>
      <c r="S16" s="7">
        <v>2.3556758530183726</v>
      </c>
      <c r="T16" s="7">
        <v>2.0390231226627646</v>
      </c>
      <c r="U16" s="7">
        <v>3.1485848052777183</v>
      </c>
    </row>
    <row r="17" spans="1:21">
      <c r="A17" s="3">
        <v>173</v>
      </c>
      <c r="B17" s="7">
        <v>3.4457349081364828</v>
      </c>
      <c r="C17" s="2">
        <v>0</v>
      </c>
      <c r="D17" s="7">
        <v>2.5451115485564304</v>
      </c>
      <c r="E17" s="7">
        <v>2.0186023622047244</v>
      </c>
      <c r="F17" s="2">
        <v>0</v>
      </c>
      <c r="G17" s="7">
        <v>1.9541666666666666</v>
      </c>
      <c r="H17" s="7">
        <v>2.0127952755905509</v>
      </c>
      <c r="I17" s="7">
        <v>0.50564304461942255</v>
      </c>
      <c r="J17" s="2">
        <v>0</v>
      </c>
      <c r="K17" s="7">
        <v>2.7833661417322837</v>
      </c>
      <c r="L17" s="7">
        <v>2.0354658792650917</v>
      </c>
      <c r="M17" s="7">
        <v>3.816863517060368</v>
      </c>
      <c r="N17" s="2">
        <v>0</v>
      </c>
      <c r="O17" s="2">
        <v>0</v>
      </c>
      <c r="P17" s="7">
        <v>1.7148293963254595</v>
      </c>
      <c r="Q17" s="2">
        <v>0</v>
      </c>
      <c r="R17" s="2">
        <v>0</v>
      </c>
      <c r="S17" s="7">
        <v>2.6237532808398951</v>
      </c>
      <c r="T17" s="7">
        <v>1.9907808398950129</v>
      </c>
      <c r="U17" s="7">
        <v>2.0745734908136484</v>
      </c>
    </row>
    <row r="18" spans="1:21">
      <c r="A18" s="4">
        <v>180</v>
      </c>
      <c r="B18" s="7">
        <v>3.3266404199475064</v>
      </c>
      <c r="C18" s="7">
        <v>3.6772637795275589</v>
      </c>
      <c r="D18" s="7">
        <v>2.6420275590551179</v>
      </c>
      <c r="E18" s="7">
        <v>1.9901246719160102</v>
      </c>
      <c r="F18" s="2">
        <v>0</v>
      </c>
      <c r="G18" s="7">
        <v>2.1463254593175849</v>
      </c>
      <c r="H18" s="7">
        <v>2.0602362204724409</v>
      </c>
      <c r="I18" s="7">
        <v>0.47201443569553808</v>
      </c>
      <c r="J18" s="2">
        <v>0</v>
      </c>
      <c r="K18" s="7">
        <v>3.1990813648293965</v>
      </c>
      <c r="L18" s="7">
        <v>1.8979002624671919</v>
      </c>
      <c r="M18" s="7">
        <v>3.8387467191601048</v>
      </c>
      <c r="N18" s="2">
        <v>0</v>
      </c>
      <c r="O18" s="7">
        <v>2.6785104986876642</v>
      </c>
      <c r="P18" s="7">
        <v>0.95059055118110247</v>
      </c>
      <c r="Q18" s="2">
        <v>0</v>
      </c>
      <c r="R18" s="2">
        <v>0</v>
      </c>
      <c r="S18" s="7">
        <v>2.4244750656167979</v>
      </c>
      <c r="T18" s="7">
        <v>2.1899606299212597</v>
      </c>
      <c r="U18" s="7">
        <v>2.1021325459317586</v>
      </c>
    </row>
    <row r="19" spans="1:21">
      <c r="A19" s="3">
        <v>181</v>
      </c>
      <c r="B19" s="7">
        <v>3.4225721784776897</v>
      </c>
      <c r="C19" s="7">
        <v>3.9583989501312336</v>
      </c>
      <c r="D19" s="7">
        <v>2.3218455100078144</v>
      </c>
      <c r="E19" s="7">
        <v>2.3569225721784774</v>
      </c>
      <c r="F19" s="7">
        <v>0</v>
      </c>
      <c r="G19" s="7">
        <v>0</v>
      </c>
      <c r="H19" s="7">
        <v>0</v>
      </c>
      <c r="I19" s="7">
        <v>0.47700131233595794</v>
      </c>
      <c r="J19" s="7">
        <v>0</v>
      </c>
      <c r="K19" s="7">
        <v>2.9541971427149809</v>
      </c>
      <c r="L19" s="7">
        <v>0</v>
      </c>
      <c r="M19" s="7">
        <v>3.6950552281663658</v>
      </c>
      <c r="N19" s="7">
        <v>0</v>
      </c>
      <c r="O19" s="7">
        <v>0</v>
      </c>
      <c r="P19" s="7">
        <v>1.6829724409448819</v>
      </c>
      <c r="Q19" s="7">
        <v>0</v>
      </c>
      <c r="R19" s="7">
        <v>0</v>
      </c>
      <c r="S19" s="7">
        <v>0</v>
      </c>
      <c r="T19" s="7">
        <v>2.4946932414698164</v>
      </c>
      <c r="U19" s="7">
        <v>2.4240716178681549</v>
      </c>
    </row>
    <row r="20" spans="1:21">
      <c r="A20" s="4">
        <v>182</v>
      </c>
      <c r="B20" s="7">
        <v>3.5998359580052499</v>
      </c>
      <c r="C20" s="7">
        <v>3.7282480314960624</v>
      </c>
      <c r="D20" s="7">
        <v>2.5579396325459318</v>
      </c>
      <c r="E20" s="7">
        <v>1.4544619422572176</v>
      </c>
      <c r="F20" s="7">
        <v>2.6793635170603674</v>
      </c>
      <c r="G20" s="7">
        <v>1.5975393700787399</v>
      </c>
      <c r="H20" s="7">
        <v>1.573261154855643</v>
      </c>
      <c r="I20" s="7">
        <v>0.10282152230971128</v>
      </c>
      <c r="J20" s="7">
        <v>1.0007217847769028</v>
      </c>
      <c r="K20" s="7">
        <v>3.3663057742782159</v>
      </c>
      <c r="L20" s="7">
        <v>2.7718832020997373</v>
      </c>
      <c r="M20" s="7">
        <v>3.9987532808398947</v>
      </c>
      <c r="N20" s="7">
        <v>1.3906496062992126</v>
      </c>
      <c r="O20" s="7">
        <v>2.8283464566929131</v>
      </c>
      <c r="P20" s="7">
        <v>0.76072834645669296</v>
      </c>
      <c r="Q20" s="7">
        <v>0</v>
      </c>
      <c r="R20" s="7">
        <v>0</v>
      </c>
      <c r="S20" s="7">
        <v>1.7149934383202101</v>
      </c>
      <c r="T20" s="7">
        <v>2.4917322834645668</v>
      </c>
      <c r="U20" s="7">
        <v>2.2561351706036743</v>
      </c>
    </row>
    <row r="21" spans="1:21">
      <c r="A21" s="3">
        <v>184</v>
      </c>
      <c r="B21" s="7">
        <v>3.8192257217847776</v>
      </c>
      <c r="C21" s="7">
        <v>3.9866797900262467</v>
      </c>
      <c r="D21" s="7">
        <v>0</v>
      </c>
      <c r="E21" s="7">
        <v>2.3822178477690286</v>
      </c>
      <c r="F21" s="7">
        <v>0</v>
      </c>
      <c r="G21" s="7">
        <v>0</v>
      </c>
      <c r="H21" s="7">
        <v>0</v>
      </c>
      <c r="I21" s="7">
        <v>0.1909448818897638</v>
      </c>
      <c r="J21" s="7">
        <v>0</v>
      </c>
      <c r="K21" s="7">
        <v>3.5375000000000001</v>
      </c>
      <c r="L21" s="7">
        <v>0</v>
      </c>
      <c r="M21" s="7">
        <v>4.1807742782152237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2.3101049868766403</v>
      </c>
      <c r="T21" s="7">
        <v>0</v>
      </c>
      <c r="U21" s="7">
        <v>0</v>
      </c>
    </row>
    <row r="22" spans="1:21">
      <c r="A22" s="4">
        <v>186</v>
      </c>
      <c r="B22" s="7">
        <v>3.3366574050412336</v>
      </c>
      <c r="C22" s="7">
        <v>0</v>
      </c>
      <c r="D22" s="7">
        <v>2.8283155781997835</v>
      </c>
      <c r="E22" s="7">
        <v>1.8229147613035013</v>
      </c>
      <c r="F22" s="7">
        <v>0</v>
      </c>
      <c r="G22" s="7">
        <v>1.9744991556999427</v>
      </c>
      <c r="H22" s="7">
        <v>1.9439368652288027</v>
      </c>
      <c r="I22" s="7">
        <v>0.62337964042094995</v>
      </c>
      <c r="J22" s="7">
        <v>2.5657837347537442</v>
      </c>
      <c r="K22" s="7">
        <v>3.2977040211303192</v>
      </c>
      <c r="L22" s="7">
        <v>2.0444976095698677</v>
      </c>
      <c r="M22" s="7">
        <v>3.3874364392486433</v>
      </c>
      <c r="N22" s="7">
        <v>2.6041010498687664</v>
      </c>
      <c r="O22" s="7">
        <v>2.5965351987251593</v>
      </c>
      <c r="P22" s="7">
        <v>0.82419405479893093</v>
      </c>
      <c r="Q22" s="7">
        <v>0</v>
      </c>
      <c r="R22" s="7">
        <v>0</v>
      </c>
      <c r="S22" s="7">
        <v>2.3400688115869523</v>
      </c>
      <c r="T22" s="7">
        <v>2.3242667397739667</v>
      </c>
      <c r="U22" s="7">
        <v>2.0632346038810305</v>
      </c>
    </row>
    <row r="23" spans="1:21">
      <c r="A23" s="3">
        <v>185</v>
      </c>
      <c r="B23" s="7">
        <v>3.4469097834735782</v>
      </c>
      <c r="C23" s="7">
        <v>2.9997047244094492</v>
      </c>
      <c r="D23" s="7">
        <v>2.6211149070403321</v>
      </c>
      <c r="E23" s="7">
        <v>1.5027442369099369</v>
      </c>
      <c r="F23" s="7">
        <v>0</v>
      </c>
      <c r="G23" s="7">
        <v>1.4576983550274809</v>
      </c>
      <c r="H23" s="7">
        <v>1.397965879265092</v>
      </c>
      <c r="I23" s="7">
        <v>0.17946695175248842</v>
      </c>
      <c r="J23" s="7">
        <v>0.83622047244094477</v>
      </c>
      <c r="K23" s="7">
        <v>2.9155114678097922</v>
      </c>
      <c r="L23" s="7">
        <v>2.6887795275590549</v>
      </c>
      <c r="M23" s="7">
        <v>3.5274567688802811</v>
      </c>
      <c r="N23" s="7">
        <v>1.2761154855643047</v>
      </c>
      <c r="O23" s="7">
        <v>2.7188320209973753</v>
      </c>
      <c r="P23" s="7">
        <v>0.32851049868766402</v>
      </c>
      <c r="Q23" s="7">
        <v>0</v>
      </c>
      <c r="R23" s="7">
        <v>0</v>
      </c>
      <c r="S23" s="7">
        <v>1.4996186436379353</v>
      </c>
      <c r="T23" s="7">
        <v>2.1734854560946948</v>
      </c>
      <c r="U23" s="7">
        <v>2.2437988337161445</v>
      </c>
    </row>
    <row r="24" spans="1:21">
      <c r="A24" s="4">
        <v>216</v>
      </c>
      <c r="B24" s="7">
        <v>4.2388299386567354</v>
      </c>
      <c r="C24" s="7">
        <v>3.9986269689554699</v>
      </c>
      <c r="D24" s="7">
        <v>3.2449967191601048</v>
      </c>
      <c r="E24" s="7">
        <v>2.2806311773431234</v>
      </c>
      <c r="F24" s="7">
        <v>3.1289502229470361</v>
      </c>
      <c r="G24" s="7">
        <v>2.0008670135638642</v>
      </c>
      <c r="H24" s="7">
        <v>1.8021773344645564</v>
      </c>
      <c r="I24" s="7">
        <v>0.96884293384319686</v>
      </c>
      <c r="J24" s="7">
        <v>2.4102761611320327</v>
      </c>
      <c r="K24" s="7">
        <v>3.9331779620946503</v>
      </c>
      <c r="L24" s="7">
        <v>2.9057213243081463</v>
      </c>
      <c r="M24" s="7">
        <v>4.6360966671618877</v>
      </c>
      <c r="N24" s="7">
        <v>0</v>
      </c>
      <c r="O24" s="7">
        <v>3.9319772528433945</v>
      </c>
      <c r="P24" s="7">
        <v>1.3492124957385021</v>
      </c>
      <c r="Q24" s="7">
        <v>0</v>
      </c>
      <c r="R24" s="7">
        <v>1.3626968503937009</v>
      </c>
      <c r="S24" s="7">
        <v>2.3739913969483455</v>
      </c>
      <c r="T24" s="7">
        <v>0.84078623601326152</v>
      </c>
      <c r="U24" s="7">
        <v>2.6613733214004194</v>
      </c>
    </row>
    <row r="25" spans="1:21">
      <c r="A25" s="3">
        <v>205</v>
      </c>
      <c r="B25" s="7">
        <v>3.3463910761154851</v>
      </c>
      <c r="C25" s="7">
        <v>3.757250656167979</v>
      </c>
      <c r="D25" s="7">
        <v>2.8321194225721786</v>
      </c>
      <c r="E25" s="7">
        <v>1.5241141732283463</v>
      </c>
      <c r="F25" s="7">
        <v>0</v>
      </c>
      <c r="G25" s="7">
        <v>1.4677821522309711</v>
      </c>
      <c r="H25" s="7">
        <v>1.4190616797900262</v>
      </c>
      <c r="I25" s="7">
        <v>0.36404199475065613</v>
      </c>
      <c r="J25" s="7">
        <v>1.1331036745406826</v>
      </c>
      <c r="K25" s="7">
        <v>3.1560695538057741</v>
      </c>
      <c r="L25" s="7">
        <v>2.8333989501312336</v>
      </c>
      <c r="M25" s="7">
        <v>3.9037073490813654</v>
      </c>
      <c r="N25" s="7">
        <v>0</v>
      </c>
      <c r="O25" s="7">
        <v>0</v>
      </c>
      <c r="P25" s="7">
        <v>0.76266404199475069</v>
      </c>
      <c r="Q25" s="7">
        <v>0</v>
      </c>
      <c r="R25" s="7">
        <v>0</v>
      </c>
      <c r="S25" s="7">
        <v>1.7092847769028872</v>
      </c>
      <c r="T25" s="7">
        <v>2.4401902887139109</v>
      </c>
      <c r="U25" s="7">
        <v>2.2998687664041992</v>
      </c>
    </row>
    <row r="26" spans="1:21">
      <c r="A26" s="4">
        <v>206</v>
      </c>
      <c r="B26" s="7">
        <v>4.0750888457399714</v>
      </c>
      <c r="C26" s="7">
        <v>3.8350862777030454</v>
      </c>
      <c r="D26" s="7">
        <v>2.5952099737532808</v>
      </c>
      <c r="E26" s="7">
        <v>2.1151776606908297</v>
      </c>
      <c r="F26" s="7">
        <v>0</v>
      </c>
      <c r="G26" s="7">
        <v>1.862729658792651</v>
      </c>
      <c r="H26" s="7">
        <v>2.1183070866141729</v>
      </c>
      <c r="I26" s="7">
        <v>0.17339665450298763</v>
      </c>
      <c r="J26" s="7">
        <v>0</v>
      </c>
      <c r="K26" s="7">
        <v>3.6981635294213238</v>
      </c>
      <c r="L26" s="7">
        <v>2.7167614368737851</v>
      </c>
      <c r="M26" s="7">
        <v>4.4689705997571192</v>
      </c>
      <c r="N26" s="7">
        <v>0</v>
      </c>
      <c r="O26" s="7">
        <v>3.310433682489478</v>
      </c>
      <c r="P26" s="7">
        <v>0</v>
      </c>
      <c r="Q26" s="7">
        <v>0</v>
      </c>
      <c r="R26" s="7">
        <v>1.3295275590551181</v>
      </c>
      <c r="S26" s="7">
        <v>0</v>
      </c>
      <c r="T26" s="7">
        <v>0.96312972265862218</v>
      </c>
      <c r="U26" s="7">
        <v>2.5508202099737534</v>
      </c>
    </row>
    <row r="27" spans="1:21">
      <c r="A27" s="3">
        <v>207</v>
      </c>
      <c r="B27" s="7">
        <v>4.1026246719160104</v>
      </c>
      <c r="C27" s="7">
        <v>3.8698818897637794</v>
      </c>
      <c r="D27" s="7">
        <v>2.4442257217847767</v>
      </c>
      <c r="E27" s="7">
        <v>2.2966207349081369</v>
      </c>
      <c r="F27" s="7">
        <v>0</v>
      </c>
      <c r="G27" s="7">
        <v>0</v>
      </c>
      <c r="H27" s="7">
        <v>0</v>
      </c>
      <c r="I27" s="7">
        <v>0.18185695538057745</v>
      </c>
      <c r="J27" s="7">
        <v>0</v>
      </c>
      <c r="K27" s="7">
        <v>3.727854330708662</v>
      </c>
      <c r="L27" s="7">
        <v>2.8406167979002621</v>
      </c>
      <c r="M27" s="7">
        <v>4.4643372703412085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0.967290026246719</v>
      </c>
      <c r="U27" s="7">
        <v>2.8092519685039372</v>
      </c>
    </row>
    <row r="28" spans="1:21">
      <c r="A28" s="3">
        <v>209</v>
      </c>
      <c r="B28" s="7">
        <v>4.1620406824146974</v>
      </c>
      <c r="C28" s="7">
        <v>4.0000196850393701</v>
      </c>
      <c r="D28" s="7">
        <v>0</v>
      </c>
      <c r="E28" s="7">
        <v>2.30462962962963</v>
      </c>
      <c r="F28" s="7">
        <v>0</v>
      </c>
      <c r="G28" s="7">
        <v>1.850557742782152</v>
      </c>
      <c r="H28" s="7">
        <v>2.1620734908136483</v>
      </c>
      <c r="I28" s="7">
        <v>0.25110390612938088</v>
      </c>
      <c r="J28" s="7">
        <v>0</v>
      </c>
      <c r="K28" s="7">
        <v>3.6116797900262472</v>
      </c>
      <c r="L28" s="7">
        <v>2.8552165354330707</v>
      </c>
      <c r="M28" s="7">
        <v>4.697670603674541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0.94053477690288712</v>
      </c>
      <c r="U28" s="7">
        <v>2.7647169103862019</v>
      </c>
    </row>
    <row r="29" spans="1:21">
      <c r="A29" s="4">
        <v>208</v>
      </c>
      <c r="B29" s="7">
        <v>4.1229949381327335</v>
      </c>
      <c r="C29" s="7">
        <v>3.8798098942811428</v>
      </c>
      <c r="D29" s="7">
        <v>2.6684383202099737</v>
      </c>
      <c r="E29" s="7">
        <v>2.1945678234516244</v>
      </c>
      <c r="F29" s="7">
        <v>0</v>
      </c>
      <c r="G29" s="7">
        <v>1.8827755905511814</v>
      </c>
      <c r="H29" s="7">
        <v>2.1133530183727034</v>
      </c>
      <c r="I29" s="7">
        <v>5.5599974232672968E-2</v>
      </c>
      <c r="J29" s="7">
        <v>0</v>
      </c>
      <c r="K29" s="7">
        <v>3.3090562494343381</v>
      </c>
      <c r="L29" s="7">
        <v>2.7827829357151246</v>
      </c>
      <c r="M29" s="7">
        <v>4.5912354705661791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2.277263779527559</v>
      </c>
      <c r="T29" s="7">
        <v>1.0089754405699287</v>
      </c>
      <c r="U29" s="7">
        <v>2.7304133858267718</v>
      </c>
    </row>
    <row r="30" spans="1:21">
      <c r="A30" s="3">
        <v>211</v>
      </c>
      <c r="B30" s="7">
        <v>4.3741141732283468</v>
      </c>
      <c r="C30" s="7">
        <v>3.8187992125984245</v>
      </c>
      <c r="D30" s="7">
        <v>3.0124671916010497</v>
      </c>
      <c r="E30" s="7">
        <v>2.5889763779527559</v>
      </c>
      <c r="F30" s="7">
        <v>0</v>
      </c>
      <c r="G30" s="7">
        <v>2.0238517060367456</v>
      </c>
      <c r="H30" s="7">
        <v>0</v>
      </c>
      <c r="I30" s="7">
        <v>0.2100721784776903</v>
      </c>
      <c r="J30" s="7">
        <v>0</v>
      </c>
      <c r="K30" s="7">
        <v>3.1978018372703412</v>
      </c>
      <c r="L30" s="7">
        <v>2.8535104986876645</v>
      </c>
      <c r="M30" s="7">
        <v>4.4832349081364828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0.70036089238845145</v>
      </c>
      <c r="U30" s="7">
        <v>2.9757217847769026</v>
      </c>
    </row>
    <row r="31" spans="1:21">
      <c r="A31" s="4">
        <v>210</v>
      </c>
      <c r="B31" s="7">
        <v>4.2758858267716535</v>
      </c>
      <c r="C31" s="7">
        <v>3.9286417322834639</v>
      </c>
      <c r="D31" s="7">
        <v>2.6545603674540685</v>
      </c>
      <c r="E31" s="7">
        <v>2.5646981627296586</v>
      </c>
      <c r="F31" s="7">
        <v>3.3650262467191596</v>
      </c>
      <c r="G31" s="7">
        <v>2.1003608923884514</v>
      </c>
      <c r="H31" s="7">
        <v>2.2028871391076117</v>
      </c>
      <c r="I31" s="7">
        <v>0.21371391076115487</v>
      </c>
      <c r="J31" s="7">
        <v>0</v>
      </c>
      <c r="K31" s="7">
        <v>3.9879593175853016</v>
      </c>
      <c r="L31" s="7">
        <v>2.8758858267716532</v>
      </c>
      <c r="M31" s="7">
        <v>4.8879593175853016</v>
      </c>
      <c r="N31" s="7">
        <v>0</v>
      </c>
      <c r="O31" s="7">
        <v>3.8529199475065621</v>
      </c>
      <c r="P31" s="7">
        <v>0</v>
      </c>
      <c r="Q31" s="7">
        <v>0</v>
      </c>
      <c r="R31" s="7">
        <v>1.4473753280839896</v>
      </c>
      <c r="S31" s="7">
        <v>2.3694881889763777</v>
      </c>
      <c r="T31" s="7">
        <v>0.6863188976377953</v>
      </c>
      <c r="U31" s="7">
        <v>2.8654199475065614</v>
      </c>
    </row>
    <row r="32" spans="1:21">
      <c r="A32" s="3">
        <v>212</v>
      </c>
      <c r="B32" s="7">
        <v>4.201804461942257</v>
      </c>
      <c r="C32" s="7">
        <v>3.8714238845144351</v>
      </c>
      <c r="D32" s="7">
        <v>0</v>
      </c>
      <c r="E32" s="7">
        <v>2.3951771653543306</v>
      </c>
      <c r="F32" s="7">
        <v>3.3720472440944884</v>
      </c>
      <c r="G32" s="7">
        <v>2.0358923884514439</v>
      </c>
      <c r="H32" s="7">
        <v>2.034514435695538</v>
      </c>
      <c r="I32" s="7">
        <v>0.21587926509186348</v>
      </c>
      <c r="J32" s="7">
        <v>0</v>
      </c>
      <c r="K32" s="7">
        <v>3.849114173228346</v>
      </c>
      <c r="L32" s="7">
        <v>2.8287729658792653</v>
      </c>
      <c r="M32" s="7">
        <v>4.7287729658792648</v>
      </c>
      <c r="N32" s="7">
        <v>0</v>
      </c>
      <c r="O32" s="7">
        <v>3.8708989501312332</v>
      </c>
      <c r="P32" s="7">
        <v>0</v>
      </c>
      <c r="Q32" s="7">
        <v>0</v>
      </c>
      <c r="R32" s="7">
        <v>1.4647309711286089</v>
      </c>
      <c r="S32" s="7">
        <v>2.3545931758530183</v>
      </c>
      <c r="T32" s="7">
        <v>0.80249343832020981</v>
      </c>
      <c r="U32" s="7">
        <v>2.8432086614173229</v>
      </c>
    </row>
    <row r="33" spans="1:21">
      <c r="A33" s="4">
        <v>214</v>
      </c>
      <c r="B33" s="7">
        <v>4.1343503937007871</v>
      </c>
      <c r="C33" s="7">
        <v>3.8903543307086612</v>
      </c>
      <c r="D33" s="7">
        <v>2.9216535433070865</v>
      </c>
      <c r="E33" s="7">
        <v>2.2846784776902886</v>
      </c>
      <c r="F33" s="7">
        <v>0</v>
      </c>
      <c r="G33" s="7">
        <v>0</v>
      </c>
      <c r="H33" s="7">
        <v>0</v>
      </c>
      <c r="I33" s="7">
        <v>0.31282808398950129</v>
      </c>
      <c r="J33" s="7">
        <v>0</v>
      </c>
      <c r="K33" s="7">
        <v>3.5844160104986877</v>
      </c>
      <c r="L33" s="7">
        <v>0</v>
      </c>
      <c r="M33" s="7">
        <v>4.8794291338582676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2.3643700787401571</v>
      </c>
      <c r="T33" s="7">
        <v>1.1541994750656168</v>
      </c>
      <c r="U33" s="7">
        <v>3.0674540682414699</v>
      </c>
    </row>
    <row r="34" spans="1:21">
      <c r="A34" s="3">
        <v>213</v>
      </c>
      <c r="B34" s="7">
        <v>4.1895997375328085</v>
      </c>
      <c r="C34" s="7">
        <v>4.1740157480314961</v>
      </c>
      <c r="D34" s="7">
        <v>3.1986220472440947</v>
      </c>
      <c r="E34" s="7">
        <v>2.2244094488188977</v>
      </c>
      <c r="F34" s="7">
        <v>3.1613188976377953</v>
      </c>
      <c r="G34" s="7">
        <v>2.1087926509186352</v>
      </c>
      <c r="H34" s="7">
        <v>0</v>
      </c>
      <c r="I34" s="7">
        <v>0.31505905511811022</v>
      </c>
      <c r="J34" s="7">
        <v>0</v>
      </c>
      <c r="K34" s="7">
        <v>4.0309711286089245</v>
      </c>
      <c r="L34" s="7">
        <v>2.9062007874015752</v>
      </c>
      <c r="M34" s="7">
        <v>4.9544291338582678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2.3733595800524938</v>
      </c>
      <c r="T34" s="7">
        <v>1.1893700787401573</v>
      </c>
      <c r="U34" s="7">
        <v>3.2631561679790022</v>
      </c>
    </row>
    <row r="35" spans="1:21">
      <c r="A35" s="4">
        <v>215</v>
      </c>
      <c r="B35" s="7">
        <v>4.4406167979002626</v>
      </c>
      <c r="C35" s="7">
        <v>3.9792979002624667</v>
      </c>
      <c r="D35" s="7">
        <v>0</v>
      </c>
      <c r="E35" s="7">
        <v>2.4775590551181099</v>
      </c>
      <c r="F35" s="7">
        <v>3.1991797900262471</v>
      </c>
      <c r="G35" s="7">
        <v>2.1107611548556431</v>
      </c>
      <c r="H35" s="7">
        <v>0</v>
      </c>
      <c r="I35" s="7">
        <v>0.2951771653543307</v>
      </c>
      <c r="J35" s="7">
        <v>2.8934055118110233</v>
      </c>
      <c r="K35" s="7">
        <v>3.9168963254593185</v>
      </c>
      <c r="L35" s="7">
        <v>2.9060367454068241</v>
      </c>
      <c r="M35" s="7">
        <v>4.9270013123359577</v>
      </c>
      <c r="N35" s="7">
        <v>1.3467519685039371</v>
      </c>
      <c r="O35" s="7">
        <v>0</v>
      </c>
      <c r="P35" s="7">
        <v>2.055249343832021</v>
      </c>
      <c r="Q35" s="7">
        <v>0</v>
      </c>
      <c r="R35" s="7">
        <v>1.3964238845144357</v>
      </c>
      <c r="S35" s="7">
        <v>2.3804133858267713</v>
      </c>
      <c r="T35" s="7">
        <v>2.8469816272965875</v>
      </c>
      <c r="U35" s="7">
        <v>3.3007217847769037</v>
      </c>
    </row>
    <row r="36" spans="1:21">
      <c r="A36" s="3">
        <v>234</v>
      </c>
      <c r="B36" s="7">
        <v>0</v>
      </c>
      <c r="C36" s="7">
        <v>3.8391076115485565</v>
      </c>
      <c r="D36" s="7">
        <v>3.0832677165354334</v>
      </c>
      <c r="E36" s="7">
        <v>0</v>
      </c>
      <c r="F36" s="7">
        <v>0</v>
      </c>
      <c r="G36" s="7">
        <v>0</v>
      </c>
      <c r="H36" s="7">
        <v>0</v>
      </c>
      <c r="I36" s="7">
        <v>1.0428149606299213</v>
      </c>
      <c r="J36" s="7">
        <v>0</v>
      </c>
      <c r="K36" s="7">
        <v>3.6227362204724409</v>
      </c>
      <c r="L36" s="7">
        <v>0</v>
      </c>
      <c r="M36" s="7">
        <v>4.504265091863517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0.77985564304461941</v>
      </c>
      <c r="U36" s="7">
        <v>3.7077427821522302</v>
      </c>
    </row>
    <row r="37" spans="1:21">
      <c r="A37" s="4">
        <v>233</v>
      </c>
      <c r="B37" s="7">
        <v>4.19753937007874</v>
      </c>
      <c r="C37" s="7">
        <v>4.6450131233595799</v>
      </c>
      <c r="D37" s="7">
        <v>2.8427821522309711</v>
      </c>
      <c r="E37" s="7">
        <v>2.4204396325459316</v>
      </c>
      <c r="F37" s="7">
        <v>3.5637795275590549</v>
      </c>
      <c r="G37" s="7">
        <v>1.829002624671916</v>
      </c>
      <c r="H37" s="7">
        <v>0</v>
      </c>
      <c r="I37" s="7">
        <v>1.0880577427821523</v>
      </c>
      <c r="J37" s="7">
        <v>0</v>
      </c>
      <c r="K37" s="7">
        <v>4.0644356955380578</v>
      </c>
      <c r="L37" s="7">
        <v>0</v>
      </c>
      <c r="M37" s="7">
        <v>4.5203083989501316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0.89468503937007871</v>
      </c>
      <c r="U37" s="7">
        <v>4.1518044619422572</v>
      </c>
    </row>
    <row r="38" spans="1:21">
      <c r="A38" s="3">
        <v>239</v>
      </c>
      <c r="B38" s="7">
        <v>4.2866258507940742</v>
      </c>
      <c r="C38" s="7">
        <v>4.4713532202705428</v>
      </c>
      <c r="D38" s="7">
        <v>3.093680455436028</v>
      </c>
      <c r="E38" s="7">
        <v>2.4515033966342443</v>
      </c>
      <c r="F38" s="7">
        <v>3.6269094488188975</v>
      </c>
      <c r="G38" s="7">
        <v>1.9098425196850397</v>
      </c>
      <c r="H38" s="7">
        <v>2.1206036745406824</v>
      </c>
      <c r="I38" s="7">
        <v>1.0677472933070866</v>
      </c>
      <c r="J38" s="7">
        <v>2.4251968503937009</v>
      </c>
      <c r="K38" s="7">
        <v>4.4426942813569754</v>
      </c>
      <c r="L38" s="7">
        <v>3.0896981627296589</v>
      </c>
      <c r="M38" s="7">
        <v>4.6403168353955762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0.8374531308586427</v>
      </c>
      <c r="U38" s="7">
        <v>3.847439832732773</v>
      </c>
    </row>
    <row r="39" spans="1:21">
      <c r="A39" s="4">
        <v>240</v>
      </c>
      <c r="B39" s="7">
        <v>4.2140419947506551</v>
      </c>
      <c r="C39" s="7">
        <v>4.0172900262467195</v>
      </c>
      <c r="D39" s="7">
        <v>3.1266336900195171</v>
      </c>
      <c r="E39" s="7">
        <v>0</v>
      </c>
      <c r="F39" s="7">
        <v>0</v>
      </c>
      <c r="G39" s="7">
        <v>0</v>
      </c>
      <c r="H39" s="7">
        <v>0</v>
      </c>
      <c r="I39" s="7">
        <v>1.0206692913385826</v>
      </c>
      <c r="J39" s="7">
        <v>0</v>
      </c>
      <c r="K39" s="7">
        <v>3.5350049212598429</v>
      </c>
      <c r="L39" s="7">
        <v>2.8299540682414701</v>
      </c>
      <c r="M39" s="7">
        <v>4.7536089238845136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3.6675373511003424</v>
      </c>
    </row>
    <row r="40" spans="1:21">
      <c r="A40" s="3">
        <v>236</v>
      </c>
      <c r="B40" s="7">
        <v>4.349081364829396</v>
      </c>
      <c r="C40" s="7">
        <v>4.4832349081364828</v>
      </c>
      <c r="D40" s="7">
        <v>0</v>
      </c>
      <c r="E40" s="7">
        <v>2.5028105861767278</v>
      </c>
      <c r="F40" s="7">
        <v>0</v>
      </c>
      <c r="G40" s="7">
        <v>0</v>
      </c>
      <c r="H40" s="7">
        <v>0</v>
      </c>
      <c r="I40" s="7">
        <v>1.003248031496063</v>
      </c>
      <c r="J40" s="7">
        <v>0</v>
      </c>
      <c r="K40" s="7">
        <v>4.1320315429321335</v>
      </c>
      <c r="L40" s="7">
        <v>3.1059055118110237</v>
      </c>
      <c r="M40" s="7">
        <v>4.9402230971128605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0.91902887139107603</v>
      </c>
      <c r="U40" s="7">
        <v>3.7797840610832738</v>
      </c>
    </row>
    <row r="41" spans="1:21">
      <c r="A41" s="4">
        <v>242</v>
      </c>
      <c r="B41" s="7">
        <v>4.3215233465455638</v>
      </c>
      <c r="C41" s="7">
        <v>4.2248467191601051</v>
      </c>
      <c r="D41" s="7">
        <v>3.4732283464566933</v>
      </c>
      <c r="E41" s="7">
        <v>2.4829806258494416</v>
      </c>
      <c r="F41" s="7">
        <v>3.6226608274344492</v>
      </c>
      <c r="G41" s="7">
        <v>0</v>
      </c>
      <c r="H41" s="7">
        <v>2.1439869495479731</v>
      </c>
      <c r="I41" s="7">
        <v>1.1187783962349533</v>
      </c>
      <c r="J41" s="7">
        <v>0</v>
      </c>
      <c r="K41" s="7">
        <v>4.1279734860165984</v>
      </c>
      <c r="L41" s="7">
        <v>3.0877375874890642</v>
      </c>
      <c r="M41" s="7">
        <v>5.0575185914260725</v>
      </c>
      <c r="N41" s="7">
        <v>0</v>
      </c>
      <c r="O41" s="7">
        <v>0</v>
      </c>
      <c r="P41" s="7">
        <v>0</v>
      </c>
      <c r="Q41" s="7">
        <v>0</v>
      </c>
      <c r="R41" s="7">
        <v>1.6940288713910763</v>
      </c>
      <c r="S41" s="7">
        <v>2.4656933508311463</v>
      </c>
      <c r="T41" s="7">
        <v>0.92985564304461932</v>
      </c>
      <c r="U41" s="7">
        <v>4.1072788436656689</v>
      </c>
    </row>
    <row r="42" spans="1:21">
      <c r="A42" s="3">
        <v>243</v>
      </c>
      <c r="B42" s="7">
        <v>4.9601377952755907</v>
      </c>
      <c r="C42" s="7">
        <v>4.4560039370078739</v>
      </c>
      <c r="D42" s="7">
        <v>3.4516732283464564</v>
      </c>
      <c r="E42" s="7">
        <v>2.4337598425196849</v>
      </c>
      <c r="F42" s="7">
        <v>3.5856627296587922</v>
      </c>
      <c r="G42" s="7">
        <v>2.1676181102362202</v>
      </c>
      <c r="H42" s="7">
        <v>2.2615485564304461</v>
      </c>
      <c r="I42" s="7">
        <v>1.1368438320209973</v>
      </c>
      <c r="J42" s="7">
        <v>0</v>
      </c>
      <c r="K42" s="7">
        <v>4.4773622047244093</v>
      </c>
      <c r="L42" s="7">
        <v>3.058858267716535</v>
      </c>
      <c r="M42" s="7">
        <v>5.0917322834645669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2.5866141732283463</v>
      </c>
      <c r="T42" s="7">
        <v>0.87283464566929136</v>
      </c>
      <c r="U42" s="7">
        <v>3.7557414698162725</v>
      </c>
    </row>
    <row r="43" spans="1:21">
      <c r="A43" s="4">
        <v>257</v>
      </c>
      <c r="B43" s="7">
        <v>0</v>
      </c>
      <c r="C43" s="7">
        <v>4.3498233930865027</v>
      </c>
      <c r="D43" s="7">
        <v>3.4978234552076337</v>
      </c>
      <c r="E43" s="7">
        <v>0</v>
      </c>
      <c r="F43" s="7">
        <v>0</v>
      </c>
      <c r="G43" s="7">
        <v>0</v>
      </c>
      <c r="H43" s="7">
        <v>0</v>
      </c>
      <c r="I43" s="7">
        <v>1.1005307241006641</v>
      </c>
      <c r="J43" s="7">
        <v>0</v>
      </c>
      <c r="K43" s="7">
        <v>3.8290091863517057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3.3918804504275677</v>
      </c>
    </row>
    <row r="44" spans="1:21">
      <c r="A44" s="3">
        <v>256</v>
      </c>
      <c r="B44" s="7">
        <v>4.8912401574803148</v>
      </c>
      <c r="C44" s="7">
        <v>4.4078740157480318</v>
      </c>
      <c r="D44" s="7">
        <v>3.4839566929133858</v>
      </c>
      <c r="E44" s="7">
        <v>2.3442913385826771</v>
      </c>
      <c r="F44" s="7">
        <v>3.4661745406824145</v>
      </c>
      <c r="G44" s="7">
        <v>0</v>
      </c>
      <c r="H44" s="7">
        <v>2.1288385826771652</v>
      </c>
      <c r="I44" s="7">
        <v>1.0698490813648294</v>
      </c>
      <c r="J44" s="7">
        <v>3.0243110236220478</v>
      </c>
      <c r="K44" s="7">
        <v>4.144947506561679</v>
      </c>
      <c r="L44" s="7">
        <v>3.10990813648294</v>
      </c>
      <c r="M44" s="7">
        <v>4.8554790026246728</v>
      </c>
      <c r="N44" s="7">
        <v>1.6183727034120736</v>
      </c>
      <c r="O44" s="7">
        <v>0</v>
      </c>
      <c r="P44" s="7">
        <v>0</v>
      </c>
      <c r="Q44" s="7">
        <v>0</v>
      </c>
      <c r="R44" s="7">
        <v>2.2268700787401574</v>
      </c>
      <c r="S44" s="7">
        <v>2.0900590551181102</v>
      </c>
      <c r="T44" s="7">
        <v>1.6815944881889766</v>
      </c>
      <c r="U44" s="7">
        <v>3.7885170603674538</v>
      </c>
    </row>
    <row r="45" spans="1:21">
      <c r="A45" s="4">
        <v>244</v>
      </c>
      <c r="B45" s="7">
        <v>4.1934997927890594</v>
      </c>
      <c r="C45" s="7">
        <v>4.0857368181090035</v>
      </c>
      <c r="D45" s="7">
        <v>3.3976058982210553</v>
      </c>
      <c r="E45" s="7">
        <v>2.3293067778292418</v>
      </c>
      <c r="F45" s="7">
        <v>3.2657333381640177</v>
      </c>
      <c r="G45" s="7">
        <v>2.3683199694933417</v>
      </c>
      <c r="H45" s="7">
        <v>2.1150471247912188</v>
      </c>
      <c r="I45" s="7">
        <v>1.2102898307924275</v>
      </c>
      <c r="J45" s="7">
        <v>2.5395004638428818</v>
      </c>
      <c r="K45" s="7">
        <v>3.7715761154855638</v>
      </c>
      <c r="L45" s="7">
        <v>2.8080187091998114</v>
      </c>
      <c r="M45" s="7">
        <v>4.6737532808398949</v>
      </c>
      <c r="N45" s="7">
        <v>0</v>
      </c>
      <c r="O45" s="7">
        <v>0</v>
      </c>
      <c r="P45" s="7">
        <v>2.1740764435695539</v>
      </c>
      <c r="Q45" s="7">
        <v>3.9839238845144358</v>
      </c>
      <c r="R45" s="7">
        <v>1.6302043126962071</v>
      </c>
      <c r="S45" s="7">
        <v>2.5170636482939632</v>
      </c>
      <c r="T45" s="7">
        <v>3.5079612170189254</v>
      </c>
      <c r="U45" s="7">
        <v>3.4758051039483364</v>
      </c>
    </row>
    <row r="46" spans="1:21">
      <c r="A46" s="3">
        <v>245</v>
      </c>
      <c r="B46" s="7">
        <v>4.3624343832020998</v>
      </c>
      <c r="C46" s="7">
        <v>3.4567521643749761</v>
      </c>
      <c r="D46" s="7">
        <v>3.1598753280839897</v>
      </c>
      <c r="E46" s="7">
        <v>2.3369914698162733</v>
      </c>
      <c r="F46" s="7">
        <v>2.9790354330708659</v>
      </c>
      <c r="G46" s="7">
        <v>0</v>
      </c>
      <c r="H46" s="7">
        <v>0</v>
      </c>
      <c r="I46" s="7">
        <v>0.98227226169899473</v>
      </c>
      <c r="J46" s="7">
        <v>2.4663713910761156</v>
      </c>
      <c r="K46" s="7">
        <v>3.4564960629921258</v>
      </c>
      <c r="L46" s="7">
        <v>2.8447506561679794</v>
      </c>
      <c r="M46" s="7">
        <v>4.9055446194225718</v>
      </c>
      <c r="N46" s="7">
        <v>0</v>
      </c>
      <c r="O46" s="7">
        <v>0</v>
      </c>
      <c r="P46" s="7">
        <v>2.1251312335958006</v>
      </c>
      <c r="Q46" s="7">
        <v>0</v>
      </c>
      <c r="R46" s="7">
        <v>0</v>
      </c>
      <c r="S46" s="7">
        <v>0</v>
      </c>
      <c r="T46" s="7">
        <v>1.3201695100612423</v>
      </c>
      <c r="U46" s="7">
        <v>0</v>
      </c>
    </row>
    <row r="47" spans="1:21">
      <c r="A47" s="4">
        <v>247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2.2325131233595799</v>
      </c>
      <c r="U47" s="7">
        <v>0</v>
      </c>
    </row>
    <row r="48" spans="1:21">
      <c r="A48" s="4">
        <v>235</v>
      </c>
      <c r="B48" s="7">
        <v>4.3794291338582676</v>
      </c>
      <c r="C48" s="7">
        <v>4.38234908136483</v>
      </c>
      <c r="D48" s="7">
        <v>2.9241141732283453</v>
      </c>
      <c r="E48" s="7">
        <v>2.3462416517242275</v>
      </c>
      <c r="F48" s="7">
        <v>3.4450459317585307</v>
      </c>
      <c r="G48" s="7">
        <v>2.0465551181102359</v>
      </c>
      <c r="H48" s="7">
        <v>0</v>
      </c>
      <c r="I48" s="7">
        <v>1.1328155140246026</v>
      </c>
      <c r="J48" s="7">
        <v>2.3860892388451442</v>
      </c>
      <c r="K48" s="7">
        <v>4.3420760027066931</v>
      </c>
      <c r="L48" s="7">
        <v>2.9669146121079124</v>
      </c>
      <c r="M48" s="7">
        <v>4.7531132827146605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2.4122047244094489</v>
      </c>
      <c r="T48" s="7">
        <v>1.1979986876640418</v>
      </c>
      <c r="U48" s="7">
        <v>3.9102034120734905</v>
      </c>
    </row>
    <row r="49" spans="1:21">
      <c r="A49" s="3">
        <v>237</v>
      </c>
      <c r="B49" s="7">
        <v>4.9070360470996173</v>
      </c>
      <c r="C49" s="7">
        <v>4.2002198860780693</v>
      </c>
      <c r="D49" s="7">
        <v>3.3115157480314963</v>
      </c>
      <c r="E49" s="7">
        <v>2.4433417930196746</v>
      </c>
      <c r="F49" s="7">
        <v>3.5419433174019188</v>
      </c>
      <c r="G49" s="7">
        <v>2.0625</v>
      </c>
      <c r="H49" s="7">
        <v>2.0874999999999999</v>
      </c>
      <c r="I49" s="7">
        <v>1.0068548040101546</v>
      </c>
      <c r="J49" s="7">
        <v>2.516535433070866</v>
      </c>
      <c r="K49" s="7">
        <v>3.9748285496570994</v>
      </c>
      <c r="L49" s="7">
        <v>3.0619714865187304</v>
      </c>
      <c r="M49" s="7">
        <v>5.1173495674151841</v>
      </c>
      <c r="N49" s="7">
        <v>0</v>
      </c>
      <c r="O49" s="7">
        <v>0</v>
      </c>
      <c r="P49" s="7">
        <v>0</v>
      </c>
      <c r="Q49" s="7">
        <v>0</v>
      </c>
      <c r="R49" s="7">
        <v>1.56748687664042</v>
      </c>
      <c r="S49" s="7">
        <v>2.4378791192767566</v>
      </c>
      <c r="T49" s="7">
        <v>1.1125</v>
      </c>
      <c r="U49" s="7">
        <v>3.4632399028479646</v>
      </c>
    </row>
    <row r="50" spans="1:21">
      <c r="A50" s="4">
        <v>238</v>
      </c>
      <c r="B50" s="7">
        <v>4.7279527559055117</v>
      </c>
      <c r="C50" s="7">
        <v>4.4176181102362202</v>
      </c>
      <c r="D50" s="7">
        <v>3.7119094488188971</v>
      </c>
      <c r="E50" s="7">
        <v>2.5611876640419946</v>
      </c>
      <c r="F50" s="7">
        <v>3.449737532808399</v>
      </c>
      <c r="G50" s="7">
        <v>2.1219816272965883</v>
      </c>
      <c r="H50" s="7">
        <v>2.1721784776902884</v>
      </c>
      <c r="I50" s="7">
        <v>1.0030511811023624</v>
      </c>
      <c r="J50" s="7">
        <v>3.0000656167979001</v>
      </c>
      <c r="K50" s="7">
        <v>4.3742782152230966</v>
      </c>
      <c r="L50" s="7">
        <v>2.9770013123359571</v>
      </c>
      <c r="M50" s="7">
        <v>4.9375656167979001</v>
      </c>
      <c r="N50" s="7">
        <v>0</v>
      </c>
      <c r="O50" s="7">
        <v>0</v>
      </c>
      <c r="P50" s="7">
        <v>2.170242782152231</v>
      </c>
      <c r="Q50" s="7">
        <v>0</v>
      </c>
      <c r="R50" s="7">
        <v>1.6229002624671915</v>
      </c>
      <c r="S50" s="7">
        <v>2.5048556430446189</v>
      </c>
      <c r="T50" s="7">
        <v>0.92857611548556418</v>
      </c>
      <c r="U50" s="7">
        <v>3.7208661417322828</v>
      </c>
    </row>
    <row r="51" spans="1:21">
      <c r="A51" s="3">
        <v>241</v>
      </c>
      <c r="B51" s="7">
        <v>4.815321522309711</v>
      </c>
      <c r="C51" s="7">
        <v>3.6419947506561683</v>
      </c>
      <c r="D51" s="7">
        <v>3.0299212598425189</v>
      </c>
      <c r="E51" s="7">
        <v>2.41240157480315</v>
      </c>
      <c r="F51" s="7">
        <v>3.5830430375890518</v>
      </c>
      <c r="G51" s="7">
        <v>0</v>
      </c>
      <c r="H51" s="7">
        <v>2.1376640419947504</v>
      </c>
      <c r="I51" s="7">
        <v>1.100262467191601</v>
      </c>
      <c r="J51" s="7">
        <v>2.5622375328083988</v>
      </c>
      <c r="K51" s="7">
        <v>3.73999343832021</v>
      </c>
      <c r="L51" s="7">
        <v>2.851312335958005</v>
      </c>
      <c r="M51" s="7">
        <v>5.0959645669291342</v>
      </c>
      <c r="N51" s="7">
        <v>0</v>
      </c>
      <c r="O51" s="7">
        <v>0</v>
      </c>
      <c r="P51" s="7">
        <v>2.0889435695538059</v>
      </c>
      <c r="Q51" s="7">
        <v>0</v>
      </c>
      <c r="R51" s="7">
        <v>1.5392388451443568</v>
      </c>
      <c r="S51" s="7">
        <v>2.5104330708661418</v>
      </c>
      <c r="T51" s="7">
        <v>1.0720144356955381</v>
      </c>
      <c r="U51" s="7">
        <v>3.0992454068241471</v>
      </c>
    </row>
    <row r="52" spans="1:21">
      <c r="A52" s="4">
        <v>246</v>
      </c>
      <c r="B52" s="7">
        <v>0</v>
      </c>
      <c r="C52" s="7">
        <v>3.9508202099737533</v>
      </c>
      <c r="D52" s="7">
        <v>3.9769356955380579</v>
      </c>
      <c r="E52" s="7">
        <v>0</v>
      </c>
      <c r="F52" s="7">
        <v>3.5183398950131233</v>
      </c>
      <c r="G52" s="7">
        <v>0</v>
      </c>
      <c r="H52" s="7">
        <v>0</v>
      </c>
      <c r="I52" s="7">
        <v>1.0943241469816272</v>
      </c>
      <c r="J52" s="7">
        <v>0</v>
      </c>
      <c r="K52" s="7">
        <v>3.5583333333333331</v>
      </c>
      <c r="L52" s="7">
        <v>0</v>
      </c>
      <c r="M52" s="7">
        <v>5.0210629921259846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2.460531496062992</v>
      </c>
      <c r="T52" s="7">
        <v>0</v>
      </c>
      <c r="U52" s="7">
        <v>3.508694225721785</v>
      </c>
    </row>
    <row r="53" spans="1:21">
      <c r="A53" s="3">
        <v>259</v>
      </c>
      <c r="B53" s="7">
        <v>4.3404199475065619</v>
      </c>
      <c r="C53" s="7">
        <v>4.0156167979002619</v>
      </c>
      <c r="D53" s="7">
        <v>3.5056102362204724</v>
      </c>
      <c r="E53" s="7">
        <v>2.1928477690288712</v>
      </c>
      <c r="F53" s="7">
        <v>3.2412401574803149</v>
      </c>
      <c r="G53" s="7">
        <v>1.8566272965879267</v>
      </c>
      <c r="H53" s="7">
        <v>0</v>
      </c>
      <c r="I53" s="7">
        <v>1.2318569553805776</v>
      </c>
      <c r="J53" s="7">
        <v>2.8523622047244093</v>
      </c>
      <c r="K53" s="7">
        <v>3.8838910761154852</v>
      </c>
      <c r="L53" s="7">
        <v>0</v>
      </c>
      <c r="M53" s="7">
        <v>0</v>
      </c>
      <c r="N53" s="7">
        <v>0</v>
      </c>
      <c r="O53" s="7">
        <v>0</v>
      </c>
      <c r="P53" s="7">
        <v>2.1059055118110237</v>
      </c>
      <c r="Q53" s="7">
        <v>0</v>
      </c>
      <c r="R53" s="7">
        <v>2.116371391076115</v>
      </c>
      <c r="S53" s="7">
        <v>1.7585629921259844</v>
      </c>
      <c r="T53" s="7">
        <v>1.4617454068241471</v>
      </c>
      <c r="U53" s="7">
        <v>3.4791338582677165</v>
      </c>
    </row>
    <row r="54" spans="1:21">
      <c r="A54" s="4">
        <v>260</v>
      </c>
      <c r="B54" s="7">
        <v>4.3729658792650916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</row>
    <row r="55" spans="1:21">
      <c r="A55" s="3">
        <v>255</v>
      </c>
      <c r="B55" s="7">
        <v>4.4560367454068244</v>
      </c>
      <c r="C55" s="7">
        <v>4.321784776902887</v>
      </c>
      <c r="D55" s="7">
        <v>3.2283792650918635</v>
      </c>
      <c r="E55" s="7">
        <v>2.2409120734908137</v>
      </c>
      <c r="F55" s="7">
        <v>3.3335629921259842</v>
      </c>
      <c r="G55" s="7">
        <v>0</v>
      </c>
      <c r="H55" s="7">
        <v>0</v>
      </c>
      <c r="I55" s="7">
        <v>1.0497703412073489</v>
      </c>
      <c r="J55" s="7">
        <v>3.1291994750656165</v>
      </c>
      <c r="K55" s="7">
        <v>3.9497375328083999</v>
      </c>
      <c r="L55" s="7">
        <v>2.8789698162729658</v>
      </c>
      <c r="M55" s="7">
        <v>4.9122047244094489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2.0979986876640417</v>
      </c>
      <c r="T55" s="7">
        <v>2.1575787401574802</v>
      </c>
      <c r="U55" s="7">
        <v>3.4645997375328084</v>
      </c>
    </row>
    <row r="56" spans="1:21">
      <c r="A56" s="4">
        <v>254</v>
      </c>
      <c r="B56" s="7">
        <v>4.5145669291338582</v>
      </c>
      <c r="C56" s="7">
        <v>4.5450787401574804</v>
      </c>
      <c r="D56" s="7">
        <v>0</v>
      </c>
      <c r="E56" s="7">
        <v>2.2491141732283464</v>
      </c>
      <c r="F56" s="7">
        <v>3.220636482939633</v>
      </c>
      <c r="G56" s="7">
        <v>2.2545275590551177</v>
      </c>
      <c r="H56" s="7">
        <v>2.0120406824146979</v>
      </c>
      <c r="I56" s="7">
        <v>1.3529855643044619</v>
      </c>
      <c r="J56" s="7">
        <v>3.2190288713910764</v>
      </c>
      <c r="K56" s="7">
        <v>4.183858267716535</v>
      </c>
      <c r="L56" s="7">
        <v>2.8335958005249342</v>
      </c>
      <c r="M56" s="7">
        <v>5.045374015748032</v>
      </c>
      <c r="N56" s="7">
        <v>1.7199146981627298</v>
      </c>
      <c r="O56" s="7">
        <v>0</v>
      </c>
      <c r="P56" s="7">
        <v>2.17749343832021</v>
      </c>
      <c r="Q56" s="7">
        <v>0</v>
      </c>
      <c r="R56" s="7">
        <v>0</v>
      </c>
      <c r="S56" s="7">
        <v>2.0774278215223099</v>
      </c>
      <c r="T56" s="7">
        <v>2.1154199475065618</v>
      </c>
      <c r="U56" s="7">
        <v>3.839074803149606</v>
      </c>
    </row>
    <row r="57" spans="1:21">
      <c r="A57" s="3">
        <v>258</v>
      </c>
      <c r="B57" s="7">
        <v>4.6251640419947506</v>
      </c>
      <c r="C57" s="7">
        <v>4.2237204724409443</v>
      </c>
      <c r="D57" s="7">
        <v>3.9673228346456697</v>
      </c>
      <c r="E57" s="7">
        <v>2.2192585301837271</v>
      </c>
      <c r="F57" s="7">
        <v>3.4338254593175854</v>
      </c>
      <c r="G57" s="7">
        <v>2.3509514435695538</v>
      </c>
      <c r="H57" s="7">
        <v>2.1500984251968505</v>
      </c>
      <c r="I57" s="7">
        <v>1.1866469816272966</v>
      </c>
      <c r="J57" s="7">
        <v>3.169520997375328</v>
      </c>
      <c r="K57" s="7">
        <v>3.6751640419947504</v>
      </c>
      <c r="L57" s="7">
        <v>3.0309055118110235</v>
      </c>
      <c r="M57" s="7">
        <v>4.8199146981627292</v>
      </c>
      <c r="N57" s="7">
        <v>1.4968832020997376</v>
      </c>
      <c r="O57" s="7">
        <v>0</v>
      </c>
      <c r="P57" s="7">
        <v>2.2614173228346459</v>
      </c>
      <c r="Q57" s="7">
        <v>0</v>
      </c>
      <c r="R57" s="7">
        <v>2.2462926509186354</v>
      </c>
      <c r="S57" s="7">
        <v>2.3326115485564305</v>
      </c>
      <c r="T57" s="7">
        <v>1.7400590551181103</v>
      </c>
      <c r="U57" s="7">
        <v>3.8689960629921258</v>
      </c>
    </row>
    <row r="58" spans="1:21">
      <c r="A58" s="4">
        <v>261</v>
      </c>
      <c r="B58" s="7">
        <v>4.4192585301837264</v>
      </c>
      <c r="C58" s="7">
        <v>4.0015419947506565</v>
      </c>
      <c r="D58" s="7">
        <v>3.6961286089238841</v>
      </c>
      <c r="E58" s="7">
        <v>2.4059383202099736</v>
      </c>
      <c r="F58" s="7">
        <v>3.2112860892388455</v>
      </c>
      <c r="G58" s="7">
        <v>2.548917322834646</v>
      </c>
      <c r="H58" s="7">
        <v>0</v>
      </c>
      <c r="I58" s="7">
        <v>1.3279199475065617</v>
      </c>
      <c r="J58" s="7">
        <v>2.7953083989501311</v>
      </c>
      <c r="K58" s="7">
        <v>3.7269028871391083</v>
      </c>
      <c r="L58" s="7">
        <v>0</v>
      </c>
      <c r="M58" s="7">
        <v>0</v>
      </c>
      <c r="N58" s="7">
        <v>2.2836942257217845</v>
      </c>
      <c r="O58" s="7">
        <v>0</v>
      </c>
      <c r="P58" s="7">
        <v>2.0786417322834647</v>
      </c>
      <c r="Q58" s="7">
        <v>0</v>
      </c>
      <c r="R58" s="7">
        <v>0</v>
      </c>
      <c r="S58" s="7">
        <v>0</v>
      </c>
      <c r="T58" s="7">
        <v>0.95944881889763778</v>
      </c>
      <c r="U58" s="7">
        <v>3.4742454068241475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EC27-CE12-2B40-91D4-7D8244B18519}">
  <dimension ref="A1:U28"/>
  <sheetViews>
    <sheetView tabSelected="1" workbookViewId="0">
      <selection activeCell="C9" sqref="C9"/>
    </sheetView>
  </sheetViews>
  <sheetFormatPr baseColWidth="10" defaultRowHeight="13"/>
  <sheetData>
    <row r="1" spans="1:21"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6</v>
      </c>
      <c r="S1" s="1" t="s">
        <v>14</v>
      </c>
      <c r="T1" s="1" t="s">
        <v>11</v>
      </c>
      <c r="U1" s="1" t="s">
        <v>19</v>
      </c>
    </row>
    <row r="2" spans="1:21">
      <c r="A2" s="14" t="s">
        <v>34</v>
      </c>
      <c r="B2" s="9">
        <f>(VLOOKUP(143, AW_DAU_2011!$A$2:$U$58,COLUMN(),FALSE)+VLOOKUP(141, AW_DAU_2011!$A$2:$U$58,COLUMN(),FALSE))/((VLOOKUP(143, AW_DAU_2011!$A$2:$U$58,COLUMN(),FALSE)&lt;&gt;0)+(VLOOKUP(141, AW_DAU_2011!$A$2:$U$58,COLUMN(),FALSE)&lt;&gt;0))</f>
        <v>2.8972864651224626</v>
      </c>
      <c r="C2" s="9">
        <f>(VLOOKUP(143, AW_DAU_2011!$A$2:$U$58,COLUMN(),FALSE)+VLOOKUP(141, AW_DAU_2011!$A$2:$U$58,COLUMN(),FALSE))/((VLOOKUP(143, AW_DAU_2011!$A$2:$U$58,COLUMN(),FALSE)&lt;&gt;0)+(VLOOKUP(141, AW_DAU_2011!$A$2:$U$58,COLUMN(),FALSE)&lt;&gt;0))</f>
        <v>3.2195432746003929</v>
      </c>
      <c r="D2" s="9">
        <f>(VLOOKUP(143, AW_DAU_2011!$A$2:$U$58,COLUMN(),FALSE)+VLOOKUP(141, AW_DAU_2011!$A$2:$U$58,COLUMN(),FALSE))/((VLOOKUP(143, AW_DAU_2011!$A$2:$U$58,COLUMN(),FALSE)&lt;&gt;0)+(VLOOKUP(141, AW_DAU_2011!$A$2:$U$58,COLUMN(),FALSE)&lt;&gt;0))</f>
        <v>2.3722112860892386</v>
      </c>
      <c r="E2" s="9">
        <f>(VLOOKUP(143, AW_DAU_2011!$A$2:$U$58,COLUMN(),FALSE)+VLOOKUP(141, AW_DAU_2011!$A$2:$U$58,COLUMN(),FALSE))/((VLOOKUP(143, AW_DAU_2011!$A$2:$U$58,COLUMN(),FALSE)&lt;&gt;0)+(VLOOKUP(141, AW_DAU_2011!$A$2:$U$58,COLUMN(),FALSE)&lt;&gt;0))</f>
        <v>2.1813976377952757</v>
      </c>
      <c r="F2" s="9" t="e">
        <f>(VLOOKUP(143, AW_DAU_2011!$A$2:$U$58,COLUMN(),FALSE)+VLOOKUP(141, AW_DAU_2011!$A$2:$U$58,COLUMN(),FALSE))/((VLOOKUP(143, AW_DAU_2011!$A$2:$U$58,COLUMN(),FALSE)&lt;&gt;0)+(VLOOKUP(141, AW_DAU_2011!$A$2:$U$58,COLUMN(),FALSE)&lt;&gt;0))</f>
        <v>#DIV/0!</v>
      </c>
      <c r="G2" s="9" t="e">
        <f>(VLOOKUP(143, AW_DAU_2011!$A$2:$U$58,COLUMN(),FALSE)+VLOOKUP(141, AW_DAU_2011!$A$2:$U$58,COLUMN(),FALSE))/((VLOOKUP(143, AW_DAU_2011!$A$2:$U$58,COLUMN(),FALSE)&lt;&gt;0)+(VLOOKUP(141, AW_DAU_2011!$A$2:$U$58,COLUMN(),FALSE)&lt;&gt;0))</f>
        <v>#DIV/0!</v>
      </c>
      <c r="H2" s="9" t="e">
        <f>(VLOOKUP(143, AW_DAU_2011!$A$2:$U$58,COLUMN(),FALSE)+VLOOKUP(141, AW_DAU_2011!$A$2:$U$58,COLUMN(),FALSE))/((VLOOKUP(143, AW_DAU_2011!$A$2:$U$58,COLUMN(),FALSE)&lt;&gt;0)+(VLOOKUP(141, AW_DAU_2011!$A$2:$U$58,COLUMN(),FALSE)&lt;&gt;0))</f>
        <v>#DIV/0!</v>
      </c>
      <c r="I2" s="9">
        <f>(VLOOKUP(143, AW_DAU_2011!$A$2:$U$58,COLUMN(),FALSE)+VLOOKUP(141, AW_DAU_2011!$A$2:$U$58,COLUMN(),FALSE))/((VLOOKUP(143, AW_DAU_2011!$A$2:$U$58,COLUMN(),FALSE)&lt;&gt;0)+(VLOOKUP(141, AW_DAU_2011!$A$2:$U$58,COLUMN(),FALSE)&lt;&gt;0))</f>
        <v>0.57414112616020541</v>
      </c>
      <c r="J2" s="9" t="e">
        <f>(VLOOKUP(143, AW_DAU_2011!$A$2:$U$58,COLUMN(),FALSE)+VLOOKUP(141, AW_DAU_2011!$A$2:$U$58,COLUMN(),FALSE))/((VLOOKUP(143, AW_DAU_2011!$A$2:$U$58,COLUMN(),FALSE)&lt;&gt;0)+(VLOOKUP(141, AW_DAU_2011!$A$2:$U$58,COLUMN(),FALSE)&lt;&gt;0))</f>
        <v>#DIV/0!</v>
      </c>
      <c r="K2" s="9">
        <f>(VLOOKUP(143, AW_DAU_2011!$A$2:$U$58,COLUMN(),FALSE)+VLOOKUP(141, AW_DAU_2011!$A$2:$U$58,COLUMN(),FALSE))/((VLOOKUP(143, AW_DAU_2011!$A$2:$U$58,COLUMN(),FALSE)&lt;&gt;0)+(VLOOKUP(141, AW_DAU_2011!$A$2:$U$58,COLUMN(),FALSE)&lt;&gt;0))</f>
        <v>2.6627179121409998</v>
      </c>
      <c r="L2" s="9">
        <f>(VLOOKUP(143, AW_DAU_2011!$A$2:$U$58,COLUMN(),FALSE)+VLOOKUP(141, AW_DAU_2011!$A$2:$U$58,COLUMN(),FALSE))/((VLOOKUP(143, AW_DAU_2011!$A$2:$U$58,COLUMN(),FALSE)&lt;&gt;0)+(VLOOKUP(141, AW_DAU_2011!$A$2:$U$58,COLUMN(),FALSE)&lt;&gt;0))</f>
        <v>2.3602690288713912</v>
      </c>
      <c r="M2" s="9">
        <f>(VLOOKUP(143, AW_DAU_2011!$A$2:$U$58,COLUMN(),FALSE)+VLOOKUP(141, AW_DAU_2011!$A$2:$U$58,COLUMN(),FALSE))/((VLOOKUP(143, AW_DAU_2011!$A$2:$U$58,COLUMN(),FALSE)&lt;&gt;0)+(VLOOKUP(141, AW_DAU_2011!$A$2:$U$58,COLUMN(),FALSE)&lt;&gt;0))</f>
        <v>3.1805284808296408</v>
      </c>
      <c r="N2" s="9" t="e">
        <f>(VLOOKUP(143, AW_DAU_2011!$A$2:$U$58,COLUMN(),FALSE)+VLOOKUP(141, AW_DAU_2011!$A$2:$U$58,COLUMN(),FALSE))/((VLOOKUP(143, AW_DAU_2011!$A$2:$U$58,COLUMN(),FALSE)&lt;&gt;0)+(VLOOKUP(141, AW_DAU_2011!$A$2:$U$58,COLUMN(),FALSE)&lt;&gt;0))</f>
        <v>#DIV/0!</v>
      </c>
      <c r="O2" s="9" t="e">
        <f>(VLOOKUP(143, AW_DAU_2011!$A$2:$U$58,COLUMN(),FALSE)+VLOOKUP(141, AW_DAU_2011!$A$2:$U$58,COLUMN(),FALSE))/((VLOOKUP(143, AW_DAU_2011!$A$2:$U$58,COLUMN(),FALSE)&lt;&gt;0)+(VLOOKUP(141, AW_DAU_2011!$A$2:$U$58,COLUMN(),FALSE)&lt;&gt;0))</f>
        <v>#DIV/0!</v>
      </c>
      <c r="P2" s="9" t="e">
        <f>(VLOOKUP(143, AW_DAU_2011!$A$2:$U$58,COLUMN(),FALSE)+VLOOKUP(141, AW_DAU_2011!$A$2:$U$58,COLUMN(),FALSE))/((VLOOKUP(143, AW_DAU_2011!$A$2:$U$58,COLUMN(),FALSE)&lt;&gt;0)+(VLOOKUP(141, AW_DAU_2011!$A$2:$U$58,COLUMN(),FALSE)&lt;&gt;0))</f>
        <v>#DIV/0!</v>
      </c>
      <c r="Q2" s="9" t="e">
        <f>(VLOOKUP(143, AW_DAU_2011!$A$2:$U$58,COLUMN(),FALSE)+VLOOKUP(141, AW_DAU_2011!$A$2:$U$58,COLUMN(),FALSE))/((VLOOKUP(143, AW_DAU_2011!$A$2:$U$58,COLUMN(),FALSE)&lt;&gt;0)+(VLOOKUP(141, AW_DAU_2011!$A$2:$U$58,COLUMN(),FALSE)&lt;&gt;0))</f>
        <v>#DIV/0!</v>
      </c>
      <c r="R2" s="9" t="e">
        <f>(VLOOKUP(143, AW_DAU_2011!$A$2:$U$58,COLUMN(),FALSE)+VLOOKUP(141, AW_DAU_2011!$A$2:$U$58,COLUMN(),FALSE))/((VLOOKUP(143, AW_DAU_2011!$A$2:$U$58,COLUMN(),FALSE)&lt;&gt;0)+(VLOOKUP(141, AW_DAU_2011!$A$2:$U$58,COLUMN(),FALSE)&lt;&gt;0))</f>
        <v>#DIV/0!</v>
      </c>
      <c r="S2" s="9" t="e">
        <f>(VLOOKUP(143, AW_DAU_2011!$A$2:$U$58,COLUMN(),FALSE)+VLOOKUP(141, AW_DAU_2011!$A$2:$U$58,COLUMN(),FALSE))/((VLOOKUP(143, AW_DAU_2011!$A$2:$U$58,COLUMN(),FALSE)&lt;&gt;0)+(VLOOKUP(141, AW_DAU_2011!$A$2:$U$58,COLUMN(),FALSE)&lt;&gt;0))</f>
        <v>#DIV/0!</v>
      </c>
      <c r="T2" s="9">
        <f>(VLOOKUP(143, AW_DAU_2011!$A$2:$U$58,COLUMN(),FALSE)+VLOOKUP(141, AW_DAU_2011!$A$2:$U$58,COLUMN(),FALSE))/((VLOOKUP(143, AW_DAU_2011!$A$2:$U$58,COLUMN(),FALSE)&lt;&gt;0)+(VLOOKUP(141, AW_DAU_2011!$A$2:$U$58,COLUMN(),FALSE)&lt;&gt;0))</f>
        <v>2.4603321298001726</v>
      </c>
      <c r="U2" s="9">
        <f>(VLOOKUP(143, AW_DAU_2011!$A$2:$U$58,COLUMN(),FALSE)+VLOOKUP(141, AW_DAU_2011!$A$2:$U$58,COLUMN(),FALSE))/((VLOOKUP(143, AW_DAU_2011!$A$2:$U$58,COLUMN(),FALSE)&lt;&gt;0)+(VLOOKUP(141, AW_DAU_2011!$A$2:$U$58,COLUMN(),FALSE)&lt;&gt;0))</f>
        <v>2.0294025995527289</v>
      </c>
    </row>
    <row r="3" spans="1:21">
      <c r="A3" s="14" t="s">
        <v>35</v>
      </c>
      <c r="B3" s="9">
        <f>(VLOOKUP(142, AW_DAU_2011!$A$2:$U$58,COLUMN(),FALSE)+VLOOKUP(144, AW_DAU_2011!$A$2:$U$58,COLUMN(),FALSE))/((VLOOKUP(142, AW_DAU_2011!$A$2:$U$58,COLUMN(),FALSE)&lt;&gt;0)+(VLOOKUP(144, AW_DAU_2011!$A$2:$U$58,COLUMN(),FALSE)&lt;&gt;0))</f>
        <v>3.2668386993376828</v>
      </c>
      <c r="C3" s="9">
        <f>(VLOOKUP(142, AW_DAU_2011!$A$2:$U$58,COLUMN(),FALSE)+VLOOKUP(144, AW_DAU_2011!$A$2:$U$58,COLUMN(),FALSE))/((VLOOKUP(142, AW_DAU_2011!$A$2:$U$58,COLUMN(),FALSE)&lt;&gt;0)+(VLOOKUP(144, AW_DAU_2011!$A$2:$U$58,COLUMN(),FALSE)&lt;&gt;0))</f>
        <v>3.2477560846997306</v>
      </c>
      <c r="D3" s="9">
        <f>(VLOOKUP(142, AW_DAU_2011!$A$2:$U$58,COLUMN(),FALSE)+VLOOKUP(144, AW_DAU_2011!$A$2:$U$58,COLUMN(),FALSE))/((VLOOKUP(142, AW_DAU_2011!$A$2:$U$58,COLUMN(),FALSE)&lt;&gt;0)+(VLOOKUP(144, AW_DAU_2011!$A$2:$U$58,COLUMN(),FALSE)&lt;&gt;0))</f>
        <v>2.5166895495675066</v>
      </c>
      <c r="E3" s="9">
        <f>(VLOOKUP(142, AW_DAU_2011!$A$2:$U$58,COLUMN(),FALSE)+VLOOKUP(144, AW_DAU_2011!$A$2:$U$58,COLUMN(),FALSE))/((VLOOKUP(142, AW_DAU_2011!$A$2:$U$58,COLUMN(),FALSE)&lt;&gt;0)+(VLOOKUP(144, AW_DAU_2011!$A$2:$U$58,COLUMN(),FALSE)&lt;&gt;0))</f>
        <v>2.2836950478381599</v>
      </c>
      <c r="F3" s="9" t="e">
        <f>(VLOOKUP(142, AW_DAU_2011!$A$2:$U$58,COLUMN(),FALSE)+VLOOKUP(144, AW_DAU_2011!$A$2:$U$58,COLUMN(),FALSE))/((VLOOKUP(142, AW_DAU_2011!$A$2:$U$58,COLUMN(),FALSE)&lt;&gt;0)+(VLOOKUP(144, AW_DAU_2011!$A$2:$U$58,COLUMN(),FALSE)&lt;&gt;0))</f>
        <v>#DIV/0!</v>
      </c>
      <c r="G3" s="9">
        <f>(VLOOKUP(142, AW_DAU_2011!$A$2:$U$58,COLUMN(),FALSE)+VLOOKUP(144, AW_DAU_2011!$A$2:$U$58,COLUMN(),FALSE))/((VLOOKUP(142, AW_DAU_2011!$A$2:$U$58,COLUMN(),FALSE)&lt;&gt;0)+(VLOOKUP(144, AW_DAU_2011!$A$2:$U$58,COLUMN(),FALSE)&lt;&gt;0))</f>
        <v>1.8074311023622047</v>
      </c>
      <c r="H3" s="9">
        <f>(VLOOKUP(142, AW_DAU_2011!$A$2:$U$58,COLUMN(),FALSE)+VLOOKUP(144, AW_DAU_2011!$A$2:$U$58,COLUMN(),FALSE))/((VLOOKUP(142, AW_DAU_2011!$A$2:$U$58,COLUMN(),FALSE)&lt;&gt;0)+(VLOOKUP(144, AW_DAU_2011!$A$2:$U$58,COLUMN(),FALSE)&lt;&gt;0))</f>
        <v>2.0640912073490814</v>
      </c>
      <c r="I3" s="9">
        <f>(VLOOKUP(142, AW_DAU_2011!$A$2:$U$58,COLUMN(),FALSE)+VLOOKUP(144, AW_DAU_2011!$A$2:$U$58,COLUMN(),FALSE))/((VLOOKUP(142, AW_DAU_2011!$A$2:$U$58,COLUMN(),FALSE)&lt;&gt;0)+(VLOOKUP(144, AW_DAU_2011!$A$2:$U$58,COLUMN(),FALSE)&lt;&gt;0))</f>
        <v>0.80632366053849069</v>
      </c>
      <c r="J3" s="9" t="e">
        <f>(VLOOKUP(142, AW_DAU_2011!$A$2:$U$58,COLUMN(),FALSE)+VLOOKUP(144, AW_DAU_2011!$A$2:$U$58,COLUMN(),FALSE))/((VLOOKUP(142, AW_DAU_2011!$A$2:$U$58,COLUMN(),FALSE)&lt;&gt;0)+(VLOOKUP(144, AW_DAU_2011!$A$2:$U$58,COLUMN(),FALSE)&lt;&gt;0))</f>
        <v>#DIV/0!</v>
      </c>
      <c r="K3" s="9">
        <f>(VLOOKUP(142, AW_DAU_2011!$A$2:$U$58,COLUMN(),FALSE)+VLOOKUP(144, AW_DAU_2011!$A$2:$U$58,COLUMN(),FALSE))/((VLOOKUP(142, AW_DAU_2011!$A$2:$U$58,COLUMN(),FALSE)&lt;&gt;0)+(VLOOKUP(144, AW_DAU_2011!$A$2:$U$58,COLUMN(),FALSE)&lt;&gt;0))</f>
        <v>2.5183703208082386</v>
      </c>
      <c r="L3" s="9">
        <f>(VLOOKUP(142, AW_DAU_2011!$A$2:$U$58,COLUMN(),FALSE)+VLOOKUP(144, AW_DAU_2011!$A$2:$U$58,COLUMN(),FALSE))/((VLOOKUP(142, AW_DAU_2011!$A$2:$U$58,COLUMN(),FALSE)&lt;&gt;0)+(VLOOKUP(144, AW_DAU_2011!$A$2:$U$58,COLUMN(),FALSE)&lt;&gt;0))</f>
        <v>2.1869094488188976</v>
      </c>
      <c r="M3" s="9">
        <f>(VLOOKUP(142, AW_DAU_2011!$A$2:$U$58,COLUMN(),FALSE)+VLOOKUP(144, AW_DAU_2011!$A$2:$U$58,COLUMN(),FALSE))/((VLOOKUP(142, AW_DAU_2011!$A$2:$U$58,COLUMN(),FALSE)&lt;&gt;0)+(VLOOKUP(144, AW_DAU_2011!$A$2:$U$58,COLUMN(),FALSE)&lt;&gt;0))</f>
        <v>3.4708077930727401</v>
      </c>
      <c r="N3" s="9" t="e">
        <f>(VLOOKUP(142, AW_DAU_2011!$A$2:$U$58,COLUMN(),FALSE)+VLOOKUP(144, AW_DAU_2011!$A$2:$U$58,COLUMN(),FALSE))/((VLOOKUP(142, AW_DAU_2011!$A$2:$U$58,COLUMN(),FALSE)&lt;&gt;0)+(VLOOKUP(144, AW_DAU_2011!$A$2:$U$58,COLUMN(),FALSE)&lt;&gt;0))</f>
        <v>#DIV/0!</v>
      </c>
      <c r="O3" s="9">
        <f>(VLOOKUP(142, AW_DAU_2011!$A$2:$U$58,COLUMN(),FALSE)+VLOOKUP(144, AW_DAU_2011!$A$2:$U$58,COLUMN(),FALSE))/((VLOOKUP(142, AW_DAU_2011!$A$2:$U$58,COLUMN(),FALSE)&lt;&gt;0)+(VLOOKUP(144, AW_DAU_2011!$A$2:$U$58,COLUMN(),FALSE)&lt;&gt;0))</f>
        <v>2.4333661417322832</v>
      </c>
      <c r="P3" s="9" t="e">
        <f>(VLOOKUP(142, AW_DAU_2011!$A$2:$U$58,COLUMN(),FALSE)+VLOOKUP(144, AW_DAU_2011!$A$2:$U$58,COLUMN(),FALSE))/((VLOOKUP(142, AW_DAU_2011!$A$2:$U$58,COLUMN(),FALSE)&lt;&gt;0)+(VLOOKUP(144, AW_DAU_2011!$A$2:$U$58,COLUMN(),FALSE)&lt;&gt;0))</f>
        <v>#DIV/0!</v>
      </c>
      <c r="Q3" s="9" t="e">
        <f>(VLOOKUP(142, AW_DAU_2011!$A$2:$U$58,COLUMN(),FALSE)+VLOOKUP(144, AW_DAU_2011!$A$2:$U$58,COLUMN(),FALSE))/((VLOOKUP(142, AW_DAU_2011!$A$2:$U$58,COLUMN(),FALSE)&lt;&gt;0)+(VLOOKUP(144, AW_DAU_2011!$A$2:$U$58,COLUMN(),FALSE)&lt;&gt;0))</f>
        <v>#DIV/0!</v>
      </c>
      <c r="R3" s="9" t="e">
        <f>(VLOOKUP(142, AW_DAU_2011!$A$2:$U$58,COLUMN(),FALSE)+VLOOKUP(144, AW_DAU_2011!$A$2:$U$58,COLUMN(),FALSE))/((VLOOKUP(142, AW_DAU_2011!$A$2:$U$58,COLUMN(),FALSE)&lt;&gt;0)+(VLOOKUP(144, AW_DAU_2011!$A$2:$U$58,COLUMN(),FALSE)&lt;&gt;0))</f>
        <v>#DIV/0!</v>
      </c>
      <c r="S3" s="9">
        <f>(VLOOKUP(142, AW_DAU_2011!$A$2:$U$58,COLUMN(),FALSE)+VLOOKUP(144, AW_DAU_2011!$A$2:$U$58,COLUMN(),FALSE))/((VLOOKUP(142, AW_DAU_2011!$A$2:$U$58,COLUMN(),FALSE)&lt;&gt;0)+(VLOOKUP(144, AW_DAU_2011!$A$2:$U$58,COLUMN(),FALSE)&lt;&gt;0))</f>
        <v>2.4059055118110235</v>
      </c>
      <c r="T3" s="9">
        <f>(VLOOKUP(142, AW_DAU_2011!$A$2:$U$58,COLUMN(),FALSE)+VLOOKUP(144, AW_DAU_2011!$A$2:$U$58,COLUMN(),FALSE))/((VLOOKUP(142, AW_DAU_2011!$A$2:$U$58,COLUMN(),FALSE)&lt;&gt;0)+(VLOOKUP(144, AW_DAU_2011!$A$2:$U$58,COLUMN(),FALSE)&lt;&gt;0))</f>
        <v>2.4366671086876543</v>
      </c>
      <c r="U3" s="9">
        <f>(VLOOKUP(142, AW_DAU_2011!$A$2:$U$58,COLUMN(),FALSE)+VLOOKUP(144, AW_DAU_2011!$A$2:$U$58,COLUMN(),FALSE))/((VLOOKUP(142, AW_DAU_2011!$A$2:$U$58,COLUMN(),FALSE)&lt;&gt;0)+(VLOOKUP(144, AW_DAU_2011!$A$2:$U$58,COLUMN(),FALSE)&lt;&gt;0))</f>
        <v>2.0398531660501074</v>
      </c>
    </row>
    <row r="4" spans="1:21">
      <c r="A4" s="14" t="s">
        <v>36</v>
      </c>
      <c r="B4" s="9">
        <f>VLOOKUP(163, AW_DAU_2011!$A$2:$U$58,COLUMN(),FALSE)</f>
        <v>2.9752323885624534</v>
      </c>
      <c r="C4" s="9">
        <f>VLOOKUP(163, AW_DAU_2011!$A$2:$U$58,COLUMN(),FALSE)</f>
        <v>3.2564541580347415</v>
      </c>
      <c r="D4" s="9">
        <f>VLOOKUP(163, AW_DAU_2011!$A$2:$U$58,COLUMN(),FALSE)</f>
        <v>2.1335509219805266</v>
      </c>
      <c r="E4" s="9">
        <f>VLOOKUP(163, AW_DAU_2011!$A$2:$U$58,COLUMN(),FALSE)</f>
        <v>2.2483473173911586</v>
      </c>
      <c r="F4" s="9">
        <f>VLOOKUP(163, AW_DAU_2011!$A$2:$U$58,COLUMN(),FALSE)</f>
        <v>2.7725393700787402</v>
      </c>
      <c r="G4" s="9">
        <f>VLOOKUP(163, AW_DAU_2011!$A$2:$U$58,COLUMN(),FALSE)</f>
        <v>1.8206765130870437</v>
      </c>
      <c r="H4" s="9">
        <f>VLOOKUP(163, AW_DAU_2011!$A$2:$U$58,COLUMN(),FALSE)</f>
        <v>1.9859307290525765</v>
      </c>
      <c r="I4" s="9">
        <f>VLOOKUP(163, AW_DAU_2011!$A$2:$U$58,COLUMN(),FALSE)</f>
        <v>0.56210995113424878</v>
      </c>
      <c r="J4" s="9">
        <f>VLOOKUP(163, AW_DAU_2011!$A$2:$U$58,COLUMN(),FALSE)</f>
        <v>1.8601225244834505</v>
      </c>
      <c r="K4" s="9">
        <f>VLOOKUP(163, AW_DAU_2011!$A$2:$U$58,COLUMN(),FALSE)</f>
        <v>2.7962487483129967</v>
      </c>
      <c r="L4" s="9">
        <f>VLOOKUP(163, AW_DAU_2011!$A$2:$U$58,COLUMN(),FALSE)</f>
        <v>1.9773445037131068</v>
      </c>
      <c r="M4" s="9">
        <f>VLOOKUP(163, AW_DAU_2011!$A$2:$U$58,COLUMN(),FALSE)</f>
        <v>3.5145269511403838</v>
      </c>
      <c r="N4" s="9">
        <f>VLOOKUP(163, AW_DAU_2011!$A$2:$U$58,COLUMN(),FALSE)</f>
        <v>0</v>
      </c>
      <c r="O4" s="9">
        <f>VLOOKUP(163, AW_DAU_2011!$A$2:$U$58,COLUMN(),FALSE)</f>
        <v>2.5136395528181996</v>
      </c>
      <c r="P4" s="9">
        <f>VLOOKUP(163, AW_DAU_2011!$A$2:$U$58,COLUMN(),FALSE)</f>
        <v>1.7021351887681606</v>
      </c>
      <c r="Q4" s="9">
        <f>VLOOKUP(163, AW_DAU_2011!$A$2:$U$58,COLUMN(),FALSE)</f>
        <v>0</v>
      </c>
      <c r="R4" s="9">
        <f>VLOOKUP(163, AW_DAU_2011!$A$2:$U$58,COLUMN(),FALSE)</f>
        <v>0</v>
      </c>
      <c r="S4" s="9">
        <f>VLOOKUP(163, AW_DAU_2011!$A$2:$U$58,COLUMN(),FALSE)</f>
        <v>2.4549643633396783</v>
      </c>
      <c r="T4" s="9">
        <f>VLOOKUP(163, AW_DAU_2011!$A$2:$U$58,COLUMN(),FALSE)</f>
        <v>2.1109303574234142</v>
      </c>
      <c r="U4" s="9">
        <f>VLOOKUP(163, AW_DAU_2011!$A$2:$U$58,COLUMN(),FALSE)</f>
        <v>2.1420563462689004</v>
      </c>
    </row>
    <row r="5" spans="1:21">
      <c r="A5" s="14" t="s">
        <v>37</v>
      </c>
      <c r="B5" s="9">
        <f>VLOOKUP(163, AW_DAU_2011!$A$2:$U$58,COLUMN(),FALSE)</f>
        <v>2.9752323885624534</v>
      </c>
      <c r="C5" s="9">
        <f>VLOOKUP(163, AW_DAU_2011!$A$2:$U$58,COLUMN(),FALSE)</f>
        <v>3.2564541580347415</v>
      </c>
      <c r="D5" s="9">
        <f>VLOOKUP(163, AW_DAU_2011!$A$2:$U$58,COLUMN(),FALSE)</f>
        <v>2.1335509219805266</v>
      </c>
      <c r="E5" s="9">
        <f>VLOOKUP(163, AW_DAU_2011!$A$2:$U$58,COLUMN(),FALSE)</f>
        <v>2.2483473173911586</v>
      </c>
      <c r="F5" s="9">
        <f>VLOOKUP(163, AW_DAU_2011!$A$2:$U$58,COLUMN(),FALSE)</f>
        <v>2.7725393700787402</v>
      </c>
      <c r="G5" s="9">
        <f>VLOOKUP(163, AW_DAU_2011!$A$2:$U$58,COLUMN(),FALSE)</f>
        <v>1.8206765130870437</v>
      </c>
      <c r="H5" s="9">
        <f>VLOOKUP(163, AW_DAU_2011!$A$2:$U$58,COLUMN(),FALSE)</f>
        <v>1.9859307290525765</v>
      </c>
      <c r="I5" s="9">
        <f>VLOOKUP(163, AW_DAU_2011!$A$2:$U$58,COLUMN(),FALSE)</f>
        <v>0.56210995113424878</v>
      </c>
      <c r="J5" s="9">
        <f>VLOOKUP(163, AW_DAU_2011!$A$2:$U$58,COLUMN(),FALSE)</f>
        <v>1.8601225244834505</v>
      </c>
      <c r="K5" s="9">
        <f>VLOOKUP(163, AW_DAU_2011!$A$2:$U$58,COLUMN(),FALSE)</f>
        <v>2.7962487483129967</v>
      </c>
      <c r="L5" s="9">
        <f>VLOOKUP(163, AW_DAU_2011!$A$2:$U$58,COLUMN(),FALSE)</f>
        <v>1.9773445037131068</v>
      </c>
      <c r="M5" s="9">
        <f>VLOOKUP(163, AW_DAU_2011!$A$2:$U$58,COLUMN(),FALSE)</f>
        <v>3.5145269511403838</v>
      </c>
      <c r="N5" s="9">
        <f>VLOOKUP(163, AW_DAU_2011!$A$2:$U$58,COLUMN(),FALSE)</f>
        <v>0</v>
      </c>
      <c r="O5" s="9">
        <f>VLOOKUP(163, AW_DAU_2011!$A$2:$U$58,COLUMN(),FALSE)</f>
        <v>2.5136395528181996</v>
      </c>
      <c r="P5" s="9">
        <f>VLOOKUP(163, AW_DAU_2011!$A$2:$U$58,COLUMN(),FALSE)</f>
        <v>1.7021351887681606</v>
      </c>
      <c r="Q5" s="9">
        <f>VLOOKUP(163, AW_DAU_2011!$A$2:$U$58,COLUMN(),FALSE)</f>
        <v>0</v>
      </c>
      <c r="R5" s="9">
        <f>VLOOKUP(163, AW_DAU_2011!$A$2:$U$58,COLUMN(),FALSE)</f>
        <v>0</v>
      </c>
      <c r="S5" s="9">
        <f>VLOOKUP(163, AW_DAU_2011!$A$2:$U$58,COLUMN(),FALSE)</f>
        <v>2.4549643633396783</v>
      </c>
      <c r="T5" s="9">
        <f>VLOOKUP(163, AW_DAU_2011!$A$2:$U$58,COLUMN(),FALSE)</f>
        <v>2.1109303574234142</v>
      </c>
      <c r="U5" s="9">
        <f>VLOOKUP(163, AW_DAU_2011!$A$2:$U$58,COLUMN(),FALSE)</f>
        <v>2.1420563462689004</v>
      </c>
    </row>
    <row r="6" spans="1:21">
      <c r="A6" s="14" t="s">
        <v>38</v>
      </c>
      <c r="B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2.9225524606899858</v>
      </c>
      <c r="C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3.4377669017214916</v>
      </c>
      <c r="D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2.6741469816272967</v>
      </c>
      <c r="E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2.2450259820357261</v>
      </c>
      <c r="F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2.3273950131233598</v>
      </c>
      <c r="G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2.1648985463293005</v>
      </c>
      <c r="H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2.0258639330836847</v>
      </c>
      <c r="I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0.56324829806681698</v>
      </c>
      <c r="J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2.0805664916885389</v>
      </c>
      <c r="K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2.8970659667404042</v>
      </c>
      <c r="L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2.2874187951689082</v>
      </c>
      <c r="M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3.4960398777147752</v>
      </c>
      <c r="N6" s="9" t="e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#DIV/0!</v>
      </c>
      <c r="O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2.5295025448137043</v>
      </c>
      <c r="P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1.1822407990404604</v>
      </c>
      <c r="Q6" s="9" t="e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#DIV/0!</v>
      </c>
      <c r="R6" s="9" t="e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#DIV/0!</v>
      </c>
      <c r="S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2.0473049143033037</v>
      </c>
      <c r="T6" s="9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2.0121828521434821</v>
      </c>
      <c r="U6" s="9" t="e">
        <f>(VLOOKUP(165,AW_DAU_2011!$A$2:$U$58,COLUMN(),FALSE)+VLOOKUP(167,AW_DAU_2011!$A$2:$U$58,COLUMN(),FALSE)+VLOOKUP(164,AW_DAU_2011!$A$2:$U$58,COLUMN(),FALSE))/((VLOOKUP(165,AW_DAU_2011!$A$2:$U$58,COLUMN(),FALSE)&lt;&gt;0)+(VLOOKUP(167,AW_DAU_2011!$A$2:$U$58,COLUMN(),FALSE)&lt;&gt;0)+(VLOOKUP(164,AW_DAU_2011!$A$2:$U$58,COLUMN(),FALSE)&lt;&gt;0))</f>
        <v>#DIV/0!</v>
      </c>
    </row>
    <row r="7" spans="1:21">
      <c r="A7" s="14" t="s">
        <v>39</v>
      </c>
      <c r="B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3.021114703148835</v>
      </c>
      <c r="C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3.3161266742036002</v>
      </c>
      <c r="D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2.2658232749907832</v>
      </c>
      <c r="E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2.1065325747038846</v>
      </c>
      <c r="F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2.5861876640419954</v>
      </c>
      <c r="G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1.9449702565881806</v>
      </c>
      <c r="H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1.9991305774278212</v>
      </c>
      <c r="I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0.55221303574102043</v>
      </c>
      <c r="J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2.3782271922850033</v>
      </c>
      <c r="K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2.9599097383656012</v>
      </c>
      <c r="L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2.2279048472205742</v>
      </c>
      <c r="M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3.4550940513609891</v>
      </c>
      <c r="N7" s="9" t="e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#DIV/0!</v>
      </c>
      <c r="O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2.4880601762758063</v>
      </c>
      <c r="P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0.19635652166451384</v>
      </c>
      <c r="Q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2.7896653543307086</v>
      </c>
      <c r="R7" s="9" t="e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#DIV/0!</v>
      </c>
      <c r="S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1.6102378446177217</v>
      </c>
      <c r="T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2.3627566178908301</v>
      </c>
      <c r="U7" s="9">
        <f>(VLOOKUP(166,AW_DAU_2011!$A$2:$U$58,COLUMN(),FALSE)+VLOOKUP(168,AW_DAU_2011!$A$2:$U$58,COLUMN(),FALSE)+VLOOKUP(170,AW_DAU_2011!$A$2:$U$58,COLUMN(),FALSE)+VLOOKUP(171,AW_DAU_2011!$A$2:$U$58,COLUMN(),FALSE))/((VLOOKUP(166,AW_DAU_2011!$A$2:$U$58,COLUMN(),FALSE)&lt;&gt;0)+(VLOOKUP(168,AW_DAU_2011!$A$2:$U$58,COLUMN(),FALSE)&lt;&gt;0)+(VLOOKUP(170,AW_DAU_2011!$A$2:$U$58,COLUMN(),FALSE)&lt;&gt;0)+(VLOOKUP(171,AW_DAU_2011!$A$2:$U$58,COLUMN(),FALSE)&lt;&gt;0))</f>
        <v>2.3729090475108845</v>
      </c>
    </row>
    <row r="8" spans="1:21">
      <c r="A8" s="14" t="s">
        <v>40</v>
      </c>
      <c r="B8" s="9">
        <f>(VLOOKUP(162, AW_DAU_2011!$A$2:$U$58,COLUMN(),FALSE)+VLOOKUP(191, AW_DAU_2011!$A$2:$U$58,COLUMN(),FALSE))/((VLOOKUP(162, AW_DAU_2011!$A$2:$U$58,COLUMN(),FALSE)&lt;&gt;0)+(VLOOKUP(191, AW_DAU_2011!$A$2:$U$58,COLUMN(),FALSE)&lt;&gt;0))</f>
        <v>3.1052377155814241</v>
      </c>
      <c r="C8" s="9">
        <f>(VLOOKUP(162, AW_DAU_2011!$A$2:$U$58,COLUMN(),FALSE)+VLOOKUP(191, AW_DAU_2011!$A$2:$U$58,COLUMN(),FALSE))/((VLOOKUP(162, AW_DAU_2011!$A$2:$U$58,COLUMN(),FALSE)&lt;&gt;0)+(VLOOKUP(191, AW_DAU_2011!$A$2:$U$58,COLUMN(),FALSE)&lt;&gt;0))</f>
        <v>3.113014230484703</v>
      </c>
      <c r="D8" s="9">
        <f>(VLOOKUP(162, AW_DAU_2011!$A$2:$U$58,COLUMN(),FALSE)+VLOOKUP(191, AW_DAU_2011!$A$2:$U$58,COLUMN(),FALSE))/((VLOOKUP(162, AW_DAU_2011!$A$2:$U$58,COLUMN(),FALSE)&lt;&gt;0)+(VLOOKUP(191, AW_DAU_2011!$A$2:$U$58,COLUMN(),FALSE)&lt;&gt;0))</f>
        <v>2.4258530183727034</v>
      </c>
      <c r="E8" s="9">
        <f>(VLOOKUP(162, AW_DAU_2011!$A$2:$U$58,COLUMN(),FALSE)+VLOOKUP(191, AW_DAU_2011!$A$2:$U$58,COLUMN(),FALSE))/((VLOOKUP(162, AW_DAU_2011!$A$2:$U$58,COLUMN(),FALSE)&lt;&gt;0)+(VLOOKUP(191, AW_DAU_2011!$A$2:$U$58,COLUMN(),FALSE)&lt;&gt;0))</f>
        <v>1.840501968503937</v>
      </c>
      <c r="F8" s="9" t="e">
        <f>(VLOOKUP(162, AW_DAU_2011!$A$2:$U$58,COLUMN(),FALSE)+VLOOKUP(191, AW_DAU_2011!$A$2:$U$58,COLUMN(),FALSE))/((VLOOKUP(162, AW_DAU_2011!$A$2:$U$58,COLUMN(),FALSE)&lt;&gt;0)+(VLOOKUP(191, AW_DAU_2011!$A$2:$U$58,COLUMN(),FALSE)&lt;&gt;0))</f>
        <v>#DIV/0!</v>
      </c>
      <c r="G8" s="9">
        <f>(VLOOKUP(162, AW_DAU_2011!$A$2:$U$58,COLUMN(),FALSE)+VLOOKUP(191, AW_DAU_2011!$A$2:$U$58,COLUMN(),FALSE))/((VLOOKUP(162, AW_DAU_2011!$A$2:$U$58,COLUMN(),FALSE)&lt;&gt;0)+(VLOOKUP(191, AW_DAU_2011!$A$2:$U$58,COLUMN(),FALSE)&lt;&gt;0))</f>
        <v>1.9484251968503936</v>
      </c>
      <c r="H8" s="9">
        <f>(VLOOKUP(162, AW_DAU_2011!$A$2:$U$58,COLUMN(),FALSE)+VLOOKUP(191, AW_DAU_2011!$A$2:$U$58,COLUMN(),FALSE))/((VLOOKUP(162, AW_DAU_2011!$A$2:$U$58,COLUMN(),FALSE)&lt;&gt;0)+(VLOOKUP(191, AW_DAU_2011!$A$2:$U$58,COLUMN(),FALSE)&lt;&gt;0))</f>
        <v>1.8942257217847769</v>
      </c>
      <c r="I8" s="9">
        <f>(VLOOKUP(162, AW_DAU_2011!$A$2:$U$58,COLUMN(),FALSE)+VLOOKUP(191, AW_DAU_2011!$A$2:$U$58,COLUMN(),FALSE))/((VLOOKUP(162, AW_DAU_2011!$A$2:$U$58,COLUMN(),FALSE)&lt;&gt;0)+(VLOOKUP(191, AW_DAU_2011!$A$2:$U$58,COLUMN(),FALSE)&lt;&gt;0))</f>
        <v>0.58044023370721531</v>
      </c>
      <c r="J8" s="9">
        <f>(VLOOKUP(162, AW_DAU_2011!$A$2:$U$58,COLUMN(),FALSE)+VLOOKUP(191, AW_DAU_2011!$A$2:$U$58,COLUMN(),FALSE))/((VLOOKUP(162, AW_DAU_2011!$A$2:$U$58,COLUMN(),FALSE)&lt;&gt;0)+(VLOOKUP(191, AW_DAU_2011!$A$2:$U$58,COLUMN(),FALSE)&lt;&gt;0))</f>
        <v>2.3599081364829395</v>
      </c>
      <c r="K8" s="9">
        <f>(VLOOKUP(162, AW_DAU_2011!$A$2:$U$58,COLUMN(),FALSE)+VLOOKUP(191, AW_DAU_2011!$A$2:$U$58,COLUMN(),FALSE))/((VLOOKUP(162, AW_DAU_2011!$A$2:$U$58,COLUMN(),FALSE)&lt;&gt;0)+(VLOOKUP(191, AW_DAU_2011!$A$2:$U$58,COLUMN(),FALSE)&lt;&gt;0))</f>
        <v>2.9409152788355621</v>
      </c>
      <c r="L8" s="9">
        <f>(VLOOKUP(162, AW_DAU_2011!$A$2:$U$58,COLUMN(),FALSE)+VLOOKUP(191, AW_DAU_2011!$A$2:$U$58,COLUMN(),FALSE))/((VLOOKUP(162, AW_DAU_2011!$A$2:$U$58,COLUMN(),FALSE)&lt;&gt;0)+(VLOOKUP(191, AW_DAU_2011!$A$2:$U$58,COLUMN(),FALSE)&lt;&gt;0))</f>
        <v>1.8580499072638736</v>
      </c>
      <c r="M8" s="9">
        <f>(VLOOKUP(162, AW_DAU_2011!$A$2:$U$58,COLUMN(),FALSE)+VLOOKUP(191, AW_DAU_2011!$A$2:$U$58,COLUMN(),FALSE))/((VLOOKUP(162, AW_DAU_2011!$A$2:$U$58,COLUMN(),FALSE)&lt;&gt;0)+(VLOOKUP(191, AW_DAU_2011!$A$2:$U$58,COLUMN(),FALSE)&lt;&gt;0))</f>
        <v>3.3980122642037811</v>
      </c>
      <c r="N8" s="9" t="e">
        <f>(VLOOKUP(162, AW_DAU_2011!$A$2:$U$58,COLUMN(),FALSE)+VLOOKUP(191, AW_DAU_2011!$A$2:$U$58,COLUMN(),FALSE))/((VLOOKUP(162, AW_DAU_2011!$A$2:$U$58,COLUMN(),FALSE)&lt;&gt;0)+(VLOOKUP(191, AW_DAU_2011!$A$2:$U$58,COLUMN(),FALSE)&lt;&gt;0))</f>
        <v>#DIV/0!</v>
      </c>
      <c r="O8" s="9">
        <f>(VLOOKUP(162, AW_DAU_2011!$A$2:$U$58,COLUMN(),FALSE)+VLOOKUP(191, AW_DAU_2011!$A$2:$U$58,COLUMN(),FALSE))/((VLOOKUP(162, AW_DAU_2011!$A$2:$U$58,COLUMN(),FALSE)&lt;&gt;0)+(VLOOKUP(191, AW_DAU_2011!$A$2:$U$58,COLUMN(),FALSE)&lt;&gt;0))</f>
        <v>2.5212270341207348</v>
      </c>
      <c r="P8" s="9">
        <f>(VLOOKUP(162, AW_DAU_2011!$A$2:$U$58,COLUMN(),FALSE)+VLOOKUP(191, AW_DAU_2011!$A$2:$U$58,COLUMN(),FALSE))/((VLOOKUP(162, AW_DAU_2011!$A$2:$U$58,COLUMN(),FALSE)&lt;&gt;0)+(VLOOKUP(191, AW_DAU_2011!$A$2:$U$58,COLUMN(),FALSE)&lt;&gt;0))</f>
        <v>1.2388223417297557</v>
      </c>
      <c r="Q8" s="9" t="e">
        <f>(VLOOKUP(162, AW_DAU_2011!$A$2:$U$58,COLUMN(),FALSE)+VLOOKUP(191, AW_DAU_2011!$A$2:$U$58,COLUMN(),FALSE))/((VLOOKUP(162, AW_DAU_2011!$A$2:$U$58,COLUMN(),FALSE)&lt;&gt;0)+(VLOOKUP(191, AW_DAU_2011!$A$2:$U$58,COLUMN(),FALSE)&lt;&gt;0))</f>
        <v>#DIV/0!</v>
      </c>
      <c r="R8" s="9" t="e">
        <f>(VLOOKUP(162, AW_DAU_2011!$A$2:$U$58,COLUMN(),FALSE)+VLOOKUP(191, AW_DAU_2011!$A$2:$U$58,COLUMN(),FALSE))/((VLOOKUP(162, AW_DAU_2011!$A$2:$U$58,COLUMN(),FALSE)&lt;&gt;0)+(VLOOKUP(191, AW_DAU_2011!$A$2:$U$58,COLUMN(),FALSE)&lt;&gt;0))</f>
        <v>#DIV/0!</v>
      </c>
      <c r="S8" s="9">
        <f>(VLOOKUP(162, AW_DAU_2011!$A$2:$U$58,COLUMN(),FALSE)+VLOOKUP(191, AW_DAU_2011!$A$2:$U$58,COLUMN(),FALSE))/((VLOOKUP(162, AW_DAU_2011!$A$2:$U$58,COLUMN(),FALSE)&lt;&gt;0)+(VLOOKUP(191, AW_DAU_2011!$A$2:$U$58,COLUMN(),FALSE)&lt;&gt;0))</f>
        <v>2.2077248339876441</v>
      </c>
      <c r="T8" s="9">
        <f>(VLOOKUP(162, AW_DAU_2011!$A$2:$U$58,COLUMN(),FALSE)+VLOOKUP(191, AW_DAU_2011!$A$2:$U$58,COLUMN(),FALSE))/((VLOOKUP(162, AW_DAU_2011!$A$2:$U$58,COLUMN(),FALSE)&lt;&gt;0)+(VLOOKUP(191, AW_DAU_2011!$A$2:$U$58,COLUMN(),FALSE)&lt;&gt;0))</f>
        <v>2.2600671029903312</v>
      </c>
      <c r="U8" s="9">
        <f>(VLOOKUP(162, AW_DAU_2011!$A$2:$U$58,COLUMN(),FALSE)+VLOOKUP(191, AW_DAU_2011!$A$2:$U$58,COLUMN(),FALSE))/((VLOOKUP(162, AW_DAU_2011!$A$2:$U$58,COLUMN(),FALSE)&lt;&gt;0)+(VLOOKUP(191, AW_DAU_2011!$A$2:$U$58,COLUMN(),FALSE)&lt;&gt;0))</f>
        <v>1.6847769028871391</v>
      </c>
    </row>
    <row r="9" spans="1:21">
      <c r="A9" s="14" t="s">
        <v>41</v>
      </c>
      <c r="B9" s="9">
        <f>VLOOKUP(172, AW_DAU_2011!$A$2:$U$58,COLUMN(),FALSE)</f>
        <v>3.2210702438149683</v>
      </c>
      <c r="C9" s="9">
        <f>VLOOKUP(172, AW_DAU_2011!$A$2:$U$58,COLUMN(),FALSE)</f>
        <v>2.9536435300039554</v>
      </c>
      <c r="D9" s="9">
        <f>VLOOKUP(172, AW_DAU_2011!$A$2:$U$58,COLUMN(),FALSE)</f>
        <v>2.992090652130023</v>
      </c>
      <c r="E9" s="9">
        <f>VLOOKUP(172, AW_DAU_2011!$A$2:$U$58,COLUMN(),FALSE)</f>
        <v>2.2510618389427943</v>
      </c>
      <c r="F9" s="9">
        <f>VLOOKUP(172, AW_DAU_2011!$A$2:$U$58,COLUMN(),FALSE)</f>
        <v>0</v>
      </c>
      <c r="G9" s="9">
        <f>VLOOKUP(172, AW_DAU_2011!$A$2:$U$58,COLUMN(),FALSE)</f>
        <v>2.115477536717485</v>
      </c>
      <c r="H9" s="9">
        <f>VLOOKUP(172, AW_DAU_2011!$A$2:$U$58,COLUMN(),FALSE)</f>
        <v>2.0044118456001376</v>
      </c>
      <c r="I9" s="9">
        <f>VLOOKUP(172, AW_DAU_2011!$A$2:$U$58,COLUMN(),FALSE)</f>
        <v>0.5366405251508013</v>
      </c>
      <c r="J9" s="9">
        <f>VLOOKUP(172, AW_DAU_2011!$A$2:$U$58,COLUMN(),FALSE)</f>
        <v>2.6970800524934382</v>
      </c>
      <c r="K9" s="9">
        <f>VLOOKUP(172, AW_DAU_2011!$A$2:$U$58,COLUMN(),FALSE)</f>
        <v>3.3554135868932788</v>
      </c>
      <c r="L9" s="9">
        <f>VLOOKUP(172, AW_DAU_2011!$A$2:$U$58,COLUMN(),FALSE)</f>
        <v>2.0663761565418848</v>
      </c>
      <c r="M9" s="9">
        <f>VLOOKUP(172, AW_DAU_2011!$A$2:$U$58,COLUMN(),FALSE)</f>
        <v>3.7371069253143028</v>
      </c>
      <c r="N9" s="9">
        <f>VLOOKUP(172, AW_DAU_2011!$A$2:$U$58,COLUMN(),FALSE)</f>
        <v>0</v>
      </c>
      <c r="O9" s="9">
        <f>VLOOKUP(172, AW_DAU_2011!$A$2:$U$58,COLUMN(),FALSE)</f>
        <v>2.5528224591917752</v>
      </c>
      <c r="P9" s="9">
        <f>VLOOKUP(172, AW_DAU_2011!$A$2:$U$58,COLUMN(),FALSE)</f>
        <v>0.88408792650918644</v>
      </c>
      <c r="Q9" s="9">
        <f>VLOOKUP(172, AW_DAU_2011!$A$2:$U$58,COLUMN(),FALSE)</f>
        <v>0</v>
      </c>
      <c r="R9" s="9">
        <f>VLOOKUP(172, AW_DAU_2011!$A$2:$U$58,COLUMN(),FALSE)</f>
        <v>0</v>
      </c>
      <c r="S9" s="9">
        <f>VLOOKUP(172, AW_DAU_2011!$A$2:$U$58,COLUMN(),FALSE)</f>
        <v>2.3556758530183726</v>
      </c>
      <c r="T9" s="9">
        <f>VLOOKUP(172, AW_DAU_2011!$A$2:$U$58,COLUMN(),FALSE)</f>
        <v>2.0390231226627646</v>
      </c>
      <c r="U9" s="9">
        <f>VLOOKUP(172, AW_DAU_2011!$A$2:$U$58,COLUMN(),FALSE)</f>
        <v>3.1485848052777183</v>
      </c>
    </row>
    <row r="10" spans="1:21">
      <c r="A10" s="14" t="s">
        <v>42</v>
      </c>
      <c r="B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3.5228018372703418</v>
      </c>
      <c r="C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3.8376476377952757</v>
      </c>
      <c r="D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2.5167310625413237</v>
      </c>
      <c r="E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2.0404658792650916</v>
      </c>
      <c r="F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2.6793635170603674</v>
      </c>
      <c r="G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1.8993438320209972</v>
      </c>
      <c r="H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1.8820975503062118</v>
      </c>
      <c r="I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0.34968503937007878</v>
      </c>
      <c r="J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1.0007217847769028</v>
      </c>
      <c r="K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3.1680900847109754</v>
      </c>
      <c r="L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2.2350831146106738</v>
      </c>
      <c r="M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3.9060386046883915</v>
      </c>
      <c r="N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1.3906496062992126</v>
      </c>
      <c r="O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2.7534284776902886</v>
      </c>
      <c r="P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1.2772801837270342</v>
      </c>
      <c r="Q10" s="9" t="e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#DIV/0!</v>
      </c>
      <c r="R10" s="9" t="e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#DIV/0!</v>
      </c>
      <c r="S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2.2683316929133857</v>
      </c>
      <c r="T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2.2917917486876638</v>
      </c>
      <c r="U10" s="9">
        <f>(VLOOKUP(173,AW_DAU_2011!$A$2:$U$58,COLUMN(),FALSE)+VLOOKUP(180,AW_DAU_2011!$A$2:$U$58,COLUMN(),FALSE)+VLOOKUP(181,AW_DAU_2011!$A$2:$U$58,COLUMN(),FALSE)+VLOOKUP(182,AW_DAU_2011!$A$2:$U$58,COLUMN(),FALSE)+VLOOKUP(184,AW_DAU_2011!$A$2:$U$58,COLUMN(),FALSE))/((VLOOKUP(173,AW_DAU_2011!$A$2:$U$58,COLUMN(),FALSE)&lt;&gt;0)+(VLOOKUP(180,AW_DAU_2011!$A$2:$U$58,COLUMN(),FALSE)&lt;&gt;0)+(VLOOKUP(181,AW_DAU_2011!$A$2:$U$58,COLUMN(),FALSE)&lt;&gt;0)+(VLOOKUP(182,AW_DAU_2011!$A$2:$U$58,COLUMN(),FALSE)&lt;&gt;0)+(VLOOKUP(184,AW_DAU_2011!$A$2:$U$58,COLUMN(),FALSE)&lt;&gt;0))</f>
        <v>2.2142282063043091</v>
      </c>
    </row>
    <row r="11" spans="1:21">
      <c r="A11" s="14" t="s">
        <v>43</v>
      </c>
      <c r="B11" s="9">
        <f>(VLOOKUP(186, AW_DAU_2011!$A$2:$U$58,COLUMN(),FALSE)+VLOOKUP(185, AW_DAU_2011!$A$2:$U$58,COLUMN(),FALSE))/((VLOOKUP(186, AW_DAU_2011!$A$2:$U$58,COLUMN(),FALSE)&lt;&gt;0)+(VLOOKUP(185, AW_DAU_2011!$A$2:$U$58,COLUMN(),FALSE)&lt;&gt;0))</f>
        <v>3.3917835942574062</v>
      </c>
      <c r="C11" s="9">
        <f>(VLOOKUP(186, AW_DAU_2011!$A$2:$U$58,COLUMN(),FALSE)+VLOOKUP(185, AW_DAU_2011!$A$2:$U$58,COLUMN(),FALSE))/((VLOOKUP(186, AW_DAU_2011!$A$2:$U$58,COLUMN(),FALSE)&lt;&gt;0)+(VLOOKUP(185, AW_DAU_2011!$A$2:$U$58,COLUMN(),FALSE)&lt;&gt;0))</f>
        <v>2.9997047244094492</v>
      </c>
      <c r="D11" s="9">
        <f>(VLOOKUP(186, AW_DAU_2011!$A$2:$U$58,COLUMN(),FALSE)+VLOOKUP(185, AW_DAU_2011!$A$2:$U$58,COLUMN(),FALSE))/((VLOOKUP(186, AW_DAU_2011!$A$2:$U$58,COLUMN(),FALSE)&lt;&gt;0)+(VLOOKUP(185, AW_DAU_2011!$A$2:$U$58,COLUMN(),FALSE)&lt;&gt;0))</f>
        <v>2.724715242620058</v>
      </c>
      <c r="E11" s="9">
        <f>(VLOOKUP(186, AW_DAU_2011!$A$2:$U$58,COLUMN(),FALSE)+VLOOKUP(185, AW_DAU_2011!$A$2:$U$58,COLUMN(),FALSE))/((VLOOKUP(186, AW_DAU_2011!$A$2:$U$58,COLUMN(),FALSE)&lt;&gt;0)+(VLOOKUP(185, AW_DAU_2011!$A$2:$U$58,COLUMN(),FALSE)&lt;&gt;0))</f>
        <v>1.662829499106719</v>
      </c>
      <c r="F11" s="9" t="e">
        <f>(VLOOKUP(186, AW_DAU_2011!$A$2:$U$58,COLUMN(),FALSE)+VLOOKUP(185, AW_DAU_2011!$A$2:$U$58,COLUMN(),FALSE))/((VLOOKUP(186, AW_DAU_2011!$A$2:$U$58,COLUMN(),FALSE)&lt;&gt;0)+(VLOOKUP(185, AW_DAU_2011!$A$2:$U$58,COLUMN(),FALSE)&lt;&gt;0))</f>
        <v>#DIV/0!</v>
      </c>
      <c r="G11" s="9">
        <f>(VLOOKUP(186, AW_DAU_2011!$A$2:$U$58,COLUMN(),FALSE)+VLOOKUP(185, AW_DAU_2011!$A$2:$U$58,COLUMN(),FALSE))/((VLOOKUP(186, AW_DAU_2011!$A$2:$U$58,COLUMN(),FALSE)&lt;&gt;0)+(VLOOKUP(185, AW_DAU_2011!$A$2:$U$58,COLUMN(),FALSE)&lt;&gt;0))</f>
        <v>1.7160987553637117</v>
      </c>
      <c r="H11" s="9">
        <f>(VLOOKUP(186, AW_DAU_2011!$A$2:$U$58,COLUMN(),FALSE)+VLOOKUP(185, AW_DAU_2011!$A$2:$U$58,COLUMN(),FALSE))/((VLOOKUP(186, AW_DAU_2011!$A$2:$U$58,COLUMN(),FALSE)&lt;&gt;0)+(VLOOKUP(185, AW_DAU_2011!$A$2:$U$58,COLUMN(),FALSE)&lt;&gt;0))</f>
        <v>1.6709513722469473</v>
      </c>
      <c r="I11" s="9">
        <f>(VLOOKUP(186, AW_DAU_2011!$A$2:$U$58,COLUMN(),FALSE)+VLOOKUP(185, AW_DAU_2011!$A$2:$U$58,COLUMN(),FALSE))/((VLOOKUP(186, AW_DAU_2011!$A$2:$U$58,COLUMN(),FALSE)&lt;&gt;0)+(VLOOKUP(185, AW_DAU_2011!$A$2:$U$58,COLUMN(),FALSE)&lt;&gt;0))</f>
        <v>0.40142329608671917</v>
      </c>
      <c r="J11" s="9">
        <f>(VLOOKUP(186, AW_DAU_2011!$A$2:$U$58,COLUMN(),FALSE)+VLOOKUP(185, AW_DAU_2011!$A$2:$U$58,COLUMN(),FALSE))/((VLOOKUP(186, AW_DAU_2011!$A$2:$U$58,COLUMN(),FALSE)&lt;&gt;0)+(VLOOKUP(185, AW_DAU_2011!$A$2:$U$58,COLUMN(),FALSE)&lt;&gt;0))</f>
        <v>1.7010021035973444</v>
      </c>
      <c r="K11" s="9">
        <f>(VLOOKUP(186, AW_DAU_2011!$A$2:$U$58,COLUMN(),FALSE)+VLOOKUP(185, AW_DAU_2011!$A$2:$U$58,COLUMN(),FALSE))/((VLOOKUP(186, AW_DAU_2011!$A$2:$U$58,COLUMN(),FALSE)&lt;&gt;0)+(VLOOKUP(185, AW_DAU_2011!$A$2:$U$58,COLUMN(),FALSE)&lt;&gt;0))</f>
        <v>3.1066077444700557</v>
      </c>
      <c r="L11" s="9">
        <f>(VLOOKUP(186, AW_DAU_2011!$A$2:$U$58,COLUMN(),FALSE)+VLOOKUP(185, AW_DAU_2011!$A$2:$U$58,COLUMN(),FALSE))/((VLOOKUP(186, AW_DAU_2011!$A$2:$U$58,COLUMN(),FALSE)&lt;&gt;0)+(VLOOKUP(185, AW_DAU_2011!$A$2:$U$58,COLUMN(),FALSE)&lt;&gt;0))</f>
        <v>2.3666385685644613</v>
      </c>
      <c r="M11" s="9">
        <f>(VLOOKUP(186, AW_DAU_2011!$A$2:$U$58,COLUMN(),FALSE)+VLOOKUP(185, AW_DAU_2011!$A$2:$U$58,COLUMN(),FALSE))/((VLOOKUP(186, AW_DAU_2011!$A$2:$U$58,COLUMN(),FALSE)&lt;&gt;0)+(VLOOKUP(185, AW_DAU_2011!$A$2:$U$58,COLUMN(),FALSE)&lt;&gt;0))</f>
        <v>3.4574466040644625</v>
      </c>
      <c r="N11" s="9">
        <f>(VLOOKUP(186, AW_DAU_2011!$A$2:$U$58,COLUMN(),FALSE)+VLOOKUP(185, AW_DAU_2011!$A$2:$U$58,COLUMN(),FALSE))/((VLOOKUP(186, AW_DAU_2011!$A$2:$U$58,COLUMN(),FALSE)&lt;&gt;0)+(VLOOKUP(185, AW_DAU_2011!$A$2:$U$58,COLUMN(),FALSE)&lt;&gt;0))</f>
        <v>1.9401082677165356</v>
      </c>
      <c r="O11" s="9">
        <f>(VLOOKUP(186, AW_DAU_2011!$A$2:$U$58,COLUMN(),FALSE)+VLOOKUP(185, AW_DAU_2011!$A$2:$U$58,COLUMN(),FALSE))/((VLOOKUP(186, AW_DAU_2011!$A$2:$U$58,COLUMN(),FALSE)&lt;&gt;0)+(VLOOKUP(185, AW_DAU_2011!$A$2:$U$58,COLUMN(),FALSE)&lt;&gt;0))</f>
        <v>2.6576836098612673</v>
      </c>
      <c r="P11" s="9">
        <f>(VLOOKUP(186, AW_DAU_2011!$A$2:$U$58,COLUMN(),FALSE)+VLOOKUP(185, AW_DAU_2011!$A$2:$U$58,COLUMN(),FALSE))/((VLOOKUP(186, AW_DAU_2011!$A$2:$U$58,COLUMN(),FALSE)&lt;&gt;0)+(VLOOKUP(185, AW_DAU_2011!$A$2:$U$58,COLUMN(),FALSE)&lt;&gt;0))</f>
        <v>0.57635227674329748</v>
      </c>
      <c r="Q11" s="9" t="e">
        <f>(VLOOKUP(186, AW_DAU_2011!$A$2:$U$58,COLUMN(),FALSE)+VLOOKUP(185, AW_DAU_2011!$A$2:$U$58,COLUMN(),FALSE))/((VLOOKUP(186, AW_DAU_2011!$A$2:$U$58,COLUMN(),FALSE)&lt;&gt;0)+(VLOOKUP(185, AW_DAU_2011!$A$2:$U$58,COLUMN(),FALSE)&lt;&gt;0))</f>
        <v>#DIV/0!</v>
      </c>
      <c r="R11" s="9" t="e">
        <f>(VLOOKUP(186, AW_DAU_2011!$A$2:$U$58,COLUMN(),FALSE)+VLOOKUP(185, AW_DAU_2011!$A$2:$U$58,COLUMN(),FALSE))/((VLOOKUP(186, AW_DAU_2011!$A$2:$U$58,COLUMN(),FALSE)&lt;&gt;0)+(VLOOKUP(185, AW_DAU_2011!$A$2:$U$58,COLUMN(),FALSE)&lt;&gt;0))</f>
        <v>#DIV/0!</v>
      </c>
      <c r="S11" s="9">
        <f>(VLOOKUP(186, AW_DAU_2011!$A$2:$U$58,COLUMN(),FALSE)+VLOOKUP(185, AW_DAU_2011!$A$2:$U$58,COLUMN(),FALSE))/((VLOOKUP(186, AW_DAU_2011!$A$2:$U$58,COLUMN(),FALSE)&lt;&gt;0)+(VLOOKUP(185, AW_DAU_2011!$A$2:$U$58,COLUMN(),FALSE)&lt;&gt;0))</f>
        <v>1.9198437276124438</v>
      </c>
      <c r="T11" s="9">
        <f>(VLOOKUP(186, AW_DAU_2011!$A$2:$U$58,COLUMN(),FALSE)+VLOOKUP(185, AW_DAU_2011!$A$2:$U$58,COLUMN(),FALSE))/((VLOOKUP(186, AW_DAU_2011!$A$2:$U$58,COLUMN(),FALSE)&lt;&gt;0)+(VLOOKUP(185, AW_DAU_2011!$A$2:$U$58,COLUMN(),FALSE)&lt;&gt;0))</f>
        <v>2.248876097934331</v>
      </c>
      <c r="U11" s="9">
        <f>(VLOOKUP(186, AW_DAU_2011!$A$2:$U$58,COLUMN(),FALSE)+VLOOKUP(185, AW_DAU_2011!$A$2:$U$58,COLUMN(),FALSE))/((VLOOKUP(186, AW_DAU_2011!$A$2:$U$58,COLUMN(),FALSE)&lt;&gt;0)+(VLOOKUP(185, AW_DAU_2011!$A$2:$U$58,COLUMN(),FALSE)&lt;&gt;0))</f>
        <v>2.1535167187985875</v>
      </c>
    </row>
    <row r="12" spans="1:21">
      <c r="A12" s="14" t="s">
        <v>44</v>
      </c>
      <c r="B12" s="9">
        <f>VLOOKUP(216, AW_DAU_2011!$A$2:$U$58,COLUMN(),FALSE)</f>
        <v>4.2388299386567354</v>
      </c>
      <c r="C12" s="9">
        <f>VLOOKUP(216, AW_DAU_2011!$A$2:$U$58,COLUMN(),FALSE)</f>
        <v>3.9986269689554699</v>
      </c>
      <c r="D12" s="9">
        <f>VLOOKUP(216, AW_DAU_2011!$A$2:$U$58,COLUMN(),FALSE)</f>
        <v>3.2449967191601048</v>
      </c>
      <c r="E12" s="9">
        <f>VLOOKUP(216, AW_DAU_2011!$A$2:$U$58,COLUMN(),FALSE)</f>
        <v>2.2806311773431234</v>
      </c>
      <c r="F12" s="9">
        <f>VLOOKUP(216, AW_DAU_2011!$A$2:$U$58,COLUMN(),FALSE)</f>
        <v>3.1289502229470361</v>
      </c>
      <c r="G12" s="9">
        <f>VLOOKUP(216, AW_DAU_2011!$A$2:$U$58,COLUMN(),FALSE)</f>
        <v>2.0008670135638642</v>
      </c>
      <c r="H12" s="9">
        <f>VLOOKUP(216, AW_DAU_2011!$A$2:$U$58,COLUMN(),FALSE)</f>
        <v>1.8021773344645564</v>
      </c>
      <c r="I12" s="9">
        <f>VLOOKUP(216, AW_DAU_2011!$A$2:$U$58,COLUMN(),FALSE)</f>
        <v>0.96884293384319686</v>
      </c>
      <c r="J12" s="9">
        <f>VLOOKUP(216, AW_DAU_2011!$A$2:$U$58,COLUMN(),FALSE)</f>
        <v>2.4102761611320327</v>
      </c>
      <c r="K12" s="9">
        <f>VLOOKUP(216, AW_DAU_2011!$A$2:$U$58,COLUMN(),FALSE)</f>
        <v>3.9331779620946503</v>
      </c>
      <c r="L12" s="9">
        <f>VLOOKUP(216, AW_DAU_2011!$A$2:$U$58,COLUMN(),FALSE)</f>
        <v>2.9057213243081463</v>
      </c>
      <c r="M12" s="9">
        <f>VLOOKUP(216, AW_DAU_2011!$A$2:$U$58,COLUMN(),FALSE)</f>
        <v>4.6360966671618877</v>
      </c>
      <c r="N12" s="9">
        <f>VLOOKUP(216, AW_DAU_2011!$A$2:$U$58,COLUMN(),FALSE)</f>
        <v>0</v>
      </c>
      <c r="O12" s="9">
        <f>VLOOKUP(216, AW_DAU_2011!$A$2:$U$58,COLUMN(),FALSE)</f>
        <v>3.9319772528433945</v>
      </c>
      <c r="P12" s="9">
        <f>VLOOKUP(216, AW_DAU_2011!$A$2:$U$58,COLUMN(),FALSE)</f>
        <v>1.3492124957385021</v>
      </c>
      <c r="Q12" s="9">
        <f>VLOOKUP(216, AW_DAU_2011!$A$2:$U$58,COLUMN(),FALSE)</f>
        <v>0</v>
      </c>
      <c r="R12" s="9">
        <f>VLOOKUP(216, AW_DAU_2011!$A$2:$U$58,COLUMN(),FALSE)</f>
        <v>1.3626968503937009</v>
      </c>
      <c r="S12" s="9">
        <f>VLOOKUP(216, AW_DAU_2011!$A$2:$U$58,COLUMN(),FALSE)</f>
        <v>2.3739913969483455</v>
      </c>
      <c r="T12" s="9">
        <f>VLOOKUP(216, AW_DAU_2011!$A$2:$U$58,COLUMN(),FALSE)</f>
        <v>0.84078623601326152</v>
      </c>
      <c r="U12" s="9">
        <f>VLOOKUP(216, AW_DAU_2011!$A$2:$U$58,COLUMN(),FALSE)</f>
        <v>2.6613733214004194</v>
      </c>
    </row>
    <row r="13" spans="1:21">
      <c r="A13" s="14" t="s">
        <v>45</v>
      </c>
      <c r="B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3.8413681979238223</v>
      </c>
      <c r="C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3.8207396078782678</v>
      </c>
      <c r="D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2.6238517060367457</v>
      </c>
      <c r="E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1.9786375229424376</v>
      </c>
      <c r="F13" s="9" t="e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#DIV/0!</v>
      </c>
      <c r="G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1.665255905511811</v>
      </c>
      <c r="H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1.7686843832020995</v>
      </c>
      <c r="I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0.23976520154474043</v>
      </c>
      <c r="J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1.1331036745406826</v>
      </c>
      <c r="K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3.5273624713119198</v>
      </c>
      <c r="L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2.7969257283017601</v>
      </c>
      <c r="M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4.2790050730598983</v>
      </c>
      <c r="N13" s="9" t="e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#DIV/0!</v>
      </c>
      <c r="O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3.310433682489478</v>
      </c>
      <c r="P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0.76266404199475069</v>
      </c>
      <c r="Q13" s="9" t="e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#DIV/0!</v>
      </c>
      <c r="R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1.3295275590551181</v>
      </c>
      <c r="S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1.7092847769028872</v>
      </c>
      <c r="T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1.4568700125397507</v>
      </c>
      <c r="U13" s="9">
        <f>(VLOOKUP(205,AW_DAU_2011!$A$2:$U$58,COLUMN(),FALSE)+VLOOKUP(206,AW_DAU_2011!$A$2:$U$58,COLUMN(),FALSE)+VLOOKUP(207,AW_DAU_2011!$A$2:$U$58,COLUMN(),FALSE))/((VLOOKUP(205,AW_DAU_2011!$A$2:$U$58,COLUMN(),FALSE)&lt;&gt;0)+(VLOOKUP(206,AW_DAU_2011!$A$2:$U$58,COLUMN(),FALSE)&lt;&gt;0)+(VLOOKUP(207,AW_DAU_2011!$A$2:$U$58,COLUMN(),FALSE)&lt;&gt;0))</f>
        <v>2.5533136482939631</v>
      </c>
    </row>
    <row r="14" spans="1:21">
      <c r="A14" s="14" t="s">
        <v>46</v>
      </c>
      <c r="B14" s="9">
        <f>(VLOOKUP(209, AW_DAU_2011!$A$2:$U$58,COLUMN(),FALSE)+VLOOKUP(208, AW_DAU_2011!$A$2:$U$58,COLUMN(),FALSE))/((VLOOKUP(209, AW_DAU_2011!$A$2:$U$58,COLUMN(),FALSE)&lt;&gt;0)+(VLOOKUP(208, AW_DAU_2011!$A$2:$U$58,COLUMN(),FALSE)&lt;&gt;0))</f>
        <v>4.1425178102737155</v>
      </c>
      <c r="C14" s="9">
        <f>(VLOOKUP(209, AW_DAU_2011!$A$2:$U$58,COLUMN(),FALSE)+VLOOKUP(208, AW_DAU_2011!$A$2:$U$58,COLUMN(),FALSE))/((VLOOKUP(209, AW_DAU_2011!$A$2:$U$58,COLUMN(),FALSE)&lt;&gt;0)+(VLOOKUP(208, AW_DAU_2011!$A$2:$U$58,COLUMN(),FALSE)&lt;&gt;0))</f>
        <v>3.9399147896602562</v>
      </c>
      <c r="D14" s="9">
        <f>(VLOOKUP(209, AW_DAU_2011!$A$2:$U$58,COLUMN(),FALSE)+VLOOKUP(208, AW_DAU_2011!$A$2:$U$58,COLUMN(),FALSE))/((VLOOKUP(209, AW_DAU_2011!$A$2:$U$58,COLUMN(),FALSE)&lt;&gt;0)+(VLOOKUP(208, AW_DAU_2011!$A$2:$U$58,COLUMN(),FALSE)&lt;&gt;0))</f>
        <v>2.6684383202099737</v>
      </c>
      <c r="E14" s="9">
        <f>(VLOOKUP(209, AW_DAU_2011!$A$2:$U$58,COLUMN(),FALSE)+VLOOKUP(208, AW_DAU_2011!$A$2:$U$58,COLUMN(),FALSE))/((VLOOKUP(209, AW_DAU_2011!$A$2:$U$58,COLUMN(),FALSE)&lt;&gt;0)+(VLOOKUP(208, AW_DAU_2011!$A$2:$U$58,COLUMN(),FALSE)&lt;&gt;0))</f>
        <v>2.2495987265406274</v>
      </c>
      <c r="F14" s="9" t="e">
        <f>(VLOOKUP(209, AW_DAU_2011!$A$2:$U$58,COLUMN(),FALSE)+VLOOKUP(208, AW_DAU_2011!$A$2:$U$58,COLUMN(),FALSE))/((VLOOKUP(209, AW_DAU_2011!$A$2:$U$58,COLUMN(),FALSE)&lt;&gt;0)+(VLOOKUP(208, AW_DAU_2011!$A$2:$U$58,COLUMN(),FALSE)&lt;&gt;0))</f>
        <v>#DIV/0!</v>
      </c>
      <c r="G14" s="9">
        <f>(VLOOKUP(209, AW_DAU_2011!$A$2:$U$58,COLUMN(),FALSE)+VLOOKUP(208, AW_DAU_2011!$A$2:$U$58,COLUMN(),FALSE))/((VLOOKUP(209, AW_DAU_2011!$A$2:$U$58,COLUMN(),FALSE)&lt;&gt;0)+(VLOOKUP(208, AW_DAU_2011!$A$2:$U$58,COLUMN(),FALSE)&lt;&gt;0))</f>
        <v>1.8666666666666667</v>
      </c>
      <c r="H14" s="9">
        <f>(VLOOKUP(209, AW_DAU_2011!$A$2:$U$58,COLUMN(),FALSE)+VLOOKUP(208, AW_DAU_2011!$A$2:$U$58,COLUMN(),FALSE))/((VLOOKUP(209, AW_DAU_2011!$A$2:$U$58,COLUMN(),FALSE)&lt;&gt;0)+(VLOOKUP(208, AW_DAU_2011!$A$2:$U$58,COLUMN(),FALSE)&lt;&gt;0))</f>
        <v>2.1377132545931756</v>
      </c>
      <c r="I14" s="9">
        <f>(VLOOKUP(209, AW_DAU_2011!$A$2:$U$58,COLUMN(),FALSE)+VLOOKUP(208, AW_DAU_2011!$A$2:$U$58,COLUMN(),FALSE))/((VLOOKUP(209, AW_DAU_2011!$A$2:$U$58,COLUMN(),FALSE)&lt;&gt;0)+(VLOOKUP(208, AW_DAU_2011!$A$2:$U$58,COLUMN(),FALSE)&lt;&gt;0))</f>
        <v>0.15335194018102694</v>
      </c>
      <c r="J14" s="9" t="e">
        <f>(VLOOKUP(209, AW_DAU_2011!$A$2:$U$58,COLUMN(),FALSE)+VLOOKUP(208, AW_DAU_2011!$A$2:$U$58,COLUMN(),FALSE))/((VLOOKUP(209, AW_DAU_2011!$A$2:$U$58,COLUMN(),FALSE)&lt;&gt;0)+(VLOOKUP(208, AW_DAU_2011!$A$2:$U$58,COLUMN(),FALSE)&lt;&gt;0))</f>
        <v>#DIV/0!</v>
      </c>
      <c r="K14" s="9">
        <f>(VLOOKUP(209, AW_DAU_2011!$A$2:$U$58,COLUMN(),FALSE)+VLOOKUP(208, AW_DAU_2011!$A$2:$U$58,COLUMN(),FALSE))/((VLOOKUP(209, AW_DAU_2011!$A$2:$U$58,COLUMN(),FALSE)&lt;&gt;0)+(VLOOKUP(208, AW_DAU_2011!$A$2:$U$58,COLUMN(),FALSE)&lt;&gt;0))</f>
        <v>3.4603680197302928</v>
      </c>
      <c r="L14" s="9">
        <f>(VLOOKUP(209, AW_DAU_2011!$A$2:$U$58,COLUMN(),FALSE)+VLOOKUP(208, AW_DAU_2011!$A$2:$U$58,COLUMN(),FALSE))/((VLOOKUP(209, AW_DAU_2011!$A$2:$U$58,COLUMN(),FALSE)&lt;&gt;0)+(VLOOKUP(208, AW_DAU_2011!$A$2:$U$58,COLUMN(),FALSE)&lt;&gt;0))</f>
        <v>2.8189997355740974</v>
      </c>
      <c r="M14" s="9">
        <f>(VLOOKUP(209, AW_DAU_2011!$A$2:$U$58,COLUMN(),FALSE)+VLOOKUP(208, AW_DAU_2011!$A$2:$U$58,COLUMN(),FALSE))/((VLOOKUP(209, AW_DAU_2011!$A$2:$U$58,COLUMN(),FALSE)&lt;&gt;0)+(VLOOKUP(208, AW_DAU_2011!$A$2:$U$58,COLUMN(),FALSE)&lt;&gt;0))</f>
        <v>4.6444530371203605</v>
      </c>
      <c r="N14" s="9" t="e">
        <f>(VLOOKUP(209, AW_DAU_2011!$A$2:$U$58,COLUMN(),FALSE)+VLOOKUP(208, AW_DAU_2011!$A$2:$U$58,COLUMN(),FALSE))/((VLOOKUP(209, AW_DAU_2011!$A$2:$U$58,COLUMN(),FALSE)&lt;&gt;0)+(VLOOKUP(208, AW_DAU_2011!$A$2:$U$58,COLUMN(),FALSE)&lt;&gt;0))</f>
        <v>#DIV/0!</v>
      </c>
      <c r="O14" s="9" t="e">
        <f>(VLOOKUP(209, AW_DAU_2011!$A$2:$U$58,COLUMN(),FALSE)+VLOOKUP(208, AW_DAU_2011!$A$2:$U$58,COLUMN(),FALSE))/((VLOOKUP(209, AW_DAU_2011!$A$2:$U$58,COLUMN(),FALSE)&lt;&gt;0)+(VLOOKUP(208, AW_DAU_2011!$A$2:$U$58,COLUMN(),FALSE)&lt;&gt;0))</f>
        <v>#DIV/0!</v>
      </c>
      <c r="P14" s="9" t="e">
        <f>(VLOOKUP(209, AW_DAU_2011!$A$2:$U$58,COLUMN(),FALSE)+VLOOKUP(208, AW_DAU_2011!$A$2:$U$58,COLUMN(),FALSE))/((VLOOKUP(209, AW_DAU_2011!$A$2:$U$58,COLUMN(),FALSE)&lt;&gt;0)+(VLOOKUP(208, AW_DAU_2011!$A$2:$U$58,COLUMN(),FALSE)&lt;&gt;0))</f>
        <v>#DIV/0!</v>
      </c>
      <c r="Q14" s="9" t="e">
        <f>(VLOOKUP(209, AW_DAU_2011!$A$2:$U$58,COLUMN(),FALSE)+VLOOKUP(208, AW_DAU_2011!$A$2:$U$58,COLUMN(),FALSE))/((VLOOKUP(209, AW_DAU_2011!$A$2:$U$58,COLUMN(),FALSE)&lt;&gt;0)+(VLOOKUP(208, AW_DAU_2011!$A$2:$U$58,COLUMN(),FALSE)&lt;&gt;0))</f>
        <v>#DIV/0!</v>
      </c>
      <c r="R14" s="9" t="e">
        <f>(VLOOKUP(209, AW_DAU_2011!$A$2:$U$58,COLUMN(),FALSE)+VLOOKUP(208, AW_DAU_2011!$A$2:$U$58,COLUMN(),FALSE))/((VLOOKUP(209, AW_DAU_2011!$A$2:$U$58,COLUMN(),FALSE)&lt;&gt;0)+(VLOOKUP(208, AW_DAU_2011!$A$2:$U$58,COLUMN(),FALSE)&lt;&gt;0))</f>
        <v>#DIV/0!</v>
      </c>
      <c r="S14" s="9">
        <f>(VLOOKUP(209, AW_DAU_2011!$A$2:$U$58,COLUMN(),FALSE)+VLOOKUP(208, AW_DAU_2011!$A$2:$U$58,COLUMN(),FALSE))/((VLOOKUP(209, AW_DAU_2011!$A$2:$U$58,COLUMN(),FALSE)&lt;&gt;0)+(VLOOKUP(208, AW_DAU_2011!$A$2:$U$58,COLUMN(),FALSE)&lt;&gt;0))</f>
        <v>2.277263779527559</v>
      </c>
      <c r="T14" s="9">
        <f>(VLOOKUP(209, AW_DAU_2011!$A$2:$U$58,COLUMN(),FALSE)+VLOOKUP(208, AW_DAU_2011!$A$2:$U$58,COLUMN(),FALSE))/((VLOOKUP(209, AW_DAU_2011!$A$2:$U$58,COLUMN(),FALSE)&lt;&gt;0)+(VLOOKUP(208, AW_DAU_2011!$A$2:$U$58,COLUMN(),FALSE)&lt;&gt;0))</f>
        <v>0.97475510873640792</v>
      </c>
      <c r="U14" s="9">
        <f>(VLOOKUP(209, AW_DAU_2011!$A$2:$U$58,COLUMN(),FALSE)+VLOOKUP(208, AW_DAU_2011!$A$2:$U$58,COLUMN(),FALSE))/((VLOOKUP(209, AW_DAU_2011!$A$2:$U$58,COLUMN(),FALSE)&lt;&gt;0)+(VLOOKUP(208, AW_DAU_2011!$A$2:$U$58,COLUMN(),FALSE)&lt;&gt;0))</f>
        <v>2.7475651481064869</v>
      </c>
    </row>
    <row r="15" spans="1:21">
      <c r="A15" s="14" t="s">
        <v>47</v>
      </c>
      <c r="B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4.2693952318460191</v>
      </c>
      <c r="C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3.9437554680664912</v>
      </c>
      <c r="D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2.9468257874015751</v>
      </c>
      <c r="E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2.4225831146106738</v>
      </c>
      <c r="F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3.2743930446194227</v>
      </c>
      <c r="G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2.0759317585301842</v>
      </c>
      <c r="H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2.1187007874015746</v>
      </c>
      <c r="I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0.26045494313210849</v>
      </c>
      <c r="J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2.8934055118110233</v>
      </c>
      <c r="K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3.7611931321084864</v>
      </c>
      <c r="L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2.8740813648293964</v>
      </c>
      <c r="M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4.8101377952755895</v>
      </c>
      <c r="N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1.3467519685039371</v>
      </c>
      <c r="O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3.8619094488188974</v>
      </c>
      <c r="P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2.055249343832021</v>
      </c>
      <c r="Q15" s="9" t="e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#DIV/0!</v>
      </c>
      <c r="R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1.4361767279090112</v>
      </c>
      <c r="S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2.3684448818897637</v>
      </c>
      <c r="T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1.2299540682414698</v>
      </c>
      <c r="U15" s="9">
        <f>(VLOOKUP(211,AW_DAU_2011!$A$2:$U$58,COLUMN(),FALSE)+VLOOKUP(210,AW_DAU_2011!$A$2:$U$58,COLUMN(),FALSE)+VLOOKUP(212,AW_DAU_2011!$A$2:$U$58,COLUMN(),FALSE)+VLOOKUP(214,AW_DAU_2011!$A$2:$U$58,COLUMN(),FALSE)+VLOOKUP(213,AW_DAU_2011!$A$2:$U$58,COLUMN(),FALSE)+VLOOKUP(215,AW_DAU_2011!$A$2:$U$58,COLUMN(),FALSE))/((VLOOKUP(211,AW_DAU_2011!$A$2:$U$58,COLUMN(),FALSE)&lt;&gt;0)+(VLOOKUP(210,AW_DAU_2011!$A$2:$U$58,COLUMN(),FALSE)&lt;&gt;0)+(VLOOKUP(212,AW_DAU_2011!$A$2:$U$58,COLUMN(),FALSE)&lt;&gt;0)+(VLOOKUP(214,AW_DAU_2011!$A$2:$U$58,COLUMN(),FALSE)&lt;&gt;0)+(VLOOKUP(213,AW_DAU_2011!$A$2:$U$58,COLUMN(),FALSE)&lt;&gt;0)+(VLOOKUP(215,AW_DAU_2011!$A$2:$U$58,COLUMN(),FALSE)&lt;&gt;0))</f>
        <v>3.052613735783027</v>
      </c>
    </row>
    <row r="16" spans="1:21">
      <c r="A16" s="14" t="s">
        <v>48</v>
      </c>
      <c r="B16" s="9">
        <f>VLOOKUP(244, AW_DAU_2011!$A$2:$U$58,COLUMN(),FALSE)</f>
        <v>4.1934997927890594</v>
      </c>
      <c r="C16" s="9">
        <f>VLOOKUP(244, AW_DAU_2011!$A$2:$U$58,COLUMN(),FALSE)</f>
        <v>4.0857368181090035</v>
      </c>
      <c r="D16" s="9">
        <f>VLOOKUP(244, AW_DAU_2011!$A$2:$U$58,COLUMN(),FALSE)</f>
        <v>3.3976058982210553</v>
      </c>
      <c r="E16" s="9">
        <f>VLOOKUP(244, AW_DAU_2011!$A$2:$U$58,COLUMN(),FALSE)</f>
        <v>2.3293067778292418</v>
      </c>
      <c r="F16" s="9">
        <f>VLOOKUP(244, AW_DAU_2011!$A$2:$U$58,COLUMN(),FALSE)</f>
        <v>3.2657333381640177</v>
      </c>
      <c r="G16" s="9">
        <f>VLOOKUP(244, AW_DAU_2011!$A$2:$U$58,COLUMN(),FALSE)</f>
        <v>2.3683199694933417</v>
      </c>
      <c r="H16" s="9">
        <f>VLOOKUP(244, AW_DAU_2011!$A$2:$U$58,COLUMN(),FALSE)</f>
        <v>2.1150471247912188</v>
      </c>
      <c r="I16" s="9">
        <f>VLOOKUP(244, AW_DAU_2011!$A$2:$U$58,COLUMN(),FALSE)</f>
        <v>1.2102898307924275</v>
      </c>
      <c r="J16" s="9">
        <f>VLOOKUP(244, AW_DAU_2011!$A$2:$U$58,COLUMN(),FALSE)</f>
        <v>2.5395004638428818</v>
      </c>
      <c r="K16" s="9">
        <f>VLOOKUP(244, AW_DAU_2011!$A$2:$U$58,COLUMN(),FALSE)</f>
        <v>3.7715761154855638</v>
      </c>
      <c r="L16" s="9">
        <f>VLOOKUP(244, AW_DAU_2011!$A$2:$U$58,COLUMN(),FALSE)</f>
        <v>2.8080187091998114</v>
      </c>
      <c r="M16" s="9">
        <f>VLOOKUP(244, AW_DAU_2011!$A$2:$U$58,COLUMN(),FALSE)</f>
        <v>4.6737532808398949</v>
      </c>
      <c r="N16" s="9">
        <f>VLOOKUP(244, AW_DAU_2011!$A$2:$U$58,COLUMN(),FALSE)</f>
        <v>0</v>
      </c>
      <c r="O16" s="9">
        <f>VLOOKUP(244, AW_DAU_2011!$A$2:$U$58,COLUMN(),FALSE)</f>
        <v>0</v>
      </c>
      <c r="P16" s="9">
        <f>VLOOKUP(244, AW_DAU_2011!$A$2:$U$58,COLUMN(),FALSE)</f>
        <v>2.1740764435695539</v>
      </c>
      <c r="Q16" s="9">
        <f>VLOOKUP(244, AW_DAU_2011!$A$2:$U$58,COLUMN(),FALSE)</f>
        <v>3.9839238845144358</v>
      </c>
      <c r="R16" s="9">
        <f>VLOOKUP(244, AW_DAU_2011!$A$2:$U$58,COLUMN(),FALSE)</f>
        <v>1.6302043126962071</v>
      </c>
      <c r="S16" s="9">
        <f>VLOOKUP(244, AW_DAU_2011!$A$2:$U$58,COLUMN(),FALSE)</f>
        <v>2.5170636482939632</v>
      </c>
      <c r="T16" s="9">
        <f>VLOOKUP(244, AW_DAU_2011!$A$2:$U$58,COLUMN(),FALSE)</f>
        <v>3.5079612170189254</v>
      </c>
      <c r="U16" s="9">
        <f>VLOOKUP(244, AW_DAU_2011!$A$2:$U$58,COLUMN(),FALSE)</f>
        <v>3.4758051039483364</v>
      </c>
    </row>
    <row r="17" spans="1:21">
      <c r="A17" s="14" t="s">
        <v>49</v>
      </c>
      <c r="B17" s="9">
        <f>(VLOOKUP(245, AW_DAU_2011!$A$2:$U$58,COLUMN(),FALSE)+VLOOKUP(247, AW_DAU_2011!$A$2:$U$58,COLUMN(),FALSE))/((VLOOKUP(245, AW_DAU_2011!$A$2:$U$58,COLUMN(),FALSE)&lt;&gt;0)+(VLOOKUP(247, AW_DAU_2011!$A$2:$U$58,COLUMN(),FALSE)&lt;&gt;0))</f>
        <v>4.3624343832020998</v>
      </c>
      <c r="C17" s="9">
        <f>(VLOOKUP(245, AW_DAU_2011!$A$2:$U$58,COLUMN(),FALSE)+VLOOKUP(247, AW_DAU_2011!$A$2:$U$58,COLUMN(),FALSE))/((VLOOKUP(245, AW_DAU_2011!$A$2:$U$58,COLUMN(),FALSE)&lt;&gt;0)+(VLOOKUP(247, AW_DAU_2011!$A$2:$U$58,COLUMN(),FALSE)&lt;&gt;0))</f>
        <v>3.4567521643749761</v>
      </c>
      <c r="D17" s="9">
        <f>(VLOOKUP(245, AW_DAU_2011!$A$2:$U$58,COLUMN(),FALSE)+VLOOKUP(247, AW_DAU_2011!$A$2:$U$58,COLUMN(),FALSE))/((VLOOKUP(245, AW_DAU_2011!$A$2:$U$58,COLUMN(),FALSE)&lt;&gt;0)+(VLOOKUP(247, AW_DAU_2011!$A$2:$U$58,COLUMN(),FALSE)&lt;&gt;0))</f>
        <v>3.1598753280839897</v>
      </c>
      <c r="E17" s="9">
        <f>(VLOOKUP(245, AW_DAU_2011!$A$2:$U$58,COLUMN(),FALSE)+VLOOKUP(247, AW_DAU_2011!$A$2:$U$58,COLUMN(),FALSE))/((VLOOKUP(245, AW_DAU_2011!$A$2:$U$58,COLUMN(),FALSE)&lt;&gt;0)+(VLOOKUP(247, AW_DAU_2011!$A$2:$U$58,COLUMN(),FALSE)&lt;&gt;0))</f>
        <v>2.3369914698162733</v>
      </c>
      <c r="F17" s="9">
        <f>(VLOOKUP(245, AW_DAU_2011!$A$2:$U$58,COLUMN(),FALSE)+VLOOKUP(247, AW_DAU_2011!$A$2:$U$58,COLUMN(),FALSE))/((VLOOKUP(245, AW_DAU_2011!$A$2:$U$58,COLUMN(),FALSE)&lt;&gt;0)+(VLOOKUP(247, AW_DAU_2011!$A$2:$U$58,COLUMN(),FALSE)&lt;&gt;0))</f>
        <v>2.9790354330708659</v>
      </c>
      <c r="G17" s="9" t="e">
        <f>(VLOOKUP(245, AW_DAU_2011!$A$2:$U$58,COLUMN(),FALSE)+VLOOKUP(247, AW_DAU_2011!$A$2:$U$58,COLUMN(),FALSE))/((VLOOKUP(245, AW_DAU_2011!$A$2:$U$58,COLUMN(),FALSE)&lt;&gt;0)+(VLOOKUP(247, AW_DAU_2011!$A$2:$U$58,COLUMN(),FALSE)&lt;&gt;0))</f>
        <v>#DIV/0!</v>
      </c>
      <c r="H17" s="9" t="e">
        <f>(VLOOKUP(245, AW_DAU_2011!$A$2:$U$58,COLUMN(),FALSE)+VLOOKUP(247, AW_DAU_2011!$A$2:$U$58,COLUMN(),FALSE))/((VLOOKUP(245, AW_DAU_2011!$A$2:$U$58,COLUMN(),FALSE)&lt;&gt;0)+(VLOOKUP(247, AW_DAU_2011!$A$2:$U$58,COLUMN(),FALSE)&lt;&gt;0))</f>
        <v>#DIV/0!</v>
      </c>
      <c r="I17" s="9">
        <f>(VLOOKUP(245, AW_DAU_2011!$A$2:$U$58,COLUMN(),FALSE)+VLOOKUP(247, AW_DAU_2011!$A$2:$U$58,COLUMN(),FALSE))/((VLOOKUP(245, AW_DAU_2011!$A$2:$U$58,COLUMN(),FALSE)&lt;&gt;0)+(VLOOKUP(247, AW_DAU_2011!$A$2:$U$58,COLUMN(),FALSE)&lt;&gt;0))</f>
        <v>0.98227226169899473</v>
      </c>
      <c r="J17" s="9">
        <f>(VLOOKUP(245, AW_DAU_2011!$A$2:$U$58,COLUMN(),FALSE)+VLOOKUP(247, AW_DAU_2011!$A$2:$U$58,COLUMN(),FALSE))/((VLOOKUP(245, AW_DAU_2011!$A$2:$U$58,COLUMN(),FALSE)&lt;&gt;0)+(VLOOKUP(247, AW_DAU_2011!$A$2:$U$58,COLUMN(),FALSE)&lt;&gt;0))</f>
        <v>2.4663713910761156</v>
      </c>
      <c r="K17" s="9">
        <f>(VLOOKUP(245, AW_DAU_2011!$A$2:$U$58,COLUMN(),FALSE)+VLOOKUP(247, AW_DAU_2011!$A$2:$U$58,COLUMN(),FALSE))/((VLOOKUP(245, AW_DAU_2011!$A$2:$U$58,COLUMN(),FALSE)&lt;&gt;0)+(VLOOKUP(247, AW_DAU_2011!$A$2:$U$58,COLUMN(),FALSE)&lt;&gt;0))</f>
        <v>3.4564960629921258</v>
      </c>
      <c r="L17" s="9">
        <f>(VLOOKUP(245, AW_DAU_2011!$A$2:$U$58,COLUMN(),FALSE)+VLOOKUP(247, AW_DAU_2011!$A$2:$U$58,COLUMN(),FALSE))/((VLOOKUP(245, AW_DAU_2011!$A$2:$U$58,COLUMN(),FALSE)&lt;&gt;0)+(VLOOKUP(247, AW_DAU_2011!$A$2:$U$58,COLUMN(),FALSE)&lt;&gt;0))</f>
        <v>2.8447506561679794</v>
      </c>
      <c r="M17" s="9">
        <f>(VLOOKUP(245, AW_DAU_2011!$A$2:$U$58,COLUMN(),FALSE)+VLOOKUP(247, AW_DAU_2011!$A$2:$U$58,COLUMN(),FALSE))/((VLOOKUP(245, AW_DAU_2011!$A$2:$U$58,COLUMN(),FALSE)&lt;&gt;0)+(VLOOKUP(247, AW_DAU_2011!$A$2:$U$58,COLUMN(),FALSE)&lt;&gt;0))</f>
        <v>4.9055446194225718</v>
      </c>
      <c r="N17" s="9" t="e">
        <f>(VLOOKUP(245, AW_DAU_2011!$A$2:$U$58,COLUMN(),FALSE)+VLOOKUP(247, AW_DAU_2011!$A$2:$U$58,COLUMN(),FALSE))/((VLOOKUP(245, AW_DAU_2011!$A$2:$U$58,COLUMN(),FALSE)&lt;&gt;0)+(VLOOKUP(247, AW_DAU_2011!$A$2:$U$58,COLUMN(),FALSE)&lt;&gt;0))</f>
        <v>#DIV/0!</v>
      </c>
      <c r="O17" s="9" t="e">
        <f>(VLOOKUP(245, AW_DAU_2011!$A$2:$U$58,COLUMN(),FALSE)+VLOOKUP(247, AW_DAU_2011!$A$2:$U$58,COLUMN(),FALSE))/((VLOOKUP(245, AW_DAU_2011!$A$2:$U$58,COLUMN(),FALSE)&lt;&gt;0)+(VLOOKUP(247, AW_DAU_2011!$A$2:$U$58,COLUMN(),FALSE)&lt;&gt;0))</f>
        <v>#DIV/0!</v>
      </c>
      <c r="P17" s="9">
        <f>(VLOOKUP(245, AW_DAU_2011!$A$2:$U$58,COLUMN(),FALSE)+VLOOKUP(247, AW_DAU_2011!$A$2:$U$58,COLUMN(),FALSE))/((VLOOKUP(245, AW_DAU_2011!$A$2:$U$58,COLUMN(),FALSE)&lt;&gt;0)+(VLOOKUP(247, AW_DAU_2011!$A$2:$U$58,COLUMN(),FALSE)&lt;&gt;0))</f>
        <v>2.1251312335958006</v>
      </c>
      <c r="Q17" s="9" t="e">
        <f>(VLOOKUP(245, AW_DAU_2011!$A$2:$U$58,COLUMN(),FALSE)+VLOOKUP(247, AW_DAU_2011!$A$2:$U$58,COLUMN(),FALSE))/((VLOOKUP(245, AW_DAU_2011!$A$2:$U$58,COLUMN(),FALSE)&lt;&gt;0)+(VLOOKUP(247, AW_DAU_2011!$A$2:$U$58,COLUMN(),FALSE)&lt;&gt;0))</f>
        <v>#DIV/0!</v>
      </c>
      <c r="R17" s="9" t="e">
        <f>(VLOOKUP(245, AW_DAU_2011!$A$2:$U$58,COLUMN(),FALSE)+VLOOKUP(247, AW_DAU_2011!$A$2:$U$58,COLUMN(),FALSE))/((VLOOKUP(245, AW_DAU_2011!$A$2:$U$58,COLUMN(),FALSE)&lt;&gt;0)+(VLOOKUP(247, AW_DAU_2011!$A$2:$U$58,COLUMN(),FALSE)&lt;&gt;0))</f>
        <v>#DIV/0!</v>
      </c>
      <c r="S17" s="9" t="e">
        <f>(VLOOKUP(245, AW_DAU_2011!$A$2:$U$58,COLUMN(),FALSE)+VLOOKUP(247, AW_DAU_2011!$A$2:$U$58,COLUMN(),FALSE))/((VLOOKUP(245, AW_DAU_2011!$A$2:$U$58,COLUMN(),FALSE)&lt;&gt;0)+(VLOOKUP(247, AW_DAU_2011!$A$2:$U$58,COLUMN(),FALSE)&lt;&gt;0))</f>
        <v>#DIV/0!</v>
      </c>
      <c r="T17" s="9">
        <f>(VLOOKUP(245, AW_DAU_2011!$A$2:$U$58,COLUMN(),FALSE)+VLOOKUP(247, AW_DAU_2011!$A$2:$U$58,COLUMN(),FALSE))/((VLOOKUP(245, AW_DAU_2011!$A$2:$U$58,COLUMN(),FALSE)&lt;&gt;0)+(VLOOKUP(247, AW_DAU_2011!$A$2:$U$58,COLUMN(),FALSE)&lt;&gt;0))</f>
        <v>1.7763413167104112</v>
      </c>
      <c r="U17" s="9" t="e">
        <f>(VLOOKUP(245, AW_DAU_2011!$A$2:$U$58,COLUMN(),FALSE)+VLOOKUP(247, AW_DAU_2011!$A$2:$U$58,COLUMN(),FALSE))/((VLOOKUP(245, AW_DAU_2011!$A$2:$U$58,COLUMN(),FALSE)&lt;&gt;0)+(VLOOKUP(247, AW_DAU_2011!$A$2:$U$58,COLUMN(),FALSE)&lt;&gt;0))</f>
        <v>#DIV/0!</v>
      </c>
    </row>
    <row r="18" spans="1:21">
      <c r="A18" s="14" t="s">
        <v>50</v>
      </c>
      <c r="B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4.7074348647932762</v>
      </c>
      <c r="C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4.1605454570838214</v>
      </c>
      <c r="D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3.2443651574803143</v>
      </c>
      <c r="E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2.4407931708972619</v>
      </c>
      <c r="F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3.5049424548894752</v>
      </c>
      <c r="G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2.0770122484689413</v>
      </c>
      <c r="H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2.1324475065616793</v>
      </c>
      <c r="I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1.0607459915821802</v>
      </c>
      <c r="J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2.6162319553805773</v>
      </c>
      <c r="K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4.107794051476775</v>
      </c>
      <c r="L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2.9642999367301512</v>
      </c>
      <c r="M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4.9759982584642195</v>
      </c>
      <c r="N18" s="9" t="e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#DIV/0!</v>
      </c>
      <c r="O18" s="9" t="e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#DIV/0!</v>
      </c>
      <c r="P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2.1295931758530182</v>
      </c>
      <c r="Q18" s="9" t="e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#DIV/0!</v>
      </c>
      <c r="R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1.576541994750656</v>
      </c>
      <c r="S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2.4663431393992417</v>
      </c>
      <c r="T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1.0777723097112861</v>
      </c>
      <c r="U18" s="9">
        <f>(VLOOKUP(235,AW_DAU_2011!$A$2:$U$58,COLUMN(),FALSE)+VLOOKUP(237,AW_DAU_2011!$A$2:$U$58,COLUMN(),FALSE)+VLOOKUP(238,AW_DAU_2011!$A$2:$U$58,COLUMN(),FALSE)+VLOOKUP(241,AW_DAU_2011!$A$2:$U$58,COLUMN(),FALSE))/((VLOOKUP(235,AW_DAU_2011!$A$2:$U$58,COLUMN(),FALSE)&lt;&gt;0)+(VLOOKUP(237,AW_DAU_2011!$A$2:$U$58,COLUMN(),FALSE)&lt;&gt;0)+(VLOOKUP(238,AW_DAU_2011!$A$2:$U$58,COLUMN(),FALSE)&lt;&gt;0)+(VLOOKUP(241,AW_DAU_2011!$A$2:$U$58,COLUMN(),FALSE)&lt;&gt;0))</f>
        <v>3.5483887158694714</v>
      </c>
    </row>
    <row r="19" spans="1:21">
      <c r="A19" s="14" t="s">
        <v>51</v>
      </c>
      <c r="B19" s="9">
        <f>VLOOKUP(246, AW_DAU_2011!$A$2:$U$58,COLUMN(),FALSE)</f>
        <v>0</v>
      </c>
      <c r="C19" s="9">
        <f>VLOOKUP(246, AW_DAU_2011!$A$2:$U$58,COLUMN(),FALSE)</f>
        <v>3.9508202099737533</v>
      </c>
      <c r="D19" s="9">
        <f>VLOOKUP(246, AW_DAU_2011!$A$2:$U$58,COLUMN(),FALSE)</f>
        <v>3.9769356955380579</v>
      </c>
      <c r="E19" s="9">
        <f>VLOOKUP(246, AW_DAU_2011!$A$2:$U$58,COLUMN(),FALSE)</f>
        <v>0</v>
      </c>
      <c r="F19" s="9">
        <f>VLOOKUP(246, AW_DAU_2011!$A$2:$U$58,COLUMN(),FALSE)</f>
        <v>3.5183398950131233</v>
      </c>
      <c r="G19" s="9">
        <f>VLOOKUP(246, AW_DAU_2011!$A$2:$U$58,COLUMN(),FALSE)</f>
        <v>0</v>
      </c>
      <c r="H19" s="9">
        <f>VLOOKUP(246, AW_DAU_2011!$A$2:$U$58,COLUMN(),FALSE)</f>
        <v>0</v>
      </c>
      <c r="I19" s="9">
        <f>VLOOKUP(246, AW_DAU_2011!$A$2:$U$58,COLUMN(),FALSE)</f>
        <v>1.0943241469816272</v>
      </c>
      <c r="J19" s="9">
        <f>VLOOKUP(246, AW_DAU_2011!$A$2:$U$58,COLUMN(),FALSE)</f>
        <v>0</v>
      </c>
      <c r="K19" s="9">
        <f>VLOOKUP(246, AW_DAU_2011!$A$2:$U$58,COLUMN(),FALSE)</f>
        <v>3.5583333333333331</v>
      </c>
      <c r="L19" s="9">
        <f>VLOOKUP(246, AW_DAU_2011!$A$2:$U$58,COLUMN(),FALSE)</f>
        <v>0</v>
      </c>
      <c r="M19" s="9">
        <f>VLOOKUP(246, AW_DAU_2011!$A$2:$U$58,COLUMN(),FALSE)</f>
        <v>5.0210629921259846</v>
      </c>
      <c r="N19" s="9">
        <f>VLOOKUP(246, AW_DAU_2011!$A$2:$U$58,COLUMN(),FALSE)</f>
        <v>0</v>
      </c>
      <c r="O19" s="9">
        <f>VLOOKUP(246, AW_DAU_2011!$A$2:$U$58,COLUMN(),FALSE)</f>
        <v>0</v>
      </c>
      <c r="P19" s="9">
        <f>VLOOKUP(246, AW_DAU_2011!$A$2:$U$58,COLUMN(),FALSE)</f>
        <v>0</v>
      </c>
      <c r="Q19" s="9">
        <f>VLOOKUP(246, AW_DAU_2011!$A$2:$U$58,COLUMN(),FALSE)</f>
        <v>0</v>
      </c>
      <c r="R19" s="9">
        <f>VLOOKUP(246, AW_DAU_2011!$A$2:$U$58,COLUMN(),FALSE)</f>
        <v>0</v>
      </c>
      <c r="S19" s="9">
        <f>VLOOKUP(246, AW_DAU_2011!$A$2:$U$58,COLUMN(),FALSE)</f>
        <v>2.460531496062992</v>
      </c>
      <c r="T19" s="9">
        <f>VLOOKUP(246, AW_DAU_2011!$A$2:$U$58,COLUMN(),FALSE)</f>
        <v>0</v>
      </c>
      <c r="U19" s="9">
        <f>VLOOKUP(246, AW_DAU_2011!$A$2:$U$58,COLUMN(),FALSE)</f>
        <v>3.508694225721785</v>
      </c>
    </row>
    <row r="20" spans="1:21">
      <c r="A20" s="14" t="s">
        <v>52</v>
      </c>
      <c r="B20" s="9">
        <f>(VLOOKUP(233, AW_DAU_2011!$A$2:$U$58,COLUMN(),FALSE)+VLOOKUP(234, AW_DAU_2011!$A$2:$U$58,COLUMN(),FALSE))/((VLOOKUP(233, AW_DAU_2011!$A$2:$U$58,COLUMN(),FALSE)&lt;&gt;0)+(VLOOKUP(234, AW_DAU_2011!$A$2:$U$58,COLUMN(),FALSE)&lt;&gt;0))</f>
        <v>4.19753937007874</v>
      </c>
      <c r="C20" s="9">
        <f>(VLOOKUP(233, AW_DAU_2011!$A$2:$U$58,COLUMN(),FALSE)+VLOOKUP(234, AW_DAU_2011!$A$2:$U$58,COLUMN(),FALSE))/((VLOOKUP(233, AW_DAU_2011!$A$2:$U$58,COLUMN(),FALSE)&lt;&gt;0)+(VLOOKUP(234, AW_DAU_2011!$A$2:$U$58,COLUMN(),FALSE)&lt;&gt;0))</f>
        <v>4.2420603674540684</v>
      </c>
      <c r="D20" s="9">
        <f>(VLOOKUP(233, AW_DAU_2011!$A$2:$U$58,COLUMN(),FALSE)+VLOOKUP(234, AW_DAU_2011!$A$2:$U$58,COLUMN(),FALSE))/((VLOOKUP(233, AW_DAU_2011!$A$2:$U$58,COLUMN(),FALSE)&lt;&gt;0)+(VLOOKUP(234, AW_DAU_2011!$A$2:$U$58,COLUMN(),FALSE)&lt;&gt;0))</f>
        <v>2.9630249343832022</v>
      </c>
      <c r="E20" s="9">
        <f>(VLOOKUP(233, AW_DAU_2011!$A$2:$U$58,COLUMN(),FALSE)+VLOOKUP(234, AW_DAU_2011!$A$2:$U$58,COLUMN(),FALSE))/((VLOOKUP(233, AW_DAU_2011!$A$2:$U$58,COLUMN(),FALSE)&lt;&gt;0)+(VLOOKUP(234, AW_DAU_2011!$A$2:$U$58,COLUMN(),FALSE)&lt;&gt;0))</f>
        <v>2.4204396325459316</v>
      </c>
      <c r="F20" s="9">
        <f>(VLOOKUP(233, AW_DAU_2011!$A$2:$U$58,COLUMN(),FALSE)+VLOOKUP(234, AW_DAU_2011!$A$2:$U$58,COLUMN(),FALSE))/((VLOOKUP(233, AW_DAU_2011!$A$2:$U$58,COLUMN(),FALSE)&lt;&gt;0)+(VLOOKUP(234, AW_DAU_2011!$A$2:$U$58,COLUMN(),FALSE)&lt;&gt;0))</f>
        <v>3.5637795275590549</v>
      </c>
      <c r="G20" s="9">
        <f>(VLOOKUP(233, AW_DAU_2011!$A$2:$U$58,COLUMN(),FALSE)+VLOOKUP(234, AW_DAU_2011!$A$2:$U$58,COLUMN(),FALSE))/((VLOOKUP(233, AW_DAU_2011!$A$2:$U$58,COLUMN(),FALSE)&lt;&gt;0)+(VLOOKUP(234, AW_DAU_2011!$A$2:$U$58,COLUMN(),FALSE)&lt;&gt;0))</f>
        <v>1.829002624671916</v>
      </c>
      <c r="H20" s="9" t="e">
        <f>(VLOOKUP(233, AW_DAU_2011!$A$2:$U$58,COLUMN(),FALSE)+VLOOKUP(234, AW_DAU_2011!$A$2:$U$58,COLUMN(),FALSE))/((VLOOKUP(233, AW_DAU_2011!$A$2:$U$58,COLUMN(),FALSE)&lt;&gt;0)+(VLOOKUP(234, AW_DAU_2011!$A$2:$U$58,COLUMN(),FALSE)&lt;&gt;0))</f>
        <v>#DIV/0!</v>
      </c>
      <c r="I20" s="9">
        <f>(VLOOKUP(233, AW_DAU_2011!$A$2:$U$58,COLUMN(),FALSE)+VLOOKUP(234, AW_DAU_2011!$A$2:$U$58,COLUMN(),FALSE))/((VLOOKUP(233, AW_DAU_2011!$A$2:$U$58,COLUMN(),FALSE)&lt;&gt;0)+(VLOOKUP(234, AW_DAU_2011!$A$2:$U$58,COLUMN(),FALSE)&lt;&gt;0))</f>
        <v>1.0654363517060368</v>
      </c>
      <c r="J20" s="9" t="e">
        <f>(VLOOKUP(233, AW_DAU_2011!$A$2:$U$58,COLUMN(),FALSE)+VLOOKUP(234, AW_DAU_2011!$A$2:$U$58,COLUMN(),FALSE))/((VLOOKUP(233, AW_DAU_2011!$A$2:$U$58,COLUMN(),FALSE)&lt;&gt;0)+(VLOOKUP(234, AW_DAU_2011!$A$2:$U$58,COLUMN(),FALSE)&lt;&gt;0))</f>
        <v>#DIV/0!</v>
      </c>
      <c r="K20" s="9">
        <f>(VLOOKUP(233, AW_DAU_2011!$A$2:$U$58,COLUMN(),FALSE)+VLOOKUP(234, AW_DAU_2011!$A$2:$U$58,COLUMN(),FALSE))/((VLOOKUP(233, AW_DAU_2011!$A$2:$U$58,COLUMN(),FALSE)&lt;&gt;0)+(VLOOKUP(234, AW_DAU_2011!$A$2:$U$58,COLUMN(),FALSE)&lt;&gt;0))</f>
        <v>3.8435859580052494</v>
      </c>
      <c r="L20" s="9" t="e">
        <f>(VLOOKUP(233, AW_DAU_2011!$A$2:$U$58,COLUMN(),FALSE)+VLOOKUP(234, AW_DAU_2011!$A$2:$U$58,COLUMN(),FALSE))/((VLOOKUP(233, AW_DAU_2011!$A$2:$U$58,COLUMN(),FALSE)&lt;&gt;0)+(VLOOKUP(234, AW_DAU_2011!$A$2:$U$58,COLUMN(),FALSE)&lt;&gt;0))</f>
        <v>#DIV/0!</v>
      </c>
      <c r="M20" s="9">
        <f>(VLOOKUP(233, AW_DAU_2011!$A$2:$U$58,COLUMN(),FALSE)+VLOOKUP(234, AW_DAU_2011!$A$2:$U$58,COLUMN(),FALSE))/((VLOOKUP(233, AW_DAU_2011!$A$2:$U$58,COLUMN(),FALSE)&lt;&gt;0)+(VLOOKUP(234, AW_DAU_2011!$A$2:$U$58,COLUMN(),FALSE)&lt;&gt;0))</f>
        <v>4.5122867454068238</v>
      </c>
      <c r="N20" s="9" t="e">
        <f>(VLOOKUP(233, AW_DAU_2011!$A$2:$U$58,COLUMN(),FALSE)+VLOOKUP(234, AW_DAU_2011!$A$2:$U$58,COLUMN(),FALSE))/((VLOOKUP(233, AW_DAU_2011!$A$2:$U$58,COLUMN(),FALSE)&lt;&gt;0)+(VLOOKUP(234, AW_DAU_2011!$A$2:$U$58,COLUMN(),FALSE)&lt;&gt;0))</f>
        <v>#DIV/0!</v>
      </c>
      <c r="O20" s="9" t="e">
        <f>(VLOOKUP(233, AW_DAU_2011!$A$2:$U$58,COLUMN(),FALSE)+VLOOKUP(234, AW_DAU_2011!$A$2:$U$58,COLUMN(),FALSE))/((VLOOKUP(233, AW_DAU_2011!$A$2:$U$58,COLUMN(),FALSE)&lt;&gt;0)+(VLOOKUP(234, AW_DAU_2011!$A$2:$U$58,COLUMN(),FALSE)&lt;&gt;0))</f>
        <v>#DIV/0!</v>
      </c>
      <c r="P20" s="9" t="e">
        <f>(VLOOKUP(233, AW_DAU_2011!$A$2:$U$58,COLUMN(),FALSE)+VLOOKUP(234, AW_DAU_2011!$A$2:$U$58,COLUMN(),FALSE))/((VLOOKUP(233, AW_DAU_2011!$A$2:$U$58,COLUMN(),FALSE)&lt;&gt;0)+(VLOOKUP(234, AW_DAU_2011!$A$2:$U$58,COLUMN(),FALSE)&lt;&gt;0))</f>
        <v>#DIV/0!</v>
      </c>
      <c r="Q20" s="9" t="e">
        <f>(VLOOKUP(233, AW_DAU_2011!$A$2:$U$58,COLUMN(),FALSE)+VLOOKUP(234, AW_DAU_2011!$A$2:$U$58,COLUMN(),FALSE))/((VLOOKUP(233, AW_DAU_2011!$A$2:$U$58,COLUMN(),FALSE)&lt;&gt;0)+(VLOOKUP(234, AW_DAU_2011!$A$2:$U$58,COLUMN(),FALSE)&lt;&gt;0))</f>
        <v>#DIV/0!</v>
      </c>
      <c r="R20" s="9" t="e">
        <f>(VLOOKUP(233, AW_DAU_2011!$A$2:$U$58,COLUMN(),FALSE)+VLOOKUP(234, AW_DAU_2011!$A$2:$U$58,COLUMN(),FALSE))/((VLOOKUP(233, AW_DAU_2011!$A$2:$U$58,COLUMN(),FALSE)&lt;&gt;0)+(VLOOKUP(234, AW_DAU_2011!$A$2:$U$58,COLUMN(),FALSE)&lt;&gt;0))</f>
        <v>#DIV/0!</v>
      </c>
      <c r="S20" s="9" t="e">
        <f>(VLOOKUP(233, AW_DAU_2011!$A$2:$U$58,COLUMN(),FALSE)+VLOOKUP(234, AW_DAU_2011!$A$2:$U$58,COLUMN(),FALSE))/((VLOOKUP(233, AW_DAU_2011!$A$2:$U$58,COLUMN(),FALSE)&lt;&gt;0)+(VLOOKUP(234, AW_DAU_2011!$A$2:$U$58,COLUMN(),FALSE)&lt;&gt;0))</f>
        <v>#DIV/0!</v>
      </c>
      <c r="T20" s="9">
        <f>(VLOOKUP(233, AW_DAU_2011!$A$2:$U$58,COLUMN(),FALSE)+VLOOKUP(234, AW_DAU_2011!$A$2:$U$58,COLUMN(),FALSE))/((VLOOKUP(233, AW_DAU_2011!$A$2:$U$58,COLUMN(),FALSE)&lt;&gt;0)+(VLOOKUP(234, AW_DAU_2011!$A$2:$U$58,COLUMN(),FALSE)&lt;&gt;0))</f>
        <v>0.837270341207349</v>
      </c>
      <c r="U20" s="9">
        <f>(VLOOKUP(233, AW_DAU_2011!$A$2:$U$58,COLUMN(),FALSE)+VLOOKUP(234, AW_DAU_2011!$A$2:$U$58,COLUMN(),FALSE))/((VLOOKUP(233, AW_DAU_2011!$A$2:$U$58,COLUMN(),FALSE)&lt;&gt;0)+(VLOOKUP(234, AW_DAU_2011!$A$2:$U$58,COLUMN(),FALSE)&lt;&gt;0))</f>
        <v>3.9297736220472439</v>
      </c>
    </row>
    <row r="21" spans="1:21">
      <c r="A21" s="14" t="s">
        <v>53</v>
      </c>
      <c r="B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4.2832497367913751</v>
      </c>
      <c r="C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4.3239593848845823</v>
      </c>
      <c r="D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3.1101570727277723</v>
      </c>
      <c r="E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2.4771569914054861</v>
      </c>
      <c r="F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3.6269094488188975</v>
      </c>
      <c r="G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1.9098425196850397</v>
      </c>
      <c r="H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2.1206036745406824</v>
      </c>
      <c r="I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1.0305548720472439</v>
      </c>
      <c r="J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2.4251968503937009</v>
      </c>
      <c r="K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4.0365769151829838</v>
      </c>
      <c r="L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3.0085192475940512</v>
      </c>
      <c r="M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4.7780496187976498</v>
      </c>
      <c r="N21" s="9" t="e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#DIV/0!</v>
      </c>
      <c r="O21" s="9" t="e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#DIV/0!</v>
      </c>
      <c r="P21" s="9" t="e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#DIV/0!</v>
      </c>
      <c r="Q21" s="9" t="e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#DIV/0!</v>
      </c>
      <c r="R21" s="9" t="e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#DIV/0!</v>
      </c>
      <c r="S21" s="9" t="e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#DIV/0!</v>
      </c>
      <c r="T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0.87824100112485937</v>
      </c>
      <c r="U21" s="9">
        <f>(VLOOKUP(239,AW_DAU_2011!$A$2:$U$58,COLUMN(),FALSE)+VLOOKUP(240,AW_DAU_2011!$A$2:$U$58,COLUMN(),FALSE)+VLOOKUP(236,AW_DAU_2011!$A$2:$U$58,COLUMN(),FALSE))/((VLOOKUP(239,AW_DAU_2011!$A$2:$U$58,COLUMN(),FALSE)&lt;&gt;0)+(VLOOKUP(240,AW_DAU_2011!$A$2:$U$58,COLUMN(),FALSE)&lt;&gt;0)+(VLOOKUP(236,AW_DAU_2011!$A$2:$U$58,COLUMN(),FALSE)&lt;&gt;0))</f>
        <v>3.76492041497213</v>
      </c>
    </row>
    <row r="22" spans="1:21">
      <c r="A22" s="14" t="s">
        <v>54</v>
      </c>
      <c r="B22" s="9">
        <f>(VLOOKUP(242, AW_DAU_2011!$A$2:$U$58,COLUMN(),FALSE)+VLOOKUP(243, AW_DAU_2011!$A$2:$U$58,COLUMN(),FALSE))/((VLOOKUP(242, AW_DAU_2011!$A$2:$U$58,COLUMN(),FALSE)&lt;&gt;0)+(VLOOKUP(243, AW_DAU_2011!$A$2:$U$58,COLUMN(),FALSE)&lt;&gt;0))</f>
        <v>4.6408305709105768</v>
      </c>
      <c r="C22" s="9">
        <f>(VLOOKUP(242, AW_DAU_2011!$A$2:$U$58,COLUMN(),FALSE)+VLOOKUP(243, AW_DAU_2011!$A$2:$U$58,COLUMN(),FALSE))/((VLOOKUP(242, AW_DAU_2011!$A$2:$U$58,COLUMN(),FALSE)&lt;&gt;0)+(VLOOKUP(243, AW_DAU_2011!$A$2:$U$58,COLUMN(),FALSE)&lt;&gt;0))</f>
        <v>4.34042532808399</v>
      </c>
      <c r="D22" s="9">
        <f>(VLOOKUP(242, AW_DAU_2011!$A$2:$U$58,COLUMN(),FALSE)+VLOOKUP(243, AW_DAU_2011!$A$2:$U$58,COLUMN(),FALSE))/((VLOOKUP(242, AW_DAU_2011!$A$2:$U$58,COLUMN(),FALSE)&lt;&gt;0)+(VLOOKUP(243, AW_DAU_2011!$A$2:$U$58,COLUMN(),FALSE)&lt;&gt;0))</f>
        <v>3.4624507874015746</v>
      </c>
      <c r="E22" s="9">
        <f>(VLOOKUP(242, AW_DAU_2011!$A$2:$U$58,COLUMN(),FALSE)+VLOOKUP(243, AW_DAU_2011!$A$2:$U$58,COLUMN(),FALSE))/((VLOOKUP(242, AW_DAU_2011!$A$2:$U$58,COLUMN(),FALSE)&lt;&gt;0)+(VLOOKUP(243, AW_DAU_2011!$A$2:$U$58,COLUMN(),FALSE)&lt;&gt;0))</f>
        <v>2.4583702341845632</v>
      </c>
      <c r="F22" s="9">
        <f>(VLOOKUP(242, AW_DAU_2011!$A$2:$U$58,COLUMN(),FALSE)+VLOOKUP(243, AW_DAU_2011!$A$2:$U$58,COLUMN(),FALSE))/((VLOOKUP(242, AW_DAU_2011!$A$2:$U$58,COLUMN(),FALSE)&lt;&gt;0)+(VLOOKUP(243, AW_DAU_2011!$A$2:$U$58,COLUMN(),FALSE)&lt;&gt;0))</f>
        <v>3.6041617785466205</v>
      </c>
      <c r="G22" s="9">
        <f>(VLOOKUP(242, AW_DAU_2011!$A$2:$U$58,COLUMN(),FALSE)+VLOOKUP(243, AW_DAU_2011!$A$2:$U$58,COLUMN(),FALSE))/((VLOOKUP(242, AW_DAU_2011!$A$2:$U$58,COLUMN(),FALSE)&lt;&gt;0)+(VLOOKUP(243, AW_DAU_2011!$A$2:$U$58,COLUMN(),FALSE)&lt;&gt;0))</f>
        <v>2.1676181102362202</v>
      </c>
      <c r="H22" s="9">
        <f>(VLOOKUP(242, AW_DAU_2011!$A$2:$U$58,COLUMN(),FALSE)+VLOOKUP(243, AW_DAU_2011!$A$2:$U$58,COLUMN(),FALSE))/((VLOOKUP(242, AW_DAU_2011!$A$2:$U$58,COLUMN(),FALSE)&lt;&gt;0)+(VLOOKUP(243, AW_DAU_2011!$A$2:$U$58,COLUMN(),FALSE)&lt;&gt;0))</f>
        <v>2.2027677529892093</v>
      </c>
      <c r="I22" s="9">
        <f>(VLOOKUP(242, AW_DAU_2011!$A$2:$U$58,COLUMN(),FALSE)+VLOOKUP(243, AW_DAU_2011!$A$2:$U$58,COLUMN(),FALSE))/((VLOOKUP(242, AW_DAU_2011!$A$2:$U$58,COLUMN(),FALSE)&lt;&gt;0)+(VLOOKUP(243, AW_DAU_2011!$A$2:$U$58,COLUMN(),FALSE)&lt;&gt;0))</f>
        <v>1.1278111141279754</v>
      </c>
      <c r="J22" s="9" t="e">
        <f>(VLOOKUP(242, AW_DAU_2011!$A$2:$U$58,COLUMN(),FALSE)+VLOOKUP(243, AW_DAU_2011!$A$2:$U$58,COLUMN(),FALSE))/((VLOOKUP(242, AW_DAU_2011!$A$2:$U$58,COLUMN(),FALSE)&lt;&gt;0)+(VLOOKUP(243, AW_DAU_2011!$A$2:$U$58,COLUMN(),FALSE)&lt;&gt;0))</f>
        <v>#DIV/0!</v>
      </c>
      <c r="K22" s="9">
        <f>(VLOOKUP(242, AW_DAU_2011!$A$2:$U$58,COLUMN(),FALSE)+VLOOKUP(243, AW_DAU_2011!$A$2:$U$58,COLUMN(),FALSE))/((VLOOKUP(242, AW_DAU_2011!$A$2:$U$58,COLUMN(),FALSE)&lt;&gt;0)+(VLOOKUP(243, AW_DAU_2011!$A$2:$U$58,COLUMN(),FALSE)&lt;&gt;0))</f>
        <v>4.3026678453705038</v>
      </c>
      <c r="L22" s="9">
        <f>(VLOOKUP(242, AW_DAU_2011!$A$2:$U$58,COLUMN(),FALSE)+VLOOKUP(243, AW_DAU_2011!$A$2:$U$58,COLUMN(),FALSE))/((VLOOKUP(242, AW_DAU_2011!$A$2:$U$58,COLUMN(),FALSE)&lt;&gt;0)+(VLOOKUP(243, AW_DAU_2011!$A$2:$U$58,COLUMN(),FALSE)&lt;&gt;0))</f>
        <v>3.0732979276027996</v>
      </c>
      <c r="M22" s="9">
        <f>(VLOOKUP(242, AW_DAU_2011!$A$2:$U$58,COLUMN(),FALSE)+VLOOKUP(243, AW_DAU_2011!$A$2:$U$58,COLUMN(),FALSE))/((VLOOKUP(242, AW_DAU_2011!$A$2:$U$58,COLUMN(),FALSE)&lt;&gt;0)+(VLOOKUP(243, AW_DAU_2011!$A$2:$U$58,COLUMN(),FALSE)&lt;&gt;0))</f>
        <v>5.0746254374453201</v>
      </c>
      <c r="N22" s="9" t="e">
        <f>(VLOOKUP(242, AW_DAU_2011!$A$2:$U$58,COLUMN(),FALSE)+VLOOKUP(243, AW_DAU_2011!$A$2:$U$58,COLUMN(),FALSE))/((VLOOKUP(242, AW_DAU_2011!$A$2:$U$58,COLUMN(),FALSE)&lt;&gt;0)+(VLOOKUP(243, AW_DAU_2011!$A$2:$U$58,COLUMN(),FALSE)&lt;&gt;0))</f>
        <v>#DIV/0!</v>
      </c>
      <c r="O22" s="9" t="e">
        <f>(VLOOKUP(242, AW_DAU_2011!$A$2:$U$58,COLUMN(),FALSE)+VLOOKUP(243, AW_DAU_2011!$A$2:$U$58,COLUMN(),FALSE))/((VLOOKUP(242, AW_DAU_2011!$A$2:$U$58,COLUMN(),FALSE)&lt;&gt;0)+(VLOOKUP(243, AW_DAU_2011!$A$2:$U$58,COLUMN(),FALSE)&lt;&gt;0))</f>
        <v>#DIV/0!</v>
      </c>
      <c r="P22" s="9" t="e">
        <f>(VLOOKUP(242, AW_DAU_2011!$A$2:$U$58,COLUMN(),FALSE)+VLOOKUP(243, AW_DAU_2011!$A$2:$U$58,COLUMN(),FALSE))/((VLOOKUP(242, AW_DAU_2011!$A$2:$U$58,COLUMN(),FALSE)&lt;&gt;0)+(VLOOKUP(243, AW_DAU_2011!$A$2:$U$58,COLUMN(),FALSE)&lt;&gt;0))</f>
        <v>#DIV/0!</v>
      </c>
      <c r="Q22" s="9" t="e">
        <f>(VLOOKUP(242, AW_DAU_2011!$A$2:$U$58,COLUMN(),FALSE)+VLOOKUP(243, AW_DAU_2011!$A$2:$U$58,COLUMN(),FALSE))/((VLOOKUP(242, AW_DAU_2011!$A$2:$U$58,COLUMN(),FALSE)&lt;&gt;0)+(VLOOKUP(243, AW_DAU_2011!$A$2:$U$58,COLUMN(),FALSE)&lt;&gt;0))</f>
        <v>#DIV/0!</v>
      </c>
      <c r="R22" s="9">
        <f>(VLOOKUP(242, AW_DAU_2011!$A$2:$U$58,COLUMN(),FALSE)+VLOOKUP(243, AW_DAU_2011!$A$2:$U$58,COLUMN(),FALSE))/((VLOOKUP(242, AW_DAU_2011!$A$2:$U$58,COLUMN(),FALSE)&lt;&gt;0)+(VLOOKUP(243, AW_DAU_2011!$A$2:$U$58,COLUMN(),FALSE)&lt;&gt;0))</f>
        <v>1.6940288713910763</v>
      </c>
      <c r="S22" s="9">
        <f>(VLOOKUP(242, AW_DAU_2011!$A$2:$U$58,COLUMN(),FALSE)+VLOOKUP(243, AW_DAU_2011!$A$2:$U$58,COLUMN(),FALSE))/((VLOOKUP(242, AW_DAU_2011!$A$2:$U$58,COLUMN(),FALSE)&lt;&gt;0)+(VLOOKUP(243, AW_DAU_2011!$A$2:$U$58,COLUMN(),FALSE)&lt;&gt;0))</f>
        <v>2.5261537620297463</v>
      </c>
      <c r="T22" s="9">
        <f>(VLOOKUP(242, AW_DAU_2011!$A$2:$U$58,COLUMN(),FALSE)+VLOOKUP(243, AW_DAU_2011!$A$2:$U$58,COLUMN(),FALSE))/((VLOOKUP(242, AW_DAU_2011!$A$2:$U$58,COLUMN(),FALSE)&lt;&gt;0)+(VLOOKUP(243, AW_DAU_2011!$A$2:$U$58,COLUMN(),FALSE)&lt;&gt;0))</f>
        <v>0.90134514435695534</v>
      </c>
      <c r="U22" s="9">
        <f>(VLOOKUP(242, AW_DAU_2011!$A$2:$U$58,COLUMN(),FALSE)+VLOOKUP(243, AW_DAU_2011!$A$2:$U$58,COLUMN(),FALSE))/((VLOOKUP(242, AW_DAU_2011!$A$2:$U$58,COLUMN(),FALSE)&lt;&gt;0)+(VLOOKUP(243, AW_DAU_2011!$A$2:$U$58,COLUMN(),FALSE)&lt;&gt;0))</f>
        <v>3.9315101567409707</v>
      </c>
    </row>
    <row r="23" spans="1:21">
      <c r="A23" s="14" t="s">
        <v>55</v>
      </c>
      <c r="B23" s="9">
        <f>(VLOOKUP(259, AW_DAU_2011!$A$2:$U$58,COLUMN(),FALSE)+VLOOKUP(260, AW_DAU_2011!$A$2:$U$58,COLUMN(),FALSE))/((VLOOKUP(259, AW_DAU_2011!$A$2:$U$58,COLUMN(),FALSE)&lt;&gt;0)+(VLOOKUP(260, AW_DAU_2011!$A$2:$U$58,COLUMN(),FALSE)&lt;&gt;0))</f>
        <v>4.3566929133858263</v>
      </c>
      <c r="C23" s="9">
        <f>(VLOOKUP(259, AW_DAU_2011!$A$2:$U$58,COLUMN(),FALSE)+VLOOKUP(260, AW_DAU_2011!$A$2:$U$58,COLUMN(),FALSE))/((VLOOKUP(259, AW_DAU_2011!$A$2:$U$58,COLUMN(),FALSE)&lt;&gt;0)+(VLOOKUP(260, AW_DAU_2011!$A$2:$U$58,COLUMN(),FALSE)&lt;&gt;0))</f>
        <v>4.0156167979002619</v>
      </c>
      <c r="D23" s="9">
        <f>(VLOOKUP(259, AW_DAU_2011!$A$2:$U$58,COLUMN(),FALSE)+VLOOKUP(260, AW_DAU_2011!$A$2:$U$58,COLUMN(),FALSE))/((VLOOKUP(259, AW_DAU_2011!$A$2:$U$58,COLUMN(),FALSE)&lt;&gt;0)+(VLOOKUP(260, AW_DAU_2011!$A$2:$U$58,COLUMN(),FALSE)&lt;&gt;0))</f>
        <v>3.5056102362204724</v>
      </c>
      <c r="E23" s="9">
        <f>(VLOOKUP(259, AW_DAU_2011!$A$2:$U$58,COLUMN(),FALSE)+VLOOKUP(260, AW_DAU_2011!$A$2:$U$58,COLUMN(),FALSE))/((VLOOKUP(259, AW_DAU_2011!$A$2:$U$58,COLUMN(),FALSE)&lt;&gt;0)+(VLOOKUP(260, AW_DAU_2011!$A$2:$U$58,COLUMN(),FALSE)&lt;&gt;0))</f>
        <v>2.1928477690288712</v>
      </c>
      <c r="F23" s="9">
        <f>(VLOOKUP(259, AW_DAU_2011!$A$2:$U$58,COLUMN(),FALSE)+VLOOKUP(260, AW_DAU_2011!$A$2:$U$58,COLUMN(),FALSE))/((VLOOKUP(259, AW_DAU_2011!$A$2:$U$58,COLUMN(),FALSE)&lt;&gt;0)+(VLOOKUP(260, AW_DAU_2011!$A$2:$U$58,COLUMN(),FALSE)&lt;&gt;0))</f>
        <v>3.2412401574803149</v>
      </c>
      <c r="G23" s="9">
        <f>(VLOOKUP(259, AW_DAU_2011!$A$2:$U$58,COLUMN(),FALSE)+VLOOKUP(260, AW_DAU_2011!$A$2:$U$58,COLUMN(),FALSE))/((VLOOKUP(259, AW_DAU_2011!$A$2:$U$58,COLUMN(),FALSE)&lt;&gt;0)+(VLOOKUP(260, AW_DAU_2011!$A$2:$U$58,COLUMN(),FALSE)&lt;&gt;0))</f>
        <v>1.8566272965879267</v>
      </c>
      <c r="H23" s="9" t="e">
        <f>(VLOOKUP(259, AW_DAU_2011!$A$2:$U$58,COLUMN(),FALSE)+VLOOKUP(260, AW_DAU_2011!$A$2:$U$58,COLUMN(),FALSE))/((VLOOKUP(259, AW_DAU_2011!$A$2:$U$58,COLUMN(),FALSE)&lt;&gt;0)+(VLOOKUP(260, AW_DAU_2011!$A$2:$U$58,COLUMN(),FALSE)&lt;&gt;0))</f>
        <v>#DIV/0!</v>
      </c>
      <c r="I23" s="9">
        <f>(VLOOKUP(259, AW_DAU_2011!$A$2:$U$58,COLUMN(),FALSE)+VLOOKUP(260, AW_DAU_2011!$A$2:$U$58,COLUMN(),FALSE))/((VLOOKUP(259, AW_DAU_2011!$A$2:$U$58,COLUMN(),FALSE)&lt;&gt;0)+(VLOOKUP(260, AW_DAU_2011!$A$2:$U$58,COLUMN(),FALSE)&lt;&gt;0))</f>
        <v>1.2318569553805776</v>
      </c>
      <c r="J23" s="9">
        <f>(VLOOKUP(259, AW_DAU_2011!$A$2:$U$58,COLUMN(),FALSE)+VLOOKUP(260, AW_DAU_2011!$A$2:$U$58,COLUMN(),FALSE))/((VLOOKUP(259, AW_DAU_2011!$A$2:$U$58,COLUMN(),FALSE)&lt;&gt;0)+(VLOOKUP(260, AW_DAU_2011!$A$2:$U$58,COLUMN(),FALSE)&lt;&gt;0))</f>
        <v>2.8523622047244093</v>
      </c>
      <c r="K23" s="9">
        <f>(VLOOKUP(259, AW_DAU_2011!$A$2:$U$58,COLUMN(),FALSE)+VLOOKUP(260, AW_DAU_2011!$A$2:$U$58,COLUMN(),FALSE))/((VLOOKUP(259, AW_DAU_2011!$A$2:$U$58,COLUMN(),FALSE)&lt;&gt;0)+(VLOOKUP(260, AW_DAU_2011!$A$2:$U$58,COLUMN(),FALSE)&lt;&gt;0))</f>
        <v>3.8838910761154852</v>
      </c>
      <c r="L23" s="9" t="e">
        <f>(VLOOKUP(259, AW_DAU_2011!$A$2:$U$58,COLUMN(),FALSE)+VLOOKUP(260, AW_DAU_2011!$A$2:$U$58,COLUMN(),FALSE))/((VLOOKUP(259, AW_DAU_2011!$A$2:$U$58,COLUMN(),FALSE)&lt;&gt;0)+(VLOOKUP(260, AW_DAU_2011!$A$2:$U$58,COLUMN(),FALSE)&lt;&gt;0))</f>
        <v>#DIV/0!</v>
      </c>
      <c r="M23" s="9" t="e">
        <f>(VLOOKUP(259, AW_DAU_2011!$A$2:$U$58,COLUMN(),FALSE)+VLOOKUP(260, AW_DAU_2011!$A$2:$U$58,COLUMN(),FALSE))/((VLOOKUP(259, AW_DAU_2011!$A$2:$U$58,COLUMN(),FALSE)&lt;&gt;0)+(VLOOKUP(260, AW_DAU_2011!$A$2:$U$58,COLUMN(),FALSE)&lt;&gt;0))</f>
        <v>#DIV/0!</v>
      </c>
      <c r="N23" s="9" t="e">
        <f>(VLOOKUP(259, AW_DAU_2011!$A$2:$U$58,COLUMN(),FALSE)+VLOOKUP(260, AW_DAU_2011!$A$2:$U$58,COLUMN(),FALSE))/((VLOOKUP(259, AW_DAU_2011!$A$2:$U$58,COLUMN(),FALSE)&lt;&gt;0)+(VLOOKUP(260, AW_DAU_2011!$A$2:$U$58,COLUMN(),FALSE)&lt;&gt;0))</f>
        <v>#DIV/0!</v>
      </c>
      <c r="O23" s="9" t="e">
        <f>(VLOOKUP(259, AW_DAU_2011!$A$2:$U$58,COLUMN(),FALSE)+VLOOKUP(260, AW_DAU_2011!$A$2:$U$58,COLUMN(),FALSE))/((VLOOKUP(259, AW_DAU_2011!$A$2:$U$58,COLUMN(),FALSE)&lt;&gt;0)+(VLOOKUP(260, AW_DAU_2011!$A$2:$U$58,COLUMN(),FALSE)&lt;&gt;0))</f>
        <v>#DIV/0!</v>
      </c>
      <c r="P23" s="9">
        <f>(VLOOKUP(259, AW_DAU_2011!$A$2:$U$58,COLUMN(),FALSE)+VLOOKUP(260, AW_DAU_2011!$A$2:$U$58,COLUMN(),FALSE))/((VLOOKUP(259, AW_DAU_2011!$A$2:$U$58,COLUMN(),FALSE)&lt;&gt;0)+(VLOOKUP(260, AW_DAU_2011!$A$2:$U$58,COLUMN(),FALSE)&lt;&gt;0))</f>
        <v>2.1059055118110237</v>
      </c>
      <c r="Q23" s="9" t="e">
        <f>(VLOOKUP(259, AW_DAU_2011!$A$2:$U$58,COLUMN(),FALSE)+VLOOKUP(260, AW_DAU_2011!$A$2:$U$58,COLUMN(),FALSE))/((VLOOKUP(259, AW_DAU_2011!$A$2:$U$58,COLUMN(),FALSE)&lt;&gt;0)+(VLOOKUP(260, AW_DAU_2011!$A$2:$U$58,COLUMN(),FALSE)&lt;&gt;0))</f>
        <v>#DIV/0!</v>
      </c>
      <c r="R23" s="9">
        <f>(VLOOKUP(259, AW_DAU_2011!$A$2:$U$58,COLUMN(),FALSE)+VLOOKUP(260, AW_DAU_2011!$A$2:$U$58,COLUMN(),FALSE))/((VLOOKUP(259, AW_DAU_2011!$A$2:$U$58,COLUMN(),FALSE)&lt;&gt;0)+(VLOOKUP(260, AW_DAU_2011!$A$2:$U$58,COLUMN(),FALSE)&lt;&gt;0))</f>
        <v>2.116371391076115</v>
      </c>
      <c r="S23" s="9">
        <f>(VLOOKUP(259, AW_DAU_2011!$A$2:$U$58,COLUMN(),FALSE)+VLOOKUP(260, AW_DAU_2011!$A$2:$U$58,COLUMN(),FALSE))/((VLOOKUP(259, AW_DAU_2011!$A$2:$U$58,COLUMN(),FALSE)&lt;&gt;0)+(VLOOKUP(260, AW_DAU_2011!$A$2:$U$58,COLUMN(),FALSE)&lt;&gt;0))</f>
        <v>1.7585629921259844</v>
      </c>
      <c r="T23" s="9">
        <f>(VLOOKUP(259, AW_DAU_2011!$A$2:$U$58,COLUMN(),FALSE)+VLOOKUP(260, AW_DAU_2011!$A$2:$U$58,COLUMN(),FALSE))/((VLOOKUP(259, AW_DAU_2011!$A$2:$U$58,COLUMN(),FALSE)&lt;&gt;0)+(VLOOKUP(260, AW_DAU_2011!$A$2:$U$58,COLUMN(),FALSE)&lt;&gt;0))</f>
        <v>1.4617454068241471</v>
      </c>
      <c r="U23" s="9">
        <f>(VLOOKUP(259, AW_DAU_2011!$A$2:$U$58,COLUMN(),FALSE)+VLOOKUP(260, AW_DAU_2011!$A$2:$U$58,COLUMN(),FALSE))/((VLOOKUP(259, AW_DAU_2011!$A$2:$U$58,COLUMN(),FALSE)&lt;&gt;0)+(VLOOKUP(260, AW_DAU_2011!$A$2:$U$58,COLUMN(),FALSE)&lt;&gt;0))</f>
        <v>3.4791338582677165</v>
      </c>
    </row>
    <row r="24" spans="1:21">
      <c r="A24" s="14" t="s">
        <v>56</v>
      </c>
      <c r="B24" s="9">
        <f>VLOOKUP(255, AW_DAU_2011!$A$2:$U$58,COLUMN(),FALSE)</f>
        <v>4.4560367454068244</v>
      </c>
      <c r="C24" s="9">
        <f>VLOOKUP(255, AW_DAU_2011!$A$2:$U$58,COLUMN(),FALSE)</f>
        <v>4.321784776902887</v>
      </c>
      <c r="D24" s="9">
        <f>VLOOKUP(255, AW_DAU_2011!$A$2:$U$58,COLUMN(),FALSE)</f>
        <v>3.2283792650918635</v>
      </c>
      <c r="E24" s="9">
        <f>VLOOKUP(255, AW_DAU_2011!$A$2:$U$58,COLUMN(),FALSE)</f>
        <v>2.2409120734908137</v>
      </c>
      <c r="F24" s="9">
        <f>VLOOKUP(255, AW_DAU_2011!$A$2:$U$58,COLUMN(),FALSE)</f>
        <v>3.3335629921259842</v>
      </c>
      <c r="G24" s="9">
        <f>VLOOKUP(255, AW_DAU_2011!$A$2:$U$58,COLUMN(),FALSE)</f>
        <v>0</v>
      </c>
      <c r="H24" s="9">
        <f>VLOOKUP(255, AW_DAU_2011!$A$2:$U$58,COLUMN(),FALSE)</f>
        <v>0</v>
      </c>
      <c r="I24" s="9">
        <f>VLOOKUP(255, AW_DAU_2011!$A$2:$U$58,COLUMN(),FALSE)</f>
        <v>1.0497703412073489</v>
      </c>
      <c r="J24" s="9">
        <f>VLOOKUP(255, AW_DAU_2011!$A$2:$U$58,COLUMN(),FALSE)</f>
        <v>3.1291994750656165</v>
      </c>
      <c r="K24" s="9">
        <f>VLOOKUP(255, AW_DAU_2011!$A$2:$U$58,COLUMN(),FALSE)</f>
        <v>3.9497375328083999</v>
      </c>
      <c r="L24" s="9">
        <f>VLOOKUP(255, AW_DAU_2011!$A$2:$U$58,COLUMN(),FALSE)</f>
        <v>2.8789698162729658</v>
      </c>
      <c r="M24" s="9">
        <f>VLOOKUP(255, AW_DAU_2011!$A$2:$U$58,COLUMN(),FALSE)</f>
        <v>4.9122047244094489</v>
      </c>
      <c r="N24" s="9">
        <f>VLOOKUP(255, AW_DAU_2011!$A$2:$U$58,COLUMN(),FALSE)</f>
        <v>0</v>
      </c>
      <c r="O24" s="9">
        <f>VLOOKUP(255, AW_DAU_2011!$A$2:$U$58,COLUMN(),FALSE)</f>
        <v>0</v>
      </c>
      <c r="P24" s="9">
        <f>VLOOKUP(255, AW_DAU_2011!$A$2:$U$58,COLUMN(),FALSE)</f>
        <v>0</v>
      </c>
      <c r="Q24" s="9">
        <f>VLOOKUP(255, AW_DAU_2011!$A$2:$U$58,COLUMN(),FALSE)</f>
        <v>0</v>
      </c>
      <c r="R24" s="9">
        <f>VLOOKUP(255, AW_DAU_2011!$A$2:$U$58,COLUMN(),FALSE)</f>
        <v>0</v>
      </c>
      <c r="S24" s="9">
        <f>VLOOKUP(255, AW_DAU_2011!$A$2:$U$58,COLUMN(),FALSE)</f>
        <v>2.0979986876640417</v>
      </c>
      <c r="T24" s="9">
        <f>VLOOKUP(255, AW_DAU_2011!$A$2:$U$58,COLUMN(),FALSE)</f>
        <v>2.1575787401574802</v>
      </c>
      <c r="U24" s="9">
        <f>VLOOKUP(255, AW_DAU_2011!$A$2:$U$58,COLUMN(),FALSE)</f>
        <v>3.4645997375328084</v>
      </c>
    </row>
    <row r="25" spans="1:21">
      <c r="A25" s="14" t="s">
        <v>57</v>
      </c>
      <c r="B25" s="9">
        <f>(VLOOKUP(257, AW_DAU_2011!$A$2:$U$58,COLUMN(),FALSE)+VLOOKUP(256, AW_DAU_2011!$A$2:$U$58,COLUMN(),FALSE))/((VLOOKUP(257, AW_DAU_2011!$A$2:$U$58,COLUMN(),FALSE)&lt;&gt;0)+(VLOOKUP(256, AW_DAU_2011!$A$2:$U$58,COLUMN(),FALSE)&lt;&gt;0))</f>
        <v>4.8912401574803148</v>
      </c>
      <c r="C25" s="9">
        <f>(VLOOKUP(257, AW_DAU_2011!$A$2:$U$58,COLUMN(),FALSE)+VLOOKUP(256, AW_DAU_2011!$A$2:$U$58,COLUMN(),FALSE))/((VLOOKUP(257, AW_DAU_2011!$A$2:$U$58,COLUMN(),FALSE)&lt;&gt;0)+(VLOOKUP(256, AW_DAU_2011!$A$2:$U$58,COLUMN(),FALSE)&lt;&gt;0))</f>
        <v>4.3788487044172673</v>
      </c>
      <c r="D25" s="9">
        <f>(VLOOKUP(257, AW_DAU_2011!$A$2:$U$58,COLUMN(),FALSE)+VLOOKUP(256, AW_DAU_2011!$A$2:$U$58,COLUMN(),FALSE))/((VLOOKUP(257, AW_DAU_2011!$A$2:$U$58,COLUMN(),FALSE)&lt;&gt;0)+(VLOOKUP(256, AW_DAU_2011!$A$2:$U$58,COLUMN(),FALSE)&lt;&gt;0))</f>
        <v>3.49089007406051</v>
      </c>
      <c r="E25" s="9">
        <f>(VLOOKUP(257, AW_DAU_2011!$A$2:$U$58,COLUMN(),FALSE)+VLOOKUP(256, AW_DAU_2011!$A$2:$U$58,COLUMN(),FALSE))/((VLOOKUP(257, AW_DAU_2011!$A$2:$U$58,COLUMN(),FALSE)&lt;&gt;0)+(VLOOKUP(256, AW_DAU_2011!$A$2:$U$58,COLUMN(),FALSE)&lt;&gt;0))</f>
        <v>2.3442913385826771</v>
      </c>
      <c r="F25" s="9">
        <f>(VLOOKUP(257, AW_DAU_2011!$A$2:$U$58,COLUMN(),FALSE)+VLOOKUP(256, AW_DAU_2011!$A$2:$U$58,COLUMN(),FALSE))/((VLOOKUP(257, AW_DAU_2011!$A$2:$U$58,COLUMN(),FALSE)&lt;&gt;0)+(VLOOKUP(256, AW_DAU_2011!$A$2:$U$58,COLUMN(),FALSE)&lt;&gt;0))</f>
        <v>3.4661745406824145</v>
      </c>
      <c r="G25" s="9" t="e">
        <f>(VLOOKUP(257, AW_DAU_2011!$A$2:$U$58,COLUMN(),FALSE)+VLOOKUP(256, AW_DAU_2011!$A$2:$U$58,COLUMN(),FALSE))/((VLOOKUP(257, AW_DAU_2011!$A$2:$U$58,COLUMN(),FALSE)&lt;&gt;0)+(VLOOKUP(256, AW_DAU_2011!$A$2:$U$58,COLUMN(),FALSE)&lt;&gt;0))</f>
        <v>#DIV/0!</v>
      </c>
      <c r="H25" s="9">
        <f>(VLOOKUP(257, AW_DAU_2011!$A$2:$U$58,COLUMN(),FALSE)+VLOOKUP(256, AW_DAU_2011!$A$2:$U$58,COLUMN(),FALSE))/((VLOOKUP(257, AW_DAU_2011!$A$2:$U$58,COLUMN(),FALSE)&lt;&gt;0)+(VLOOKUP(256, AW_DAU_2011!$A$2:$U$58,COLUMN(),FALSE)&lt;&gt;0))</f>
        <v>2.1288385826771652</v>
      </c>
      <c r="I25" s="9">
        <f>(VLOOKUP(257, AW_DAU_2011!$A$2:$U$58,COLUMN(),FALSE)+VLOOKUP(256, AW_DAU_2011!$A$2:$U$58,COLUMN(),FALSE))/((VLOOKUP(257, AW_DAU_2011!$A$2:$U$58,COLUMN(),FALSE)&lt;&gt;0)+(VLOOKUP(256, AW_DAU_2011!$A$2:$U$58,COLUMN(),FALSE)&lt;&gt;0))</f>
        <v>1.0851899027327467</v>
      </c>
      <c r="J25" s="9">
        <f>(VLOOKUP(257, AW_DAU_2011!$A$2:$U$58,COLUMN(),FALSE)+VLOOKUP(256, AW_DAU_2011!$A$2:$U$58,COLUMN(),FALSE))/((VLOOKUP(257, AW_DAU_2011!$A$2:$U$58,COLUMN(),FALSE)&lt;&gt;0)+(VLOOKUP(256, AW_DAU_2011!$A$2:$U$58,COLUMN(),FALSE)&lt;&gt;0))</f>
        <v>3.0243110236220478</v>
      </c>
      <c r="K25" s="9">
        <f>(VLOOKUP(257, AW_DAU_2011!$A$2:$U$58,COLUMN(),FALSE)+VLOOKUP(256, AW_DAU_2011!$A$2:$U$58,COLUMN(),FALSE))/((VLOOKUP(257, AW_DAU_2011!$A$2:$U$58,COLUMN(),FALSE)&lt;&gt;0)+(VLOOKUP(256, AW_DAU_2011!$A$2:$U$58,COLUMN(),FALSE)&lt;&gt;0))</f>
        <v>3.9869783464566924</v>
      </c>
      <c r="L25" s="9">
        <f>(VLOOKUP(257, AW_DAU_2011!$A$2:$U$58,COLUMN(),FALSE)+VLOOKUP(256, AW_DAU_2011!$A$2:$U$58,COLUMN(),FALSE))/((VLOOKUP(257, AW_DAU_2011!$A$2:$U$58,COLUMN(),FALSE)&lt;&gt;0)+(VLOOKUP(256, AW_DAU_2011!$A$2:$U$58,COLUMN(),FALSE)&lt;&gt;0))</f>
        <v>3.10990813648294</v>
      </c>
      <c r="M25" s="9">
        <f>(VLOOKUP(257, AW_DAU_2011!$A$2:$U$58,COLUMN(),FALSE)+VLOOKUP(256, AW_DAU_2011!$A$2:$U$58,COLUMN(),FALSE))/((VLOOKUP(257, AW_DAU_2011!$A$2:$U$58,COLUMN(),FALSE)&lt;&gt;0)+(VLOOKUP(256, AW_DAU_2011!$A$2:$U$58,COLUMN(),FALSE)&lt;&gt;0))</f>
        <v>4.8554790026246728</v>
      </c>
      <c r="N25" s="9">
        <f>(VLOOKUP(257, AW_DAU_2011!$A$2:$U$58,COLUMN(),FALSE)+VLOOKUP(256, AW_DAU_2011!$A$2:$U$58,COLUMN(),FALSE))/((VLOOKUP(257, AW_DAU_2011!$A$2:$U$58,COLUMN(),FALSE)&lt;&gt;0)+(VLOOKUP(256, AW_DAU_2011!$A$2:$U$58,COLUMN(),FALSE)&lt;&gt;0))</f>
        <v>1.6183727034120736</v>
      </c>
      <c r="O25" s="9" t="e">
        <f>(VLOOKUP(257, AW_DAU_2011!$A$2:$U$58,COLUMN(),FALSE)+VLOOKUP(256, AW_DAU_2011!$A$2:$U$58,COLUMN(),FALSE))/((VLOOKUP(257, AW_DAU_2011!$A$2:$U$58,COLUMN(),FALSE)&lt;&gt;0)+(VLOOKUP(256, AW_DAU_2011!$A$2:$U$58,COLUMN(),FALSE)&lt;&gt;0))</f>
        <v>#DIV/0!</v>
      </c>
      <c r="P25" s="9" t="e">
        <f>(VLOOKUP(257, AW_DAU_2011!$A$2:$U$58,COLUMN(),FALSE)+VLOOKUP(256, AW_DAU_2011!$A$2:$U$58,COLUMN(),FALSE))/((VLOOKUP(257, AW_DAU_2011!$A$2:$U$58,COLUMN(),FALSE)&lt;&gt;0)+(VLOOKUP(256, AW_DAU_2011!$A$2:$U$58,COLUMN(),FALSE)&lt;&gt;0))</f>
        <v>#DIV/0!</v>
      </c>
      <c r="Q25" s="9" t="e">
        <f>(VLOOKUP(257, AW_DAU_2011!$A$2:$U$58,COLUMN(),FALSE)+VLOOKUP(256, AW_DAU_2011!$A$2:$U$58,COLUMN(),FALSE))/((VLOOKUP(257, AW_DAU_2011!$A$2:$U$58,COLUMN(),FALSE)&lt;&gt;0)+(VLOOKUP(256, AW_DAU_2011!$A$2:$U$58,COLUMN(),FALSE)&lt;&gt;0))</f>
        <v>#DIV/0!</v>
      </c>
      <c r="R25" s="9">
        <f>(VLOOKUP(257, AW_DAU_2011!$A$2:$U$58,COLUMN(),FALSE)+VLOOKUP(256, AW_DAU_2011!$A$2:$U$58,COLUMN(),FALSE))/((VLOOKUP(257, AW_DAU_2011!$A$2:$U$58,COLUMN(),FALSE)&lt;&gt;0)+(VLOOKUP(256, AW_DAU_2011!$A$2:$U$58,COLUMN(),FALSE)&lt;&gt;0))</f>
        <v>2.2268700787401574</v>
      </c>
      <c r="S25" s="9">
        <f>(VLOOKUP(257, AW_DAU_2011!$A$2:$U$58,COLUMN(),FALSE)+VLOOKUP(256, AW_DAU_2011!$A$2:$U$58,COLUMN(),FALSE))/((VLOOKUP(257, AW_DAU_2011!$A$2:$U$58,COLUMN(),FALSE)&lt;&gt;0)+(VLOOKUP(256, AW_DAU_2011!$A$2:$U$58,COLUMN(),FALSE)&lt;&gt;0))</f>
        <v>2.0900590551181102</v>
      </c>
      <c r="T25" s="9">
        <f>(VLOOKUP(257, AW_DAU_2011!$A$2:$U$58,COLUMN(),FALSE)+VLOOKUP(256, AW_DAU_2011!$A$2:$U$58,COLUMN(),FALSE))/((VLOOKUP(257, AW_DAU_2011!$A$2:$U$58,COLUMN(),FALSE)&lt;&gt;0)+(VLOOKUP(256, AW_DAU_2011!$A$2:$U$58,COLUMN(),FALSE)&lt;&gt;0))</f>
        <v>1.6815944881889766</v>
      </c>
      <c r="U25" s="9">
        <f>(VLOOKUP(257, AW_DAU_2011!$A$2:$U$58,COLUMN(),FALSE)+VLOOKUP(256, AW_DAU_2011!$A$2:$U$58,COLUMN(),FALSE))/((VLOOKUP(257, AW_DAU_2011!$A$2:$U$58,COLUMN(),FALSE)&lt;&gt;0)+(VLOOKUP(256, AW_DAU_2011!$A$2:$U$58,COLUMN(),FALSE)&lt;&gt;0))</f>
        <v>3.5901987553975108</v>
      </c>
    </row>
    <row r="26" spans="1:21">
      <c r="A26" s="14" t="s">
        <v>58</v>
      </c>
      <c r="B26" s="9">
        <f>VLOOKUP(254, AW_DAU_2011!$A$2:$U$58,COLUMN(),FALSE)</f>
        <v>4.5145669291338582</v>
      </c>
      <c r="C26" s="9">
        <f>VLOOKUP(254, AW_DAU_2011!$A$2:$U$58,COLUMN(),FALSE)</f>
        <v>4.5450787401574804</v>
      </c>
      <c r="D26" s="9">
        <f>VLOOKUP(254, AW_DAU_2011!$A$2:$U$58,COLUMN(),FALSE)</f>
        <v>0</v>
      </c>
      <c r="E26" s="9">
        <f>VLOOKUP(254, AW_DAU_2011!$A$2:$U$58,COLUMN(),FALSE)</f>
        <v>2.2491141732283464</v>
      </c>
      <c r="F26" s="9">
        <f>VLOOKUP(254, AW_DAU_2011!$A$2:$U$58,COLUMN(),FALSE)</f>
        <v>3.220636482939633</v>
      </c>
      <c r="G26" s="9">
        <f>VLOOKUP(254, AW_DAU_2011!$A$2:$U$58,COLUMN(),FALSE)</f>
        <v>2.2545275590551177</v>
      </c>
      <c r="H26" s="9">
        <f>VLOOKUP(254, AW_DAU_2011!$A$2:$U$58,COLUMN(),FALSE)</f>
        <v>2.0120406824146979</v>
      </c>
      <c r="I26" s="9">
        <f>VLOOKUP(254, AW_DAU_2011!$A$2:$U$58,COLUMN(),FALSE)</f>
        <v>1.3529855643044619</v>
      </c>
      <c r="J26" s="9">
        <f>VLOOKUP(254, AW_DAU_2011!$A$2:$U$58,COLUMN(),FALSE)</f>
        <v>3.2190288713910764</v>
      </c>
      <c r="K26" s="9">
        <f>VLOOKUP(254, AW_DAU_2011!$A$2:$U$58,COLUMN(),FALSE)</f>
        <v>4.183858267716535</v>
      </c>
      <c r="L26" s="9">
        <f>VLOOKUP(254, AW_DAU_2011!$A$2:$U$58,COLUMN(),FALSE)</f>
        <v>2.8335958005249342</v>
      </c>
      <c r="M26" s="9">
        <f>VLOOKUP(254, AW_DAU_2011!$A$2:$U$58,COLUMN(),FALSE)</f>
        <v>5.045374015748032</v>
      </c>
      <c r="N26" s="9">
        <f>VLOOKUP(254, AW_DAU_2011!$A$2:$U$58,COLUMN(),FALSE)</f>
        <v>1.7199146981627298</v>
      </c>
      <c r="O26" s="9">
        <f>VLOOKUP(254, AW_DAU_2011!$A$2:$U$58,COLUMN(),FALSE)</f>
        <v>0</v>
      </c>
      <c r="P26" s="9">
        <f>VLOOKUP(254, AW_DAU_2011!$A$2:$U$58,COLUMN(),FALSE)</f>
        <v>2.17749343832021</v>
      </c>
      <c r="Q26" s="9">
        <f>VLOOKUP(254, AW_DAU_2011!$A$2:$U$58,COLUMN(),FALSE)</f>
        <v>0</v>
      </c>
      <c r="R26" s="9">
        <f>VLOOKUP(254, AW_DAU_2011!$A$2:$U$58,COLUMN(),FALSE)</f>
        <v>0</v>
      </c>
      <c r="S26" s="9">
        <f>VLOOKUP(254, AW_DAU_2011!$A$2:$U$58,COLUMN(),FALSE)</f>
        <v>2.0774278215223099</v>
      </c>
      <c r="T26" s="9">
        <f>VLOOKUP(254, AW_DAU_2011!$A$2:$U$58,COLUMN(),FALSE)</f>
        <v>2.1154199475065618</v>
      </c>
      <c r="U26" s="9">
        <f>VLOOKUP(254, AW_DAU_2011!$A$2:$U$58,COLUMN(),FALSE)</f>
        <v>3.839074803149606</v>
      </c>
    </row>
    <row r="27" spans="1:21">
      <c r="A27" s="15" t="s">
        <v>59</v>
      </c>
      <c r="B27" s="9">
        <f>VLOOKUP(258, AW_DAU_2011!$A$2:$U$58,COLUMN(),FALSE)</f>
        <v>4.6251640419947506</v>
      </c>
      <c r="C27" s="9">
        <f>VLOOKUP(258, AW_DAU_2011!$A$2:$U$58,COLUMN(),FALSE)</f>
        <v>4.2237204724409443</v>
      </c>
      <c r="D27" s="9">
        <f>VLOOKUP(258, AW_DAU_2011!$A$2:$U$58,COLUMN(),FALSE)</f>
        <v>3.9673228346456697</v>
      </c>
      <c r="E27" s="9">
        <f>VLOOKUP(258, AW_DAU_2011!$A$2:$U$58,COLUMN(),FALSE)</f>
        <v>2.2192585301837271</v>
      </c>
      <c r="F27" s="9">
        <f>VLOOKUP(258, AW_DAU_2011!$A$2:$U$58,COLUMN(),FALSE)</f>
        <v>3.4338254593175854</v>
      </c>
      <c r="G27" s="9">
        <f>VLOOKUP(258, AW_DAU_2011!$A$2:$U$58,COLUMN(),FALSE)</f>
        <v>2.3509514435695538</v>
      </c>
      <c r="H27" s="9">
        <f>VLOOKUP(258, AW_DAU_2011!$A$2:$U$58,COLUMN(),FALSE)</f>
        <v>2.1500984251968505</v>
      </c>
      <c r="I27" s="9">
        <f>VLOOKUP(258, AW_DAU_2011!$A$2:$U$58,COLUMN(),FALSE)</f>
        <v>1.1866469816272966</v>
      </c>
      <c r="J27" s="9">
        <f>VLOOKUP(258, AW_DAU_2011!$A$2:$U$58,COLUMN(),FALSE)</f>
        <v>3.169520997375328</v>
      </c>
      <c r="K27" s="9">
        <f>VLOOKUP(258, AW_DAU_2011!$A$2:$U$58,COLUMN(),FALSE)</f>
        <v>3.6751640419947504</v>
      </c>
      <c r="L27" s="9">
        <f>VLOOKUP(258, AW_DAU_2011!$A$2:$U$58,COLUMN(),FALSE)</f>
        <v>3.0309055118110235</v>
      </c>
      <c r="M27" s="9">
        <f>VLOOKUP(258, AW_DAU_2011!$A$2:$U$58,COLUMN(),FALSE)</f>
        <v>4.8199146981627292</v>
      </c>
      <c r="N27" s="9">
        <f>VLOOKUP(258, AW_DAU_2011!$A$2:$U$58,COLUMN(),FALSE)</f>
        <v>1.4968832020997376</v>
      </c>
      <c r="O27" s="9">
        <f>VLOOKUP(258, AW_DAU_2011!$A$2:$U$58,COLUMN(),FALSE)</f>
        <v>0</v>
      </c>
      <c r="P27" s="9">
        <f>VLOOKUP(258, AW_DAU_2011!$A$2:$U$58,COLUMN(),FALSE)</f>
        <v>2.2614173228346459</v>
      </c>
      <c r="Q27" s="9">
        <f>VLOOKUP(258, AW_DAU_2011!$A$2:$U$58,COLUMN(),FALSE)</f>
        <v>0</v>
      </c>
      <c r="R27" s="9">
        <f>VLOOKUP(258, AW_DAU_2011!$A$2:$U$58,COLUMN(),FALSE)</f>
        <v>2.2462926509186354</v>
      </c>
      <c r="S27" s="9">
        <f>VLOOKUP(258, AW_DAU_2011!$A$2:$U$58,COLUMN(),FALSE)</f>
        <v>2.3326115485564305</v>
      </c>
      <c r="T27" s="9">
        <f>VLOOKUP(258, AW_DAU_2011!$A$2:$U$58,COLUMN(),FALSE)</f>
        <v>1.7400590551181103</v>
      </c>
      <c r="U27" s="9">
        <f>VLOOKUP(258, AW_DAU_2011!$A$2:$U$58,COLUMN(),FALSE)</f>
        <v>3.8689960629921258</v>
      </c>
    </row>
    <row r="28" spans="1:21">
      <c r="A28" s="15" t="s">
        <v>60</v>
      </c>
      <c r="B28" s="9">
        <f>VLOOKUP(261, AW_DAU_2011!$A$2:$U$58,COLUMN(),FALSE)</f>
        <v>4.4192585301837264</v>
      </c>
      <c r="C28" s="9">
        <f>VLOOKUP(261, AW_DAU_2011!$A$2:$U$58,COLUMN(),FALSE)</f>
        <v>4.0015419947506565</v>
      </c>
      <c r="D28" s="9">
        <f>VLOOKUP(261, AW_DAU_2011!$A$2:$U$58,COLUMN(),FALSE)</f>
        <v>3.6961286089238841</v>
      </c>
      <c r="E28" s="9">
        <f>VLOOKUP(261, AW_DAU_2011!$A$2:$U$58,COLUMN(),FALSE)</f>
        <v>2.4059383202099736</v>
      </c>
      <c r="F28" s="9">
        <f>VLOOKUP(261, AW_DAU_2011!$A$2:$U$58,COLUMN(),FALSE)</f>
        <v>3.2112860892388455</v>
      </c>
      <c r="G28" s="9">
        <f>VLOOKUP(261, AW_DAU_2011!$A$2:$U$58,COLUMN(),FALSE)</f>
        <v>2.548917322834646</v>
      </c>
      <c r="H28" s="9">
        <f>VLOOKUP(261, AW_DAU_2011!$A$2:$U$58,COLUMN(),FALSE)</f>
        <v>0</v>
      </c>
      <c r="I28" s="9">
        <f>VLOOKUP(261, AW_DAU_2011!$A$2:$U$58,COLUMN(),FALSE)</f>
        <v>1.3279199475065617</v>
      </c>
      <c r="J28" s="9">
        <f>VLOOKUP(261, AW_DAU_2011!$A$2:$U$58,COLUMN(),FALSE)</f>
        <v>2.7953083989501311</v>
      </c>
      <c r="K28" s="9">
        <f>VLOOKUP(261, AW_DAU_2011!$A$2:$U$58,COLUMN(),FALSE)</f>
        <v>3.7269028871391083</v>
      </c>
      <c r="L28" s="9">
        <f>VLOOKUP(261, AW_DAU_2011!$A$2:$U$58,COLUMN(),FALSE)</f>
        <v>0</v>
      </c>
      <c r="M28" s="9">
        <f>VLOOKUP(261, AW_DAU_2011!$A$2:$U$58,COLUMN(),FALSE)</f>
        <v>0</v>
      </c>
      <c r="N28" s="9">
        <f>VLOOKUP(261, AW_DAU_2011!$A$2:$U$58,COLUMN(),FALSE)</f>
        <v>2.2836942257217845</v>
      </c>
      <c r="O28" s="9">
        <f>VLOOKUP(261, AW_DAU_2011!$A$2:$U$58,COLUMN(),FALSE)</f>
        <v>0</v>
      </c>
      <c r="P28" s="9">
        <f>VLOOKUP(261, AW_DAU_2011!$A$2:$U$58,COLUMN(),FALSE)</f>
        <v>2.0786417322834647</v>
      </c>
      <c r="Q28" s="9">
        <f>VLOOKUP(261, AW_DAU_2011!$A$2:$U$58,COLUMN(),FALSE)</f>
        <v>0</v>
      </c>
      <c r="R28" s="9">
        <f>VLOOKUP(261, AW_DAU_2011!$A$2:$U$58,COLUMN(),FALSE)</f>
        <v>0</v>
      </c>
      <c r="S28" s="9">
        <f>VLOOKUP(261, AW_DAU_2011!$A$2:$U$58,COLUMN(),FALSE)</f>
        <v>0</v>
      </c>
      <c r="T28" s="9">
        <f>VLOOKUP(261, AW_DAU_2011!$A$2:$U$58,COLUMN(),FALSE)</f>
        <v>0.95944881889763778</v>
      </c>
      <c r="U28" s="9">
        <f>VLOOKUP(261, AW_DAU_2011!$A$2:$U$58,COLUMN(),FALSE)</f>
        <v>3.4742454068241475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1225-9610-B14C-A438-363A2F5BE538}">
  <dimension ref="A1:U28"/>
  <sheetViews>
    <sheetView workbookViewId="0">
      <selection activeCell="I18" sqref="I18"/>
    </sheetView>
  </sheetViews>
  <sheetFormatPr baseColWidth="10" defaultRowHeight="13"/>
  <sheetData>
    <row r="1" spans="1:21"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16</v>
      </c>
      <c r="Q1" s="1" t="s">
        <v>17</v>
      </c>
      <c r="R1" s="1" t="s">
        <v>6</v>
      </c>
      <c r="S1" s="1" t="s">
        <v>14</v>
      </c>
      <c r="T1" s="1" t="s">
        <v>11</v>
      </c>
      <c r="U1" s="1" t="s">
        <v>19</v>
      </c>
    </row>
    <row r="2" spans="1:21">
      <c r="A2" s="14" t="s">
        <v>34</v>
      </c>
      <c r="B2" s="9">
        <v>2.8972864651224626</v>
      </c>
      <c r="C2" s="9">
        <v>3.2195432746003929</v>
      </c>
      <c r="D2" s="9">
        <v>2.3722112860892386</v>
      </c>
      <c r="E2" s="9">
        <v>2.1813976377952757</v>
      </c>
      <c r="F2" s="9">
        <v>0</v>
      </c>
      <c r="G2" s="9">
        <v>0</v>
      </c>
      <c r="H2" s="9">
        <v>0</v>
      </c>
      <c r="I2" s="9">
        <v>0.57414112616020541</v>
      </c>
      <c r="J2" s="9">
        <v>0</v>
      </c>
      <c r="K2" s="9">
        <v>2.6627179121409998</v>
      </c>
      <c r="L2" s="9">
        <v>2.3602690288713912</v>
      </c>
      <c r="M2" s="9">
        <v>3.1805284808296408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2.4603321298001726</v>
      </c>
      <c r="U2" s="9">
        <v>2.0294025995527289</v>
      </c>
    </row>
    <row r="3" spans="1:21">
      <c r="A3" s="14" t="s">
        <v>35</v>
      </c>
      <c r="B3" s="9">
        <v>3.2668386993376828</v>
      </c>
      <c r="C3" s="9">
        <v>3.2477560846997306</v>
      </c>
      <c r="D3" s="9">
        <v>2.5166895495675066</v>
      </c>
      <c r="E3" s="9">
        <v>2.2836950478381599</v>
      </c>
      <c r="F3" s="9">
        <v>0</v>
      </c>
      <c r="G3" s="9">
        <v>1.8074311023622047</v>
      </c>
      <c r="H3" s="9">
        <v>2.0640912073490814</v>
      </c>
      <c r="I3" s="9">
        <v>0.80632366053849069</v>
      </c>
      <c r="J3" s="9">
        <v>0</v>
      </c>
      <c r="K3" s="9">
        <v>2.5183703208082386</v>
      </c>
      <c r="L3" s="9">
        <v>2.1869094488188976</v>
      </c>
      <c r="M3" s="9">
        <v>3.4708077930727401</v>
      </c>
      <c r="N3" s="9">
        <v>0</v>
      </c>
      <c r="O3" s="9">
        <v>2.4333661417322832</v>
      </c>
      <c r="P3" s="9">
        <v>0</v>
      </c>
      <c r="Q3" s="9">
        <v>0</v>
      </c>
      <c r="R3" s="9">
        <v>0</v>
      </c>
      <c r="S3" s="9">
        <v>2.4059055118110235</v>
      </c>
      <c r="T3" s="9">
        <v>2.4366671086876543</v>
      </c>
      <c r="U3" s="9">
        <v>2.0398531660501074</v>
      </c>
    </row>
    <row r="4" spans="1:21">
      <c r="A4" s="14" t="s">
        <v>36</v>
      </c>
      <c r="B4" s="9">
        <v>2.9752323885624534</v>
      </c>
      <c r="C4" s="9">
        <v>3.2564541580347415</v>
      </c>
      <c r="D4" s="9">
        <v>2.1335509219805266</v>
      </c>
      <c r="E4" s="9">
        <v>2.2483473173911586</v>
      </c>
      <c r="F4" s="9">
        <v>2.7725393700787402</v>
      </c>
      <c r="G4" s="9">
        <v>1.8206765130870437</v>
      </c>
      <c r="H4" s="9">
        <v>1.9859307290525765</v>
      </c>
      <c r="I4" s="9">
        <v>0.56210995113424878</v>
      </c>
      <c r="J4" s="9">
        <v>1.8601225244834505</v>
      </c>
      <c r="K4" s="9">
        <v>2.7962487483129967</v>
      </c>
      <c r="L4" s="9">
        <v>1.9773445037131068</v>
      </c>
      <c r="M4" s="9">
        <v>3.5145269511403838</v>
      </c>
      <c r="N4" s="9">
        <v>0</v>
      </c>
      <c r="O4" s="9">
        <v>2.5136395528181996</v>
      </c>
      <c r="P4" s="9">
        <v>1.7021351887681606</v>
      </c>
      <c r="Q4" s="9">
        <v>0</v>
      </c>
      <c r="R4" s="9">
        <v>0</v>
      </c>
      <c r="S4" s="9">
        <v>2.4549643633396783</v>
      </c>
      <c r="T4" s="9">
        <v>2.1109303574234142</v>
      </c>
      <c r="U4" s="9">
        <v>2.1420563462689004</v>
      </c>
    </row>
    <row r="5" spans="1:21">
      <c r="A5" s="14" t="s">
        <v>37</v>
      </c>
      <c r="B5" s="9">
        <v>2.9752323885624534</v>
      </c>
      <c r="C5" s="9">
        <v>3.2564541580347415</v>
      </c>
      <c r="D5" s="9">
        <v>2.1335509219805266</v>
      </c>
      <c r="E5" s="9">
        <v>2.2483473173911586</v>
      </c>
      <c r="F5" s="9">
        <v>2.7725393700787402</v>
      </c>
      <c r="G5" s="9">
        <v>1.8206765130870437</v>
      </c>
      <c r="H5" s="9">
        <v>1.9859307290525765</v>
      </c>
      <c r="I5" s="9">
        <v>0.56210995113424878</v>
      </c>
      <c r="J5" s="9">
        <v>1.8601225244834505</v>
      </c>
      <c r="K5" s="9">
        <v>2.7962487483129967</v>
      </c>
      <c r="L5" s="9">
        <v>1.9773445037131068</v>
      </c>
      <c r="M5" s="9">
        <v>3.5145269511403838</v>
      </c>
      <c r="N5" s="9">
        <v>0</v>
      </c>
      <c r="O5" s="9">
        <v>2.5136395528181996</v>
      </c>
      <c r="P5" s="9">
        <v>1.7021351887681606</v>
      </c>
      <c r="Q5" s="9">
        <v>0</v>
      </c>
      <c r="R5" s="9">
        <v>0</v>
      </c>
      <c r="S5" s="9">
        <v>2.4549643633396783</v>
      </c>
      <c r="T5" s="9">
        <v>2.1109303574234142</v>
      </c>
      <c r="U5" s="9">
        <v>2.1420563462689004</v>
      </c>
    </row>
    <row r="6" spans="1:21">
      <c r="A6" s="14" t="s">
        <v>38</v>
      </c>
      <c r="B6" s="9">
        <v>2.9225524606899858</v>
      </c>
      <c r="C6" s="9">
        <v>3.4377669017214916</v>
      </c>
      <c r="D6" s="9">
        <v>2.6741469816272967</v>
      </c>
      <c r="E6" s="9">
        <v>2.2450259820357261</v>
      </c>
      <c r="F6" s="9">
        <v>2.3273950131233598</v>
      </c>
      <c r="G6" s="9">
        <v>2.1648985463293005</v>
      </c>
      <c r="H6" s="9">
        <v>2.0258639330836847</v>
      </c>
      <c r="I6" s="9">
        <v>0.56324829806681698</v>
      </c>
      <c r="J6" s="9">
        <v>2.0805664916885389</v>
      </c>
      <c r="K6" s="9">
        <v>2.8970659667404042</v>
      </c>
      <c r="L6" s="9">
        <v>2.2874187951689082</v>
      </c>
      <c r="M6" s="9">
        <v>3.4960398777147752</v>
      </c>
      <c r="N6" s="9">
        <v>0</v>
      </c>
      <c r="O6" s="9">
        <v>2.5295025448137043</v>
      </c>
      <c r="P6" s="9">
        <v>1.1822407990404604</v>
      </c>
      <c r="Q6" s="9">
        <v>0</v>
      </c>
      <c r="R6" s="9">
        <v>0</v>
      </c>
      <c r="S6" s="9">
        <v>2.0473049143033037</v>
      </c>
      <c r="T6" s="9">
        <v>2.0121828521434821</v>
      </c>
      <c r="U6" s="9">
        <v>0</v>
      </c>
    </row>
    <row r="7" spans="1:21">
      <c r="A7" s="14" t="s">
        <v>39</v>
      </c>
      <c r="B7" s="9">
        <v>3.021114703148835</v>
      </c>
      <c r="C7" s="9">
        <v>3.3161266742036002</v>
      </c>
      <c r="D7" s="9">
        <v>2.2658232749907832</v>
      </c>
      <c r="E7" s="9">
        <v>2.1065325747038846</v>
      </c>
      <c r="F7" s="9">
        <v>2.5861876640419954</v>
      </c>
      <c r="G7" s="9">
        <v>1.9449702565881806</v>
      </c>
      <c r="H7" s="9">
        <v>1.9991305774278212</v>
      </c>
      <c r="I7" s="9">
        <v>0.55221303574102043</v>
      </c>
      <c r="J7" s="9">
        <v>2.3782271922850033</v>
      </c>
      <c r="K7" s="9">
        <v>2.9599097383656012</v>
      </c>
      <c r="L7" s="9">
        <v>2.2279048472205742</v>
      </c>
      <c r="M7" s="9">
        <v>3.4550940513609891</v>
      </c>
      <c r="N7" s="9">
        <v>0</v>
      </c>
      <c r="O7" s="9">
        <v>2.4880601762758063</v>
      </c>
      <c r="P7" s="9">
        <v>0.19635652166451384</v>
      </c>
      <c r="Q7" s="9">
        <v>2.7896653543307086</v>
      </c>
      <c r="R7" s="9">
        <v>0</v>
      </c>
      <c r="S7" s="9">
        <v>1.6102378446177217</v>
      </c>
      <c r="T7" s="9">
        <v>2.3627566178908301</v>
      </c>
      <c r="U7" s="9">
        <v>2.3729090475108845</v>
      </c>
    </row>
    <row r="8" spans="1:21">
      <c r="A8" s="14" t="s">
        <v>40</v>
      </c>
      <c r="B8" s="9">
        <v>3.1052377155814241</v>
      </c>
      <c r="C8" s="9">
        <v>3.113014230484703</v>
      </c>
      <c r="D8" s="9">
        <v>2.4258530183727034</v>
      </c>
      <c r="E8" s="9">
        <v>1.840501968503937</v>
      </c>
      <c r="F8" s="9">
        <v>0</v>
      </c>
      <c r="G8" s="9">
        <v>1.9484251968503936</v>
      </c>
      <c r="H8" s="9">
        <v>1.8942257217847769</v>
      </c>
      <c r="I8" s="9">
        <v>0.58044023370721531</v>
      </c>
      <c r="J8" s="9">
        <v>2.3599081364829395</v>
      </c>
      <c r="K8" s="9">
        <v>2.9409152788355621</v>
      </c>
      <c r="L8" s="9">
        <v>1.8580499072638736</v>
      </c>
      <c r="M8" s="9">
        <v>3.3980122642037811</v>
      </c>
      <c r="N8" s="9">
        <v>0</v>
      </c>
      <c r="O8" s="9">
        <v>2.5212270341207348</v>
      </c>
      <c r="P8" s="9">
        <v>1.2388223417297557</v>
      </c>
      <c r="Q8" s="9">
        <v>0</v>
      </c>
      <c r="R8" s="9">
        <v>0</v>
      </c>
      <c r="S8" s="9">
        <v>2.2077248339876441</v>
      </c>
      <c r="T8" s="9">
        <v>2.2600671029903312</v>
      </c>
      <c r="U8" s="9">
        <v>1.6847769028871391</v>
      </c>
    </row>
    <row r="9" spans="1:21">
      <c r="A9" s="14" t="s">
        <v>41</v>
      </c>
      <c r="B9" s="9">
        <v>3.2210702438149683</v>
      </c>
      <c r="C9" s="9">
        <v>2.9536435300039554</v>
      </c>
      <c r="D9" s="9">
        <v>2.992090652130023</v>
      </c>
      <c r="E9" s="9">
        <v>2.2510618389427943</v>
      </c>
      <c r="F9" s="9">
        <v>0</v>
      </c>
      <c r="G9" s="9">
        <v>2.115477536717485</v>
      </c>
      <c r="H9" s="9">
        <v>2.0044118456001376</v>
      </c>
      <c r="I9" s="9">
        <v>0.5366405251508013</v>
      </c>
      <c r="J9" s="9">
        <v>2.6970800524934382</v>
      </c>
      <c r="K9" s="9">
        <v>3.3554135868932788</v>
      </c>
      <c r="L9" s="9">
        <v>2.0663761565418848</v>
      </c>
      <c r="M9" s="9">
        <v>3.7371069253143028</v>
      </c>
      <c r="N9" s="9">
        <v>0</v>
      </c>
      <c r="O9" s="9">
        <v>2.5528224591917752</v>
      </c>
      <c r="P9" s="9">
        <v>0.88408792650918644</v>
      </c>
      <c r="Q9" s="9">
        <v>0</v>
      </c>
      <c r="R9" s="9">
        <v>0</v>
      </c>
      <c r="S9" s="9">
        <v>2.3556758530183726</v>
      </c>
      <c r="T9" s="9">
        <v>2.0390231226627646</v>
      </c>
      <c r="U9" s="9">
        <v>3.1485848052777183</v>
      </c>
    </row>
    <row r="10" spans="1:21">
      <c r="A10" s="14" t="s">
        <v>42</v>
      </c>
      <c r="B10" s="9">
        <v>3.5228018372703418</v>
      </c>
      <c r="C10" s="9">
        <v>3.8376476377952757</v>
      </c>
      <c r="D10" s="9">
        <v>2.5167310625413237</v>
      </c>
      <c r="E10" s="9">
        <v>2.0404658792650916</v>
      </c>
      <c r="F10" s="9">
        <v>2.6793635170603674</v>
      </c>
      <c r="G10" s="9">
        <v>1.8993438320209972</v>
      </c>
      <c r="H10" s="9">
        <v>1.8820975503062118</v>
      </c>
      <c r="I10" s="9">
        <v>0.34968503937007878</v>
      </c>
      <c r="J10" s="9">
        <v>1.0007217847769028</v>
      </c>
      <c r="K10" s="9">
        <v>3.1680900847109754</v>
      </c>
      <c r="L10" s="9">
        <v>2.2350831146106738</v>
      </c>
      <c r="M10" s="9">
        <v>3.9060386046883915</v>
      </c>
      <c r="N10" s="9">
        <v>1.3906496062992126</v>
      </c>
      <c r="O10" s="9">
        <v>2.7534284776902886</v>
      </c>
      <c r="P10" s="9">
        <v>1.2772801837270342</v>
      </c>
      <c r="Q10" s="9">
        <v>0</v>
      </c>
      <c r="R10" s="9">
        <v>0</v>
      </c>
      <c r="S10" s="9">
        <v>2.2683316929133857</v>
      </c>
      <c r="T10" s="9">
        <v>2.2917917486876638</v>
      </c>
      <c r="U10" s="9">
        <v>2.2142282063043091</v>
      </c>
    </row>
    <row r="11" spans="1:21">
      <c r="A11" s="14" t="s">
        <v>43</v>
      </c>
      <c r="B11" s="9">
        <v>3.3917835942574062</v>
      </c>
      <c r="C11" s="9">
        <v>2.9997047244094492</v>
      </c>
      <c r="D11" s="9">
        <v>2.724715242620058</v>
      </c>
      <c r="E11" s="9">
        <v>1.662829499106719</v>
      </c>
      <c r="F11" s="9">
        <v>0</v>
      </c>
      <c r="G11" s="9">
        <v>1.7160987553637117</v>
      </c>
      <c r="H11" s="9">
        <v>1.6709513722469473</v>
      </c>
      <c r="I11" s="9">
        <v>0.40142329608671917</v>
      </c>
      <c r="J11" s="9">
        <v>1.7010021035973444</v>
      </c>
      <c r="K11" s="9">
        <v>3.1066077444700557</v>
      </c>
      <c r="L11" s="9">
        <v>2.3666385685644613</v>
      </c>
      <c r="M11" s="9">
        <v>3.4574466040644625</v>
      </c>
      <c r="N11" s="9">
        <v>1.9401082677165356</v>
      </c>
      <c r="O11" s="9">
        <v>2.6576836098612673</v>
      </c>
      <c r="P11" s="9">
        <v>0.57635227674329748</v>
      </c>
      <c r="Q11" s="9">
        <v>0</v>
      </c>
      <c r="R11" s="9">
        <v>0</v>
      </c>
      <c r="S11" s="9">
        <v>1.9198437276124438</v>
      </c>
      <c r="T11" s="9">
        <v>2.248876097934331</v>
      </c>
      <c r="U11" s="9">
        <v>2.1535167187985875</v>
      </c>
    </row>
    <row r="12" spans="1:21">
      <c r="A12" s="14" t="s">
        <v>44</v>
      </c>
      <c r="B12" s="9">
        <v>4.2388299386567354</v>
      </c>
      <c r="C12" s="9">
        <v>3.9986269689554699</v>
      </c>
      <c r="D12" s="9">
        <v>3.2449967191601048</v>
      </c>
      <c r="E12" s="9">
        <v>2.2806311773431234</v>
      </c>
      <c r="F12" s="9">
        <v>3.1289502229470361</v>
      </c>
      <c r="G12" s="9">
        <v>2.0008670135638642</v>
      </c>
      <c r="H12" s="9">
        <v>1.8021773344645564</v>
      </c>
      <c r="I12" s="9">
        <v>0.96884293384319686</v>
      </c>
      <c r="J12" s="9">
        <v>2.4102761611320327</v>
      </c>
      <c r="K12" s="9">
        <v>3.9331779620946503</v>
      </c>
      <c r="L12" s="9">
        <v>2.9057213243081463</v>
      </c>
      <c r="M12" s="9">
        <v>4.6360966671618877</v>
      </c>
      <c r="N12" s="9">
        <v>0</v>
      </c>
      <c r="O12" s="9">
        <v>3.9319772528433945</v>
      </c>
      <c r="P12" s="9">
        <v>1.3492124957385021</v>
      </c>
      <c r="Q12" s="9">
        <v>0</v>
      </c>
      <c r="R12" s="9">
        <v>1.3626968503937009</v>
      </c>
      <c r="S12" s="9">
        <v>2.3739913969483455</v>
      </c>
      <c r="T12" s="9">
        <v>0.84078623601326152</v>
      </c>
      <c r="U12" s="9">
        <v>2.6613733214004194</v>
      </c>
    </row>
    <row r="13" spans="1:21">
      <c r="A13" s="14" t="s">
        <v>45</v>
      </c>
      <c r="B13" s="9">
        <v>3.8413681979238223</v>
      </c>
      <c r="C13" s="9">
        <v>3.8207396078782678</v>
      </c>
      <c r="D13" s="9">
        <v>2.6238517060367457</v>
      </c>
      <c r="E13" s="9">
        <v>1.9786375229424376</v>
      </c>
      <c r="F13" s="9">
        <v>0</v>
      </c>
      <c r="G13" s="9">
        <v>1.665255905511811</v>
      </c>
      <c r="H13" s="9">
        <v>1.7686843832020995</v>
      </c>
      <c r="I13" s="9">
        <v>0.23976520154474043</v>
      </c>
      <c r="J13" s="9">
        <v>1.1331036745406826</v>
      </c>
      <c r="K13" s="9">
        <v>3.5273624713119198</v>
      </c>
      <c r="L13" s="9">
        <v>2.7969257283017601</v>
      </c>
      <c r="M13" s="9">
        <v>4.2790050730598983</v>
      </c>
      <c r="N13" s="9">
        <v>0</v>
      </c>
      <c r="O13" s="9">
        <v>3.310433682489478</v>
      </c>
      <c r="P13" s="9">
        <v>0.76266404199475069</v>
      </c>
      <c r="Q13" s="9">
        <v>0</v>
      </c>
      <c r="R13" s="9">
        <v>1.3295275590551181</v>
      </c>
      <c r="S13" s="9">
        <v>1.7092847769028872</v>
      </c>
      <c r="T13" s="9">
        <v>1.4568700125397507</v>
      </c>
      <c r="U13" s="9">
        <v>2.5533136482939631</v>
      </c>
    </row>
    <row r="14" spans="1:21">
      <c r="A14" s="14" t="s">
        <v>46</v>
      </c>
      <c r="B14" s="9">
        <v>4.1425178102737155</v>
      </c>
      <c r="C14" s="9">
        <v>3.9399147896602562</v>
      </c>
      <c r="D14" s="9">
        <v>2.6684383202099737</v>
      </c>
      <c r="E14" s="9">
        <v>2.2495987265406274</v>
      </c>
      <c r="F14" s="9">
        <v>0</v>
      </c>
      <c r="G14" s="9">
        <v>1.8666666666666667</v>
      </c>
      <c r="H14" s="9">
        <v>2.1377132545931756</v>
      </c>
      <c r="I14" s="9">
        <v>0.15335194018102694</v>
      </c>
      <c r="J14" s="9">
        <v>0</v>
      </c>
      <c r="K14" s="9">
        <v>3.4603680197302928</v>
      </c>
      <c r="L14" s="9">
        <v>2.8189997355740974</v>
      </c>
      <c r="M14" s="9">
        <v>4.6444530371203605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2.277263779527559</v>
      </c>
      <c r="T14" s="9">
        <v>0.97475510873640792</v>
      </c>
      <c r="U14" s="9">
        <v>2.7475651481064869</v>
      </c>
    </row>
    <row r="15" spans="1:21">
      <c r="A15" s="14" t="s">
        <v>47</v>
      </c>
      <c r="B15" s="9">
        <v>4.2693952318460191</v>
      </c>
      <c r="C15" s="9">
        <v>3.9437554680664912</v>
      </c>
      <c r="D15" s="9">
        <v>2.9468257874015751</v>
      </c>
      <c r="E15" s="9">
        <v>2.4225831146106738</v>
      </c>
      <c r="F15" s="9">
        <v>3.2743930446194227</v>
      </c>
      <c r="G15" s="9">
        <v>2.0759317585301842</v>
      </c>
      <c r="H15" s="9">
        <v>2.1187007874015746</v>
      </c>
      <c r="I15" s="9">
        <v>0.26045494313210849</v>
      </c>
      <c r="J15" s="9">
        <v>2.8934055118110233</v>
      </c>
      <c r="K15" s="9">
        <v>3.7611931321084864</v>
      </c>
      <c r="L15" s="9">
        <v>2.8740813648293964</v>
      </c>
      <c r="M15" s="9">
        <v>4.8101377952755895</v>
      </c>
      <c r="N15" s="9">
        <v>1.3467519685039371</v>
      </c>
      <c r="O15" s="9">
        <v>3.8619094488188974</v>
      </c>
      <c r="P15" s="9">
        <v>2.055249343832021</v>
      </c>
      <c r="Q15" s="9">
        <v>0</v>
      </c>
      <c r="R15" s="9">
        <v>1.4361767279090112</v>
      </c>
      <c r="S15" s="9">
        <v>2.3684448818897637</v>
      </c>
      <c r="T15" s="9">
        <v>1.2299540682414698</v>
      </c>
      <c r="U15" s="9">
        <v>3.052613735783027</v>
      </c>
    </row>
    <row r="16" spans="1:21">
      <c r="A16" s="14" t="s">
        <v>48</v>
      </c>
      <c r="B16" s="9">
        <v>4.1934997927890594</v>
      </c>
      <c r="C16" s="9">
        <v>4.0857368181090035</v>
      </c>
      <c r="D16" s="9">
        <v>3.3976058982210553</v>
      </c>
      <c r="E16" s="9">
        <v>2.3293067778292418</v>
      </c>
      <c r="F16" s="9">
        <v>3.2657333381640177</v>
      </c>
      <c r="G16" s="9">
        <v>2.3683199694933417</v>
      </c>
      <c r="H16" s="9">
        <v>2.1150471247912188</v>
      </c>
      <c r="I16" s="9">
        <v>1.2102898307924275</v>
      </c>
      <c r="J16" s="9">
        <v>2.5395004638428818</v>
      </c>
      <c r="K16" s="9">
        <v>3.7715761154855638</v>
      </c>
      <c r="L16" s="9">
        <v>2.8080187091998114</v>
      </c>
      <c r="M16" s="9">
        <v>4.6737532808398949</v>
      </c>
      <c r="N16" s="9">
        <v>0</v>
      </c>
      <c r="O16" s="9">
        <v>0</v>
      </c>
      <c r="P16" s="9">
        <v>2.1740764435695539</v>
      </c>
      <c r="Q16" s="9">
        <v>3.9839238845144358</v>
      </c>
      <c r="R16" s="9">
        <v>1.6302043126962071</v>
      </c>
      <c r="S16" s="9">
        <v>2.5170636482939632</v>
      </c>
      <c r="T16" s="9">
        <v>3.5079612170189254</v>
      </c>
      <c r="U16" s="9">
        <v>3.4758051039483364</v>
      </c>
    </row>
    <row r="17" spans="1:21">
      <c r="A17" s="14" t="s">
        <v>49</v>
      </c>
      <c r="B17" s="9">
        <v>4.3624343832020998</v>
      </c>
      <c r="C17" s="9">
        <v>3.4567521643749761</v>
      </c>
      <c r="D17" s="9">
        <v>3.1598753280839897</v>
      </c>
      <c r="E17" s="9">
        <v>2.3369914698162733</v>
      </c>
      <c r="F17" s="9">
        <v>2.9790354330708659</v>
      </c>
      <c r="G17" s="9">
        <v>0</v>
      </c>
      <c r="H17" s="9">
        <v>0</v>
      </c>
      <c r="I17" s="9">
        <v>0.98227226169899473</v>
      </c>
      <c r="J17" s="9">
        <v>2.4663713910761156</v>
      </c>
      <c r="K17" s="9">
        <v>3.4564960629921258</v>
      </c>
      <c r="L17" s="9">
        <v>2.8447506561679794</v>
      </c>
      <c r="M17" s="9">
        <v>4.9055446194225718</v>
      </c>
      <c r="N17" s="9">
        <v>0</v>
      </c>
      <c r="O17" s="9">
        <v>0</v>
      </c>
      <c r="P17" s="9">
        <v>2.1251312335958006</v>
      </c>
      <c r="Q17" s="9">
        <v>0</v>
      </c>
      <c r="R17" s="9">
        <v>0</v>
      </c>
      <c r="S17" s="9">
        <v>0</v>
      </c>
      <c r="T17" s="9">
        <v>1.7763413167104112</v>
      </c>
      <c r="U17" s="9">
        <v>0</v>
      </c>
    </row>
    <row r="18" spans="1:21">
      <c r="A18" s="14" t="s">
        <v>50</v>
      </c>
      <c r="B18" s="9">
        <v>4.7074348647932762</v>
      </c>
      <c r="C18" s="9">
        <v>4.1605454570838214</v>
      </c>
      <c r="D18" s="9">
        <v>3.2443651574803143</v>
      </c>
      <c r="E18" s="9">
        <v>2.4407931708972619</v>
      </c>
      <c r="F18" s="9">
        <v>3.5049424548894752</v>
      </c>
      <c r="G18" s="9">
        <v>2.0770122484689413</v>
      </c>
      <c r="H18" s="9">
        <v>2.1324475065616793</v>
      </c>
      <c r="I18" s="9">
        <v>1.0607459915821802</v>
      </c>
      <c r="J18" s="9">
        <v>2.6162319553805773</v>
      </c>
      <c r="K18" s="9">
        <v>4.107794051476775</v>
      </c>
      <c r="L18" s="9">
        <v>2.9642999367301512</v>
      </c>
      <c r="M18" s="9">
        <v>4.9759982584642195</v>
      </c>
      <c r="N18" s="9">
        <v>0</v>
      </c>
      <c r="O18" s="9">
        <v>0</v>
      </c>
      <c r="P18" s="9">
        <v>2.1295931758530182</v>
      </c>
      <c r="Q18" s="9">
        <v>0</v>
      </c>
      <c r="R18" s="9">
        <v>1.576541994750656</v>
      </c>
      <c r="S18" s="9">
        <v>2.4663431393992417</v>
      </c>
      <c r="T18" s="9">
        <v>1.0777723097112861</v>
      </c>
      <c r="U18" s="9">
        <v>3.5483887158694714</v>
      </c>
    </row>
    <row r="19" spans="1:21">
      <c r="A19" s="14" t="s">
        <v>51</v>
      </c>
      <c r="B19" s="9">
        <v>0</v>
      </c>
      <c r="C19" s="9">
        <v>3.9508202099737533</v>
      </c>
      <c r="D19" s="9">
        <v>3.9769356955380579</v>
      </c>
      <c r="E19" s="9">
        <v>0</v>
      </c>
      <c r="F19" s="9">
        <v>3.5183398950131233</v>
      </c>
      <c r="G19" s="9">
        <v>0</v>
      </c>
      <c r="H19" s="9">
        <v>0</v>
      </c>
      <c r="I19" s="9">
        <v>1.0943241469816272</v>
      </c>
      <c r="J19" s="9">
        <v>0</v>
      </c>
      <c r="K19" s="9">
        <v>3.5583333333333331</v>
      </c>
      <c r="L19" s="9">
        <v>0</v>
      </c>
      <c r="M19" s="9">
        <v>5.0210629921259846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2.460531496062992</v>
      </c>
      <c r="T19" s="9">
        <v>0</v>
      </c>
      <c r="U19" s="9">
        <v>3.508694225721785</v>
      </c>
    </row>
    <row r="20" spans="1:21">
      <c r="A20" s="14" t="s">
        <v>52</v>
      </c>
      <c r="B20" s="9">
        <v>4.19753937007874</v>
      </c>
      <c r="C20" s="9">
        <v>4.2420603674540684</v>
      </c>
      <c r="D20" s="9">
        <v>2.9630249343832022</v>
      </c>
      <c r="E20" s="9">
        <v>2.4204396325459316</v>
      </c>
      <c r="F20" s="9">
        <v>3.5637795275590549</v>
      </c>
      <c r="G20" s="9">
        <v>1.829002624671916</v>
      </c>
      <c r="H20" s="9">
        <v>0</v>
      </c>
      <c r="I20" s="9">
        <v>1.0654363517060368</v>
      </c>
      <c r="J20" s="9">
        <v>0</v>
      </c>
      <c r="K20" s="9">
        <v>3.8435859580052494</v>
      </c>
      <c r="L20" s="9">
        <v>0</v>
      </c>
      <c r="M20" s="9">
        <v>4.5122867454068238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0.837270341207349</v>
      </c>
      <c r="U20" s="9">
        <v>3.9297736220472439</v>
      </c>
    </row>
    <row r="21" spans="1:21">
      <c r="A21" s="14" t="s">
        <v>53</v>
      </c>
      <c r="B21" s="9">
        <v>4.2832497367913751</v>
      </c>
      <c r="C21" s="9">
        <v>4.3239593848845823</v>
      </c>
      <c r="D21" s="9">
        <v>3.1101570727277723</v>
      </c>
      <c r="E21" s="9">
        <v>2.4771569914054861</v>
      </c>
      <c r="F21" s="9">
        <v>3.6269094488188975</v>
      </c>
      <c r="G21" s="9">
        <v>1.9098425196850397</v>
      </c>
      <c r="H21" s="9">
        <v>2.1206036745406824</v>
      </c>
      <c r="I21" s="9">
        <v>1.0305548720472439</v>
      </c>
      <c r="J21" s="9">
        <v>2.4251968503937009</v>
      </c>
      <c r="K21" s="9">
        <v>4.0365769151829838</v>
      </c>
      <c r="L21" s="9">
        <v>3.0085192475940512</v>
      </c>
      <c r="M21" s="9">
        <v>4.7780496187976498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0.87824100112485937</v>
      </c>
      <c r="U21" s="9">
        <v>3.76492041497213</v>
      </c>
    </row>
    <row r="22" spans="1:21">
      <c r="A22" s="14" t="s">
        <v>54</v>
      </c>
      <c r="B22" s="9">
        <v>4.6408305709105768</v>
      </c>
      <c r="C22" s="9">
        <v>4.34042532808399</v>
      </c>
      <c r="D22" s="9">
        <v>3.4624507874015746</v>
      </c>
      <c r="E22" s="9">
        <v>2.4583702341845632</v>
      </c>
      <c r="F22" s="9">
        <v>3.6041617785466205</v>
      </c>
      <c r="G22" s="9">
        <v>2.1676181102362202</v>
      </c>
      <c r="H22" s="9">
        <v>2.2027677529892093</v>
      </c>
      <c r="I22" s="9">
        <v>1.1278111141279754</v>
      </c>
      <c r="J22" s="9">
        <v>0</v>
      </c>
      <c r="K22" s="9">
        <v>4.3026678453705038</v>
      </c>
      <c r="L22" s="9">
        <v>3.0732979276027996</v>
      </c>
      <c r="M22" s="9">
        <v>5.0746254374453201</v>
      </c>
      <c r="N22" s="9">
        <v>0</v>
      </c>
      <c r="O22" s="9">
        <v>0</v>
      </c>
      <c r="P22" s="9">
        <v>0</v>
      </c>
      <c r="Q22" s="9">
        <v>0</v>
      </c>
      <c r="R22" s="9">
        <v>1.6940288713910763</v>
      </c>
      <c r="S22" s="9">
        <v>2.5261537620297463</v>
      </c>
      <c r="T22" s="9">
        <v>0.90134514435695534</v>
      </c>
      <c r="U22" s="9">
        <v>3.9315101567409707</v>
      </c>
    </row>
    <row r="23" spans="1:21">
      <c r="A23" s="14" t="s">
        <v>55</v>
      </c>
      <c r="B23" s="9">
        <v>4.3566929133858263</v>
      </c>
      <c r="C23" s="9">
        <v>4.0156167979002619</v>
      </c>
      <c r="D23" s="9">
        <v>3.5056102362204724</v>
      </c>
      <c r="E23" s="9">
        <v>2.1928477690288712</v>
      </c>
      <c r="F23" s="9">
        <v>3.2412401574803149</v>
      </c>
      <c r="G23" s="9">
        <v>1.8566272965879267</v>
      </c>
      <c r="H23" s="9">
        <v>0</v>
      </c>
      <c r="I23" s="9">
        <v>1.2318569553805776</v>
      </c>
      <c r="J23" s="9">
        <v>2.8523622047244093</v>
      </c>
      <c r="K23" s="9">
        <v>3.8838910761154852</v>
      </c>
      <c r="L23" s="9">
        <v>0</v>
      </c>
      <c r="M23" s="9">
        <v>0</v>
      </c>
      <c r="N23" s="9">
        <v>0</v>
      </c>
      <c r="O23" s="9">
        <v>0</v>
      </c>
      <c r="P23" s="9">
        <v>2.1059055118110237</v>
      </c>
      <c r="Q23" s="9">
        <v>0</v>
      </c>
      <c r="R23" s="9">
        <v>2.116371391076115</v>
      </c>
      <c r="S23" s="9">
        <v>1.7585629921259844</v>
      </c>
      <c r="T23" s="9">
        <v>1.4617454068241471</v>
      </c>
      <c r="U23" s="9">
        <v>3.4791338582677165</v>
      </c>
    </row>
    <row r="24" spans="1:21">
      <c r="A24" s="14" t="s">
        <v>56</v>
      </c>
      <c r="B24" s="9">
        <v>4.4560367454068244</v>
      </c>
      <c r="C24" s="9">
        <v>4.321784776902887</v>
      </c>
      <c r="D24" s="9">
        <v>3.2283792650918635</v>
      </c>
      <c r="E24" s="9">
        <v>2.2409120734908137</v>
      </c>
      <c r="F24" s="9">
        <v>3.3335629921259842</v>
      </c>
      <c r="G24" s="9">
        <v>0</v>
      </c>
      <c r="H24" s="9">
        <v>0</v>
      </c>
      <c r="I24" s="9">
        <v>1.0497703412073489</v>
      </c>
      <c r="J24" s="9">
        <v>3.1291994750656165</v>
      </c>
      <c r="K24" s="9">
        <v>3.9497375328083999</v>
      </c>
      <c r="L24" s="9">
        <v>2.8789698162729658</v>
      </c>
      <c r="M24" s="9">
        <v>4.9122047244094489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2.0979986876640417</v>
      </c>
      <c r="T24" s="9">
        <v>2.1575787401574802</v>
      </c>
      <c r="U24" s="9">
        <v>3.4645997375328084</v>
      </c>
    </row>
    <row r="25" spans="1:21">
      <c r="A25" s="14" t="s">
        <v>57</v>
      </c>
      <c r="B25" s="9">
        <v>4.8912401574803148</v>
      </c>
      <c r="C25" s="9">
        <v>4.3788487044172673</v>
      </c>
      <c r="D25" s="9">
        <v>3.49089007406051</v>
      </c>
      <c r="E25" s="9">
        <v>2.3442913385826771</v>
      </c>
      <c r="F25" s="9">
        <v>3.4661745406824145</v>
      </c>
      <c r="G25" s="9">
        <v>0</v>
      </c>
      <c r="H25" s="9">
        <v>2.1288385826771652</v>
      </c>
      <c r="I25" s="9">
        <v>1.0851899027327467</v>
      </c>
      <c r="J25" s="9">
        <v>3.0243110236220478</v>
      </c>
      <c r="K25" s="9">
        <v>3.9869783464566924</v>
      </c>
      <c r="L25" s="9">
        <v>3.10990813648294</v>
      </c>
      <c r="M25" s="9">
        <v>4.8554790026246728</v>
      </c>
      <c r="N25" s="9">
        <v>1.6183727034120736</v>
      </c>
      <c r="O25" s="9">
        <v>0</v>
      </c>
      <c r="P25" s="9">
        <v>0</v>
      </c>
      <c r="Q25" s="9">
        <v>0</v>
      </c>
      <c r="R25" s="9">
        <v>2.2268700787401574</v>
      </c>
      <c r="S25" s="9">
        <v>2.0900590551181102</v>
      </c>
      <c r="T25" s="9">
        <v>1.6815944881889766</v>
      </c>
      <c r="U25" s="9">
        <v>3.5901987553975108</v>
      </c>
    </row>
    <row r="26" spans="1:21">
      <c r="A26" s="14" t="s">
        <v>58</v>
      </c>
      <c r="B26" s="9">
        <v>4.5145669291338582</v>
      </c>
      <c r="C26" s="9">
        <v>4.5450787401574804</v>
      </c>
      <c r="D26" s="9">
        <v>0</v>
      </c>
      <c r="E26" s="9">
        <v>2.2491141732283464</v>
      </c>
      <c r="F26" s="9">
        <v>3.220636482939633</v>
      </c>
      <c r="G26" s="9">
        <v>2.2545275590551177</v>
      </c>
      <c r="H26" s="9">
        <v>2.0120406824146979</v>
      </c>
      <c r="I26" s="9">
        <v>1.3529855643044619</v>
      </c>
      <c r="J26" s="9">
        <v>3.2190288713910764</v>
      </c>
      <c r="K26" s="9">
        <v>4.183858267716535</v>
      </c>
      <c r="L26" s="9">
        <v>2.8335958005249342</v>
      </c>
      <c r="M26" s="9">
        <v>5.045374015748032</v>
      </c>
      <c r="N26" s="9">
        <v>1.7199146981627298</v>
      </c>
      <c r="O26" s="9">
        <v>0</v>
      </c>
      <c r="P26" s="9">
        <v>2.17749343832021</v>
      </c>
      <c r="Q26" s="9">
        <v>0</v>
      </c>
      <c r="R26" s="9">
        <v>0</v>
      </c>
      <c r="S26" s="9">
        <v>2.0774278215223099</v>
      </c>
      <c r="T26" s="9">
        <v>2.1154199475065618</v>
      </c>
      <c r="U26" s="9">
        <v>3.839074803149606</v>
      </c>
    </row>
    <row r="27" spans="1:21">
      <c r="A27" s="15" t="s">
        <v>59</v>
      </c>
      <c r="B27" s="9">
        <v>4.6251640419947506</v>
      </c>
      <c r="C27" s="9">
        <v>4.2237204724409443</v>
      </c>
      <c r="D27" s="9">
        <v>3.9673228346456697</v>
      </c>
      <c r="E27" s="9">
        <v>2.2192585301837271</v>
      </c>
      <c r="F27" s="9">
        <v>3.4338254593175854</v>
      </c>
      <c r="G27" s="9">
        <v>2.3509514435695538</v>
      </c>
      <c r="H27" s="9">
        <v>2.1500984251968505</v>
      </c>
      <c r="I27" s="9">
        <v>1.1866469816272966</v>
      </c>
      <c r="J27" s="9">
        <v>3.169520997375328</v>
      </c>
      <c r="K27" s="9">
        <v>3.6751640419947504</v>
      </c>
      <c r="L27" s="9">
        <v>3.0309055118110235</v>
      </c>
      <c r="M27" s="9">
        <v>4.8199146981627292</v>
      </c>
      <c r="N27" s="9">
        <v>1.4968832020997376</v>
      </c>
      <c r="O27" s="9">
        <v>0</v>
      </c>
      <c r="P27" s="9">
        <v>2.2614173228346459</v>
      </c>
      <c r="Q27" s="9">
        <v>0</v>
      </c>
      <c r="R27" s="9">
        <v>2.2462926509186354</v>
      </c>
      <c r="S27" s="9">
        <v>2.3326115485564305</v>
      </c>
      <c r="T27" s="9">
        <v>1.7400590551181103</v>
      </c>
      <c r="U27" s="9">
        <v>3.8689960629921258</v>
      </c>
    </row>
    <row r="28" spans="1:21">
      <c r="A28" s="15" t="s">
        <v>60</v>
      </c>
      <c r="B28" s="9">
        <v>4.4192585301837264</v>
      </c>
      <c r="C28" s="9">
        <v>4.0015419947506565</v>
      </c>
      <c r="D28" s="9">
        <v>3.6961286089238841</v>
      </c>
      <c r="E28" s="9">
        <v>2.4059383202099736</v>
      </c>
      <c r="F28" s="9">
        <v>3.2112860892388455</v>
      </c>
      <c r="G28" s="9">
        <v>2.548917322834646</v>
      </c>
      <c r="H28" s="9">
        <v>0</v>
      </c>
      <c r="I28" s="9">
        <v>1.3279199475065617</v>
      </c>
      <c r="J28" s="9">
        <v>2.7953083989501311</v>
      </c>
      <c r="K28" s="9">
        <v>3.7269028871391083</v>
      </c>
      <c r="L28" s="9">
        <v>0</v>
      </c>
      <c r="M28" s="9">
        <v>0</v>
      </c>
      <c r="N28" s="9">
        <v>2.2836942257217845</v>
      </c>
      <c r="O28" s="9">
        <v>0</v>
      </c>
      <c r="P28" s="9">
        <v>2.0786417322834647</v>
      </c>
      <c r="Q28" s="9">
        <v>0</v>
      </c>
      <c r="R28" s="9">
        <v>0</v>
      </c>
      <c r="S28" s="9">
        <v>0</v>
      </c>
      <c r="T28" s="9">
        <v>0.95944881889763778</v>
      </c>
      <c r="U28" s="9">
        <v>3.4742454068241475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2DE1-2314-2F48-817B-2D164ABD3506}">
  <dimension ref="A1:B59"/>
  <sheetViews>
    <sheetView topLeftCell="A28" workbookViewId="0">
      <selection activeCell="B54" sqref="B54"/>
    </sheetView>
  </sheetViews>
  <sheetFormatPr baseColWidth="10" defaultColWidth="8.83203125" defaultRowHeight="15"/>
  <cols>
    <col min="1" max="1" width="10.6640625" style="12" customWidth="1"/>
    <col min="2" max="2" width="8.83203125" style="13"/>
    <col min="3" max="16384" width="8.83203125" style="12"/>
  </cols>
  <sheetData>
    <row r="1" spans="1:2">
      <c r="A1" s="10" t="s">
        <v>21</v>
      </c>
      <c r="B1" s="11" t="s">
        <v>22</v>
      </c>
    </row>
    <row r="2" spans="1:2">
      <c r="A2" s="12">
        <v>143</v>
      </c>
      <c r="B2" s="13">
        <v>1</v>
      </c>
    </row>
    <row r="3" spans="1:2">
      <c r="A3" s="12">
        <v>141</v>
      </c>
      <c r="B3" s="13">
        <v>1</v>
      </c>
    </row>
    <row r="4" spans="1:2">
      <c r="A4" s="12">
        <v>142</v>
      </c>
      <c r="B4" s="13">
        <v>2</v>
      </c>
    </row>
    <row r="5" spans="1:2">
      <c r="A5" s="12">
        <v>144</v>
      </c>
      <c r="B5" s="13">
        <v>2</v>
      </c>
    </row>
    <row r="6" spans="1:2">
      <c r="A6" s="12">
        <v>163</v>
      </c>
      <c r="B6" s="13" t="s">
        <v>23</v>
      </c>
    </row>
    <row r="7" spans="1:2">
      <c r="A7" s="12">
        <v>163</v>
      </c>
      <c r="B7" s="13" t="s">
        <v>24</v>
      </c>
    </row>
    <row r="8" spans="1:2">
      <c r="A8" s="12">
        <v>164</v>
      </c>
      <c r="B8" s="13">
        <v>4</v>
      </c>
    </row>
    <row r="9" spans="1:2">
      <c r="A9" s="12">
        <v>167</v>
      </c>
      <c r="B9" s="13">
        <v>4</v>
      </c>
    </row>
    <row r="10" spans="1:2">
      <c r="A10" s="12">
        <v>165</v>
      </c>
      <c r="B10" s="13">
        <v>4</v>
      </c>
    </row>
    <row r="11" spans="1:2">
      <c r="A11" s="12">
        <v>166</v>
      </c>
      <c r="B11" s="13">
        <v>5</v>
      </c>
    </row>
    <row r="12" spans="1:2">
      <c r="A12" s="12">
        <v>168</v>
      </c>
      <c r="B12" s="13">
        <v>5</v>
      </c>
    </row>
    <row r="13" spans="1:2">
      <c r="A13" s="12">
        <v>170</v>
      </c>
      <c r="B13" s="13">
        <v>5</v>
      </c>
    </row>
    <row r="14" spans="1:2">
      <c r="A14" s="12">
        <v>171</v>
      </c>
      <c r="B14" s="13">
        <v>5</v>
      </c>
    </row>
    <row r="15" spans="1:2">
      <c r="A15" s="12">
        <v>162</v>
      </c>
      <c r="B15" s="13">
        <v>6</v>
      </c>
    </row>
    <row r="16" spans="1:2">
      <c r="A16" s="12">
        <v>191</v>
      </c>
      <c r="B16" s="13">
        <v>6</v>
      </c>
    </row>
    <row r="17" spans="1:2">
      <c r="A17" s="12">
        <v>172</v>
      </c>
      <c r="B17" s="13">
        <v>7</v>
      </c>
    </row>
    <row r="18" spans="1:2">
      <c r="A18" s="12">
        <v>173</v>
      </c>
      <c r="B18" s="13">
        <v>8</v>
      </c>
    </row>
    <row r="19" spans="1:2">
      <c r="A19" s="12">
        <v>180</v>
      </c>
      <c r="B19" s="13">
        <v>8</v>
      </c>
    </row>
    <row r="20" spans="1:2">
      <c r="A20" s="12">
        <v>181</v>
      </c>
      <c r="B20" s="13">
        <v>8</v>
      </c>
    </row>
    <row r="21" spans="1:2">
      <c r="A21" s="12">
        <v>182</v>
      </c>
      <c r="B21" s="13">
        <v>8</v>
      </c>
    </row>
    <row r="22" spans="1:2">
      <c r="A22" s="12">
        <v>184</v>
      </c>
      <c r="B22" s="13">
        <v>8</v>
      </c>
    </row>
    <row r="23" spans="1:2">
      <c r="A23" s="12">
        <v>186</v>
      </c>
      <c r="B23" s="13">
        <v>9</v>
      </c>
    </row>
    <row r="24" spans="1:2">
      <c r="A24" s="12">
        <v>185</v>
      </c>
      <c r="B24" s="13">
        <v>9</v>
      </c>
    </row>
    <row r="25" spans="1:2">
      <c r="A25" s="12">
        <v>216</v>
      </c>
      <c r="B25" s="13">
        <v>10</v>
      </c>
    </row>
    <row r="26" spans="1:2">
      <c r="A26" s="12">
        <v>205</v>
      </c>
      <c r="B26" s="13">
        <v>11</v>
      </c>
    </row>
    <row r="27" spans="1:2">
      <c r="A27" s="12">
        <v>206</v>
      </c>
      <c r="B27" s="13">
        <v>11</v>
      </c>
    </row>
    <row r="28" spans="1:2">
      <c r="A28" s="12">
        <v>207</v>
      </c>
      <c r="B28" s="13">
        <v>11</v>
      </c>
    </row>
    <row r="29" spans="1:2">
      <c r="A29" s="12">
        <v>209</v>
      </c>
      <c r="B29" s="13">
        <v>12</v>
      </c>
    </row>
    <row r="30" spans="1:2">
      <c r="A30" s="12">
        <v>208</v>
      </c>
      <c r="B30" s="13">
        <v>12</v>
      </c>
    </row>
    <row r="31" spans="1:2">
      <c r="A31" s="12">
        <v>211</v>
      </c>
      <c r="B31" s="13">
        <v>13</v>
      </c>
    </row>
    <row r="32" spans="1:2">
      <c r="A32" s="12">
        <v>210</v>
      </c>
      <c r="B32" s="13">
        <v>13</v>
      </c>
    </row>
    <row r="33" spans="1:2">
      <c r="A33" s="12">
        <v>212</v>
      </c>
      <c r="B33" s="13">
        <v>13</v>
      </c>
    </row>
    <row r="34" spans="1:2">
      <c r="A34" s="12">
        <v>214</v>
      </c>
      <c r="B34" s="13">
        <v>13</v>
      </c>
    </row>
    <row r="35" spans="1:2">
      <c r="A35" s="12">
        <v>213</v>
      </c>
      <c r="B35" s="13">
        <v>13</v>
      </c>
    </row>
    <row r="36" spans="1:2">
      <c r="A36" s="12">
        <v>215</v>
      </c>
      <c r="B36" s="13">
        <v>13</v>
      </c>
    </row>
    <row r="37" spans="1:2">
      <c r="A37" s="12">
        <v>234</v>
      </c>
      <c r="B37" s="13">
        <v>16</v>
      </c>
    </row>
    <row r="38" spans="1:2">
      <c r="A38" s="12">
        <v>233</v>
      </c>
      <c r="B38" s="13">
        <v>16</v>
      </c>
    </row>
    <row r="39" spans="1:2">
      <c r="A39" s="12">
        <v>239</v>
      </c>
      <c r="B39" s="13">
        <v>17</v>
      </c>
    </row>
    <row r="40" spans="1:2">
      <c r="A40" s="12">
        <v>240</v>
      </c>
      <c r="B40" s="13">
        <v>17</v>
      </c>
    </row>
    <row r="41" spans="1:2">
      <c r="A41" s="12">
        <v>236</v>
      </c>
      <c r="B41" s="13">
        <v>17</v>
      </c>
    </row>
    <row r="42" spans="1:2">
      <c r="A42" s="12">
        <v>242</v>
      </c>
      <c r="B42" s="13">
        <v>18</v>
      </c>
    </row>
    <row r="43" spans="1:2">
      <c r="A43" s="12">
        <v>243</v>
      </c>
      <c r="B43" s="13">
        <v>18</v>
      </c>
    </row>
    <row r="44" spans="1:2">
      <c r="A44" s="12">
        <v>257</v>
      </c>
      <c r="B44" s="13">
        <v>20</v>
      </c>
    </row>
    <row r="45" spans="1:2">
      <c r="A45" s="12">
        <v>256</v>
      </c>
      <c r="B45" s="13">
        <v>20</v>
      </c>
    </row>
    <row r="46" spans="1:2">
      <c r="A46" s="12">
        <v>244</v>
      </c>
      <c r="B46" s="13" t="s">
        <v>25</v>
      </c>
    </row>
    <row r="47" spans="1:2">
      <c r="A47" s="12">
        <v>245</v>
      </c>
      <c r="B47" s="13" t="s">
        <v>26</v>
      </c>
    </row>
    <row r="48" spans="1:2">
      <c r="A48" s="12">
        <v>247</v>
      </c>
      <c r="B48" s="13" t="s">
        <v>26</v>
      </c>
    </row>
    <row r="49" spans="1:2">
      <c r="A49" s="12">
        <v>235</v>
      </c>
      <c r="B49" s="13" t="s">
        <v>27</v>
      </c>
    </row>
    <row r="50" spans="1:2">
      <c r="A50" s="12">
        <v>237</v>
      </c>
      <c r="B50" s="13" t="s">
        <v>27</v>
      </c>
    </row>
    <row r="51" spans="1:2">
      <c r="A51" s="12">
        <v>238</v>
      </c>
      <c r="B51" s="13" t="s">
        <v>27</v>
      </c>
    </row>
    <row r="52" spans="1:2">
      <c r="A52" s="12">
        <v>241</v>
      </c>
      <c r="B52" s="13" t="s">
        <v>27</v>
      </c>
    </row>
    <row r="53" spans="1:2">
      <c r="A53" s="12">
        <v>246</v>
      </c>
      <c r="B53" s="13" t="s">
        <v>28</v>
      </c>
    </row>
    <row r="54" spans="1:2">
      <c r="A54" s="12">
        <v>259</v>
      </c>
      <c r="B54" s="13" t="s">
        <v>29</v>
      </c>
    </row>
    <row r="55" spans="1:2">
      <c r="A55" s="12">
        <v>260</v>
      </c>
      <c r="B55" s="13" t="s">
        <v>29</v>
      </c>
    </row>
    <row r="56" spans="1:2">
      <c r="A56" s="12">
        <v>255</v>
      </c>
      <c r="B56" s="13" t="s">
        <v>30</v>
      </c>
    </row>
    <row r="57" spans="1:2">
      <c r="A57" s="12">
        <v>254</v>
      </c>
      <c r="B57" s="13" t="s">
        <v>31</v>
      </c>
    </row>
    <row r="58" spans="1:2">
      <c r="A58" s="12">
        <v>258</v>
      </c>
      <c r="B58" s="13" t="s">
        <v>32</v>
      </c>
    </row>
    <row r="59" spans="1:2">
      <c r="A59" s="12">
        <v>261</v>
      </c>
      <c r="B59" s="13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AW_DAU_2011</vt:lpstr>
      <vt:lpstr>AW_CVPM_2011</vt:lpstr>
      <vt:lpstr>AW_CVPM_2011_vals</vt:lpstr>
      <vt:lpstr>DAU_Reference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2019-02-07T03:49:14Z</dcterms:created>
  <dcterms:modified xsi:type="dcterms:W3CDTF">2019-02-13T08:43:39Z</dcterms:modified>
</cp:coreProperties>
</file>