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2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4315" windowHeight="10710" activeTab="1"/>
  </bookViews>
  <sheets>
    <sheet name="Spacing Between Points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49" i="2"/>
  <c r="M48"/>
  <c r="M44"/>
  <c r="M43"/>
  <c r="M39"/>
  <c r="M38"/>
  <c r="M34"/>
  <c r="M33"/>
  <c r="M29"/>
  <c r="M28"/>
  <c r="M24"/>
  <c r="M23"/>
  <c r="M19"/>
  <c r="M18"/>
  <c r="M14"/>
  <c r="M13"/>
  <c r="M9"/>
  <c r="M8"/>
  <c r="M4"/>
  <c r="M3"/>
  <c r="M72"/>
  <c r="M71"/>
  <c r="M67"/>
  <c r="M66"/>
  <c r="M62"/>
  <c r="M61"/>
  <c r="M57"/>
  <c r="M56"/>
  <c r="K72"/>
  <c r="K71"/>
  <c r="K67"/>
  <c r="K66"/>
  <c r="K62"/>
  <c r="K61"/>
  <c r="K57"/>
  <c r="K56"/>
  <c r="M94"/>
  <c r="M93"/>
  <c r="M89"/>
  <c r="M88"/>
  <c r="M84"/>
  <c r="M83"/>
  <c r="M79"/>
  <c r="M78"/>
  <c r="J6" i="1"/>
  <c r="J7"/>
  <c r="J8"/>
  <c r="J9"/>
  <c r="J10"/>
  <c r="J11"/>
  <c r="J12"/>
  <c r="J13"/>
  <c r="J14"/>
  <c r="J16"/>
  <c r="J17"/>
  <c r="J18"/>
  <c r="J19"/>
  <c r="J20"/>
  <c r="J21"/>
  <c r="J22"/>
  <c r="J23"/>
  <c r="J24"/>
  <c r="J25"/>
  <c r="J27"/>
  <c r="J28"/>
  <c r="J29"/>
  <c r="J30"/>
  <c r="J31"/>
  <c r="J32"/>
  <c r="J33"/>
  <c r="J34"/>
  <c r="J35"/>
  <c r="J36"/>
  <c r="J38"/>
  <c r="J39"/>
  <c r="J40"/>
  <c r="J41"/>
  <c r="J42"/>
  <c r="J43"/>
  <c r="J44"/>
  <c r="J45"/>
  <c r="J46"/>
  <c r="J47"/>
  <c r="J49"/>
  <c r="J50"/>
  <c r="J51"/>
  <c r="J52"/>
  <c r="J53"/>
  <c r="J54"/>
  <c r="J55"/>
  <c r="J56"/>
  <c r="J57"/>
  <c r="J58"/>
  <c r="J60"/>
  <c r="J61"/>
  <c r="J62"/>
  <c r="J63"/>
  <c r="J64"/>
  <c r="J65"/>
  <c r="J66"/>
  <c r="J67"/>
  <c r="J68"/>
  <c r="J69"/>
  <c r="J71"/>
  <c r="J72"/>
  <c r="J73"/>
  <c r="J74"/>
  <c r="J75"/>
  <c r="J76"/>
  <c r="J77"/>
  <c r="J78"/>
  <c r="J79"/>
  <c r="J80"/>
  <c r="J82"/>
  <c r="J83"/>
  <c r="J84"/>
  <c r="J85"/>
  <c r="J86"/>
  <c r="J87"/>
  <c r="J88"/>
  <c r="J89"/>
  <c r="J90"/>
  <c r="J91"/>
  <c r="J98"/>
  <c r="J99"/>
  <c r="J100"/>
  <c r="J101"/>
  <c r="J102"/>
  <c r="J103"/>
  <c r="J104"/>
  <c r="J105"/>
  <c r="J106"/>
  <c r="J108"/>
  <c r="J109"/>
  <c r="J110"/>
  <c r="J111"/>
  <c r="J112"/>
  <c r="J113"/>
  <c r="J114"/>
  <c r="J115"/>
  <c r="J116"/>
  <c r="J118"/>
  <c r="J119"/>
  <c r="J120"/>
  <c r="J121"/>
  <c r="J122"/>
  <c r="J123"/>
  <c r="J124"/>
  <c r="J125"/>
  <c r="J126"/>
  <c r="J128"/>
  <c r="J129"/>
  <c r="J130"/>
  <c r="J131"/>
  <c r="J132"/>
  <c r="J133"/>
  <c r="J134"/>
  <c r="J135"/>
  <c r="J136"/>
  <c r="J138"/>
  <c r="J139"/>
  <c r="J140"/>
  <c r="J141"/>
  <c r="J142"/>
  <c r="J143"/>
  <c r="J144"/>
  <c r="J145"/>
  <c r="J146"/>
  <c r="J148"/>
  <c r="J149"/>
  <c r="J150"/>
  <c r="J151"/>
  <c r="J152"/>
  <c r="J153"/>
  <c r="J154"/>
  <c r="J155"/>
  <c r="J156"/>
  <c r="J5"/>
  <c r="L49" i="2"/>
  <c r="K49"/>
  <c r="L48"/>
  <c r="K48"/>
  <c r="L94"/>
  <c r="L93"/>
  <c r="L89"/>
  <c r="L88"/>
  <c r="L84"/>
  <c r="L83"/>
  <c r="L79"/>
  <c r="L78"/>
  <c r="L72"/>
  <c r="L71"/>
  <c r="L67"/>
  <c r="L66"/>
  <c r="L62"/>
  <c r="L61"/>
  <c r="L57"/>
  <c r="L56"/>
  <c r="K94"/>
  <c r="K93"/>
  <c r="K89"/>
  <c r="K88"/>
  <c r="K84"/>
  <c r="K83"/>
  <c r="K79"/>
  <c r="K78"/>
  <c r="K44"/>
  <c r="I84" i="1"/>
  <c r="H84"/>
  <c r="I73"/>
  <c r="H73"/>
  <c r="I62"/>
  <c r="H62"/>
  <c r="I51"/>
  <c r="H51"/>
  <c r="I58"/>
  <c r="H58"/>
  <c r="I57"/>
  <c r="H57"/>
  <c r="I56"/>
  <c r="H56"/>
  <c r="I55"/>
  <c r="H55"/>
  <c r="I54"/>
  <c r="H54"/>
  <c r="I53"/>
  <c r="H53"/>
  <c r="I52"/>
  <c r="H52"/>
  <c r="I50"/>
  <c r="H50"/>
  <c r="I49"/>
  <c r="H49"/>
  <c r="H60"/>
  <c r="I60"/>
  <c r="H61"/>
  <c r="I61"/>
  <c r="H63"/>
  <c r="I63"/>
  <c r="H64"/>
  <c r="I64"/>
  <c r="H65"/>
  <c r="I65"/>
  <c r="H66"/>
  <c r="I66"/>
  <c r="H67"/>
  <c r="I67"/>
  <c r="H68"/>
  <c r="I68"/>
  <c r="I40"/>
  <c r="H40"/>
  <c r="I29"/>
  <c r="H29"/>
  <c r="I18"/>
  <c r="H18"/>
  <c r="I7"/>
  <c r="H7"/>
  <c r="I14"/>
  <c r="H14"/>
  <c r="I13"/>
  <c r="H13"/>
  <c r="I12"/>
  <c r="H12"/>
  <c r="I11"/>
  <c r="H11"/>
  <c r="I10"/>
  <c r="H10"/>
  <c r="I9"/>
  <c r="H9"/>
  <c r="I8"/>
  <c r="H8"/>
  <c r="I6"/>
  <c r="H6"/>
  <c r="I5"/>
  <c r="H5"/>
  <c r="L44" i="2"/>
  <c r="L43"/>
  <c r="K43"/>
  <c r="L39"/>
  <c r="K39"/>
  <c r="L38"/>
  <c r="K38"/>
  <c r="L34"/>
  <c r="K34"/>
  <c r="L33"/>
  <c r="K33"/>
  <c r="L29"/>
  <c r="K29"/>
  <c r="L28"/>
  <c r="K28"/>
  <c r="L24"/>
  <c r="K24"/>
  <c r="L23"/>
  <c r="K23"/>
  <c r="L19"/>
  <c r="K19"/>
  <c r="L18"/>
  <c r="K18"/>
  <c r="L14"/>
  <c r="K14"/>
  <c r="L13"/>
  <c r="K13"/>
  <c r="L9"/>
  <c r="K9"/>
  <c r="L8"/>
  <c r="K8"/>
  <c r="L4"/>
  <c r="L3"/>
  <c r="K4"/>
  <c r="K3"/>
  <c r="H17" i="1" l="1"/>
  <c r="I17"/>
  <c r="H19"/>
  <c r="I19"/>
  <c r="H20"/>
  <c r="I20"/>
  <c r="H21"/>
  <c r="I21"/>
  <c r="H22"/>
  <c r="I22"/>
  <c r="H23"/>
  <c r="I23"/>
  <c r="H24"/>
  <c r="I24"/>
  <c r="H25"/>
  <c r="I25"/>
  <c r="H27"/>
  <c r="I27"/>
  <c r="H28"/>
  <c r="I28"/>
  <c r="H30"/>
  <c r="I30"/>
  <c r="H31"/>
  <c r="I31"/>
  <c r="H32"/>
  <c r="I32"/>
  <c r="H33"/>
  <c r="I33"/>
  <c r="H34"/>
  <c r="I34"/>
  <c r="H35"/>
  <c r="I35"/>
  <c r="H36"/>
  <c r="I36"/>
  <c r="H38"/>
  <c r="I38"/>
  <c r="H39"/>
  <c r="I39"/>
  <c r="H41"/>
  <c r="I41"/>
  <c r="H42"/>
  <c r="I42"/>
  <c r="H43"/>
  <c r="I43"/>
  <c r="H44"/>
  <c r="I44"/>
  <c r="H45"/>
  <c r="I45"/>
  <c r="H46"/>
  <c r="I46"/>
  <c r="H47"/>
  <c r="I47"/>
  <c r="H69"/>
  <c r="I69"/>
  <c r="H71"/>
  <c r="I71"/>
  <c r="H72"/>
  <c r="I72"/>
  <c r="H74"/>
  <c r="I74"/>
  <c r="H75"/>
  <c r="I75"/>
  <c r="H76"/>
  <c r="I76"/>
  <c r="H77"/>
  <c r="I77"/>
  <c r="H78"/>
  <c r="I78"/>
  <c r="H79"/>
  <c r="I79"/>
  <c r="H80"/>
  <c r="I80"/>
  <c r="H82"/>
  <c r="I82"/>
  <c r="H83"/>
  <c r="I83"/>
  <c r="H85"/>
  <c r="I85"/>
  <c r="H86"/>
  <c r="I86"/>
  <c r="H87"/>
  <c r="I87"/>
  <c r="H88"/>
  <c r="I88"/>
  <c r="H89"/>
  <c r="I89"/>
  <c r="H90"/>
  <c r="I90"/>
  <c r="H91"/>
  <c r="I91"/>
  <c r="H98"/>
  <c r="I98"/>
  <c r="H99"/>
  <c r="I99"/>
  <c r="H100"/>
  <c r="I100"/>
  <c r="H101"/>
  <c r="I101"/>
  <c r="H102"/>
  <c r="I102"/>
  <c r="H103"/>
  <c r="I103"/>
  <c r="H104"/>
  <c r="I104"/>
  <c r="H105"/>
  <c r="I105"/>
  <c r="H106"/>
  <c r="I106"/>
  <c r="H108"/>
  <c r="I108"/>
  <c r="H109"/>
  <c r="I109"/>
  <c r="H110"/>
  <c r="I110"/>
  <c r="H111"/>
  <c r="I111"/>
  <c r="H112"/>
  <c r="I112"/>
  <c r="H113"/>
  <c r="I113"/>
  <c r="H114"/>
  <c r="I114"/>
  <c r="H115"/>
  <c r="I115"/>
  <c r="H116"/>
  <c r="I116"/>
  <c r="H118"/>
  <c r="I118"/>
  <c r="H119"/>
  <c r="I119"/>
  <c r="H120"/>
  <c r="I120"/>
  <c r="H121"/>
  <c r="I121"/>
  <c r="H122"/>
  <c r="I122"/>
  <c r="H123"/>
  <c r="I123"/>
  <c r="H124"/>
  <c r="I124"/>
  <c r="H125"/>
  <c r="I125"/>
  <c r="H126"/>
  <c r="I126"/>
  <c r="H128"/>
  <c r="I128"/>
  <c r="H129"/>
  <c r="I129"/>
  <c r="H130"/>
  <c r="I130"/>
  <c r="H131"/>
  <c r="I131"/>
  <c r="H132"/>
  <c r="I132"/>
  <c r="H133"/>
  <c r="I133"/>
  <c r="H134"/>
  <c r="I134"/>
  <c r="H135"/>
  <c r="I135"/>
  <c r="H136"/>
  <c r="I136"/>
  <c r="H138"/>
  <c r="I138"/>
  <c r="H139"/>
  <c r="I139"/>
  <c r="H140"/>
  <c r="I140"/>
  <c r="H141"/>
  <c r="I141"/>
  <c r="H142"/>
  <c r="I142"/>
  <c r="H143"/>
  <c r="I143"/>
  <c r="H144"/>
  <c r="I144"/>
  <c r="H145"/>
  <c r="I145"/>
  <c r="H146"/>
  <c r="I146"/>
  <c r="H148"/>
  <c r="I148"/>
  <c r="H149"/>
  <c r="I149"/>
  <c r="H150"/>
  <c r="I150"/>
  <c r="H151"/>
  <c r="I151"/>
  <c r="H152"/>
  <c r="I152"/>
  <c r="H153"/>
  <c r="I153"/>
  <c r="H154"/>
  <c r="I154"/>
  <c r="H155"/>
  <c r="I155"/>
  <c r="H156"/>
  <c r="I156"/>
  <c r="I16"/>
  <c r="H16"/>
</calcChain>
</file>

<file path=xl/sharedStrings.xml><?xml version="1.0" encoding="utf-8"?>
<sst xmlns="http://schemas.openxmlformats.org/spreadsheetml/2006/main" count="123" uniqueCount="47">
  <si>
    <t>Actual Location</t>
  </si>
  <si>
    <t>Actual Temperature</t>
  </si>
  <si>
    <t>Vertical Spacing</t>
  </si>
  <si>
    <t>Horizontal Spacing</t>
  </si>
  <si>
    <t>X</t>
  </si>
  <si>
    <t>Y</t>
  </si>
  <si>
    <t>Temperature</t>
  </si>
  <si>
    <t>Std Dev</t>
  </si>
  <si>
    <t>Temp error</t>
  </si>
  <si>
    <t>Location Error</t>
  </si>
  <si>
    <t xml:space="preserve">Attempt to Solve </t>
  </si>
  <si>
    <t>"knowing" Temperature 4 Datapoints in y 1mm spacing</t>
  </si>
  <si>
    <t>Attempt to Solve</t>
  </si>
  <si>
    <t>50,1</t>
  </si>
  <si>
    <t>35,1</t>
  </si>
  <si>
    <t>45,0</t>
  </si>
  <si>
    <t>Location Error (1st Stage)</t>
  </si>
  <si>
    <t>Location Error (2nd Stage)</t>
  </si>
  <si>
    <t xml:space="preserve"> </t>
  </si>
  <si>
    <t>"knowing" Temperature 4 Datapoints in y 0.66mm spacing</t>
  </si>
  <si>
    <t>EXPERIMENTAL DATA SETS</t>
  </si>
  <si>
    <t xml:space="preserve">NEEDS ANGLE FIXING </t>
  </si>
  <si>
    <t xml:space="preserve">velocity </t>
  </si>
  <si>
    <t>Heater Temp</t>
  </si>
  <si>
    <t>velocity</t>
  </si>
  <si>
    <t>40,1</t>
  </si>
  <si>
    <t>45,1</t>
  </si>
  <si>
    <t>THE Y-AXIS DIFFERENCES ARE CAUSED BY AN ERROR IN THE 2D MOVEMENT</t>
  </si>
  <si>
    <t>IT IS SLIGHTLY ANGLED SO AT 35mm IT GIVES SLIGHTLY INCORRECT RESULTS AND HAVE BEEN MODIFIED AS SUCH</t>
  </si>
  <si>
    <t>Source Temperature Error</t>
  </si>
  <si>
    <t># of Samples</t>
  </si>
  <si>
    <t>4 Samples in X direction 1mm spacing</t>
  </si>
  <si>
    <t>4 Samples in X direction 1.5mm spacing</t>
  </si>
  <si>
    <t>"knowing" Temperature 4 Datapoints in y 1.5mm spacing</t>
  </si>
  <si>
    <t>35,0</t>
  </si>
  <si>
    <t>40,0</t>
  </si>
  <si>
    <t>50,0</t>
  </si>
  <si>
    <t>25, 2</t>
  </si>
  <si>
    <t>35, 1</t>
  </si>
  <si>
    <t>40, 3</t>
  </si>
  <si>
    <t>45, 0</t>
  </si>
  <si>
    <t>50, 1</t>
  </si>
  <si>
    <t>55, 2</t>
  </si>
  <si>
    <t>60, 0</t>
  </si>
  <si>
    <t>60, 5</t>
  </si>
  <si>
    <t>65, 1</t>
  </si>
  <si>
    <t>70, 2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</si>
</sst>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Temperature Prediction Error VS Vertical Spacing Between Data Points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5.256870583484765E-2"/>
          <c:y val="1.5725258607379961E-2"/>
          <c:w val="0.7666620903156337"/>
          <c:h val="0.89144318357264085"/>
        </c:manualLayout>
      </c:layout>
      <c:scatterChart>
        <c:scatterStyle val="lineMarker"/>
        <c:ser>
          <c:idx val="3"/>
          <c:order val="0"/>
          <c:tx>
            <c:v>3 Data Points</c:v>
          </c:tx>
          <c:xVal>
            <c:numRef>
              <c:f>'Spacing Between Points'!$B$5:$B$14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Points'!$J$5:$J$14</c:f>
              <c:numCache>
                <c:formatCode>General</c:formatCode>
                <c:ptCount val="10"/>
                <c:pt idx="0">
                  <c:v>9.8484848484845039E-2</c:v>
                </c:pt>
                <c:pt idx="1">
                  <c:v>0.11363636363634641</c:v>
                </c:pt>
                <c:pt idx="2">
                  <c:v>1.2121212121212293</c:v>
                </c:pt>
                <c:pt idx="3">
                  <c:v>0.53030303030302162</c:v>
                </c:pt>
                <c:pt idx="4">
                  <c:v>1.7424242424242509</c:v>
                </c:pt>
                <c:pt idx="5">
                  <c:v>0.83333333333335047</c:v>
                </c:pt>
                <c:pt idx="6">
                  <c:v>2.6515151515151514</c:v>
                </c:pt>
                <c:pt idx="7">
                  <c:v>0.49242424242422522</c:v>
                </c:pt>
                <c:pt idx="8">
                  <c:v>2.8030303030302943</c:v>
                </c:pt>
                <c:pt idx="9">
                  <c:v>2.2727272727272729</c:v>
                </c:pt>
              </c:numCache>
            </c:numRef>
          </c:yVal>
        </c:ser>
        <c:ser>
          <c:idx val="0"/>
          <c:order val="1"/>
          <c:tx>
            <c:v>4 Data Points</c:v>
          </c:tx>
          <c:xVal>
            <c:numRef>
              <c:f>'Spacing Between Points'!$B$16:$B$25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Points'!$J$16:$J$25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0.68181818181816456</c:v>
                </c:pt>
                <c:pt idx="2">
                  <c:v>1.2878787878787794</c:v>
                </c:pt>
                <c:pt idx="3">
                  <c:v>0.53030303030302162</c:v>
                </c:pt>
                <c:pt idx="4">
                  <c:v>2.6515151515151514</c:v>
                </c:pt>
                <c:pt idx="5">
                  <c:v>1.818181818181801</c:v>
                </c:pt>
                <c:pt idx="6">
                  <c:v>1.7424242424242509</c:v>
                </c:pt>
                <c:pt idx="7">
                  <c:v>2.1969696969696799</c:v>
                </c:pt>
                <c:pt idx="8">
                  <c:v>3.3333333333333162</c:v>
                </c:pt>
                <c:pt idx="9">
                  <c:v>2.9545454545454373</c:v>
                </c:pt>
              </c:numCache>
            </c:numRef>
          </c:yVal>
        </c:ser>
        <c:ser>
          <c:idx val="1"/>
          <c:order val="2"/>
          <c:tx>
            <c:v>5 Data Points</c:v>
          </c:tx>
          <c:xVal>
            <c:numRef>
              <c:f>'Spacing Between Points'!$B$27:$B$36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Points'!$J$27:$J$36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0.37878787878787878</c:v>
                </c:pt>
                <c:pt idx="2">
                  <c:v>0.90909090909090051</c:v>
                </c:pt>
                <c:pt idx="3">
                  <c:v>0</c:v>
                </c:pt>
                <c:pt idx="4">
                  <c:v>3.0303030303030303</c:v>
                </c:pt>
                <c:pt idx="5">
                  <c:v>2.9545454545454373</c:v>
                </c:pt>
                <c:pt idx="6">
                  <c:v>2.6515151515151514</c:v>
                </c:pt>
                <c:pt idx="7">
                  <c:v>2.3484848484848655</c:v>
                </c:pt>
                <c:pt idx="8">
                  <c:v>4.9242424242424239</c:v>
                </c:pt>
                <c:pt idx="9">
                  <c:v>4.0151515151515236</c:v>
                </c:pt>
              </c:numCache>
            </c:numRef>
          </c:yVal>
        </c:ser>
        <c:ser>
          <c:idx val="2"/>
          <c:order val="3"/>
          <c:tx>
            <c:v>6 Data Points</c:v>
          </c:tx>
          <c:xVal>
            <c:numRef>
              <c:f>'Spacing Between Points'!$B$38:$B$47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Points'!$J$38:$J$47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0.98484848484849341</c:v>
                </c:pt>
                <c:pt idx="2">
                  <c:v>1.689393939393953</c:v>
                </c:pt>
                <c:pt idx="3">
                  <c:v>0.75757575757575757</c:v>
                </c:pt>
                <c:pt idx="4">
                  <c:v>3.4090909090909087</c:v>
                </c:pt>
                <c:pt idx="5">
                  <c:v>3.2575757575757662</c:v>
                </c:pt>
                <c:pt idx="6">
                  <c:v>3.6363636363636451</c:v>
                </c:pt>
                <c:pt idx="7">
                  <c:v>3.8636363636363811</c:v>
                </c:pt>
                <c:pt idx="8">
                  <c:v>3.8636363636363811</c:v>
                </c:pt>
                <c:pt idx="9">
                  <c:v>5.4545454545454461</c:v>
                </c:pt>
              </c:numCache>
            </c:numRef>
          </c:yVal>
        </c:ser>
        <c:axId val="94884608"/>
        <c:axId val="94886912"/>
      </c:scatterChart>
      <c:valAx>
        <c:axId val="94884608"/>
        <c:scaling>
          <c:orientation val="minMax"/>
          <c:max val="3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Vertical Spacing Between Data Points (mm)</a:t>
                </a:r>
              </a:p>
            </c:rich>
          </c:tx>
          <c:layout/>
        </c:title>
        <c:numFmt formatCode="General" sourceLinked="1"/>
        <c:tickLblPos val="nextTo"/>
        <c:crossAx val="94886912"/>
        <c:crosses val="autoZero"/>
        <c:crossBetween val="midCat"/>
      </c:valAx>
      <c:valAx>
        <c:axId val="94886912"/>
        <c:scaling>
          <c:orientation val="minMax"/>
          <c:max val="7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Prediction Error (%)</a:t>
                </a:r>
              </a:p>
            </c:rich>
          </c:tx>
          <c:layout/>
        </c:title>
        <c:numFmt formatCode="General" sourceLinked="1"/>
        <c:tickLblPos val="nextTo"/>
        <c:crossAx val="9488460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Location Prediction Error VS Vertical Spacing Between Data Points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5.256870583484765E-2"/>
          <c:y val="1.5725258607379961E-2"/>
          <c:w val="0.7666620903156337"/>
          <c:h val="0.89144318357264085"/>
        </c:manualLayout>
      </c:layout>
      <c:scatterChart>
        <c:scatterStyle val="lineMarker"/>
        <c:ser>
          <c:idx val="3"/>
          <c:order val="0"/>
          <c:tx>
            <c:v>3 Data Points</c:v>
          </c:tx>
          <c:xVal>
            <c:numRef>
              <c:f>'Spacing Between Points'!$B$5:$B$14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Points'!$I$5:$I$14</c:f>
              <c:numCache>
                <c:formatCode>General</c:formatCode>
                <c:ptCount val="10"/>
                <c:pt idx="0">
                  <c:v>18.232155781058335</c:v>
                </c:pt>
                <c:pt idx="1">
                  <c:v>51.861370690635475</c:v>
                </c:pt>
                <c:pt idx="2">
                  <c:v>39.934958181469923</c:v>
                </c:pt>
                <c:pt idx="3">
                  <c:v>6.7836346537121424</c:v>
                </c:pt>
                <c:pt idx="4">
                  <c:v>19.444725380748974</c:v>
                </c:pt>
                <c:pt idx="5">
                  <c:v>19.699063362127976</c:v>
                </c:pt>
                <c:pt idx="6">
                  <c:v>10.689710543528529</c:v>
                </c:pt>
                <c:pt idx="7">
                  <c:v>3.3425389110197976</c:v>
                </c:pt>
                <c:pt idx="8">
                  <c:v>1.3713245325054588</c:v>
                </c:pt>
                <c:pt idx="9">
                  <c:v>8.0444011200667322</c:v>
                </c:pt>
              </c:numCache>
            </c:numRef>
          </c:yVal>
        </c:ser>
        <c:ser>
          <c:idx val="0"/>
          <c:order val="1"/>
          <c:tx>
            <c:v>4 Data Points</c:v>
          </c:tx>
          <c:xVal>
            <c:numRef>
              <c:f>'Spacing Between Points'!$B$16:$B$25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Points'!$I$16:$I$25</c:f>
              <c:numCache>
                <c:formatCode>General</c:formatCode>
                <c:ptCount val="10"/>
                <c:pt idx="0">
                  <c:v>42.243499787970741</c:v>
                </c:pt>
                <c:pt idx="1">
                  <c:v>54.910425852078745</c:v>
                </c:pt>
                <c:pt idx="2">
                  <c:v>47.276488571819883</c:v>
                </c:pt>
                <c:pt idx="3">
                  <c:v>19.634379276094322</c:v>
                </c:pt>
                <c:pt idx="4">
                  <c:v>10.894709278612563</c:v>
                </c:pt>
                <c:pt idx="5">
                  <c:v>3.0663748738953314</c:v>
                </c:pt>
                <c:pt idx="6">
                  <c:v>4.2070316191167105</c:v>
                </c:pt>
                <c:pt idx="7">
                  <c:v>7.01610032117659</c:v>
                </c:pt>
                <c:pt idx="8">
                  <c:v>1.3713245325054588</c:v>
                </c:pt>
                <c:pt idx="9">
                  <c:v>4.7036043419179814</c:v>
                </c:pt>
              </c:numCache>
            </c:numRef>
          </c:yVal>
        </c:ser>
        <c:ser>
          <c:idx val="1"/>
          <c:order val="2"/>
          <c:tx>
            <c:v>5 Data Points</c:v>
          </c:tx>
          <c:xVal>
            <c:numRef>
              <c:f>'Spacing Between Points'!$B$27:$B$36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Points'!$I$27:$I$36</c:f>
              <c:numCache>
                <c:formatCode>General</c:formatCode>
                <c:ptCount val="10"/>
                <c:pt idx="0">
                  <c:v>49.217325534240103</c:v>
                </c:pt>
                <c:pt idx="1">
                  <c:v>19.634379276094322</c:v>
                </c:pt>
                <c:pt idx="2">
                  <c:v>19.634379276094322</c:v>
                </c:pt>
                <c:pt idx="3">
                  <c:v>2.6814670400222482</c:v>
                </c:pt>
                <c:pt idx="4">
                  <c:v>10.570036126561453</c:v>
                </c:pt>
                <c:pt idx="5">
                  <c:v>8.3745294412779927</c:v>
                </c:pt>
                <c:pt idx="6">
                  <c:v>3.8929252826938772</c:v>
                </c:pt>
                <c:pt idx="7">
                  <c:v>4.7036043419179814</c:v>
                </c:pt>
                <c:pt idx="8">
                  <c:v>2.6607604209509597</c:v>
                </c:pt>
                <c:pt idx="9">
                  <c:v>4.7036043419179814</c:v>
                </c:pt>
              </c:numCache>
            </c:numRef>
          </c:yVal>
        </c:ser>
        <c:ser>
          <c:idx val="2"/>
          <c:order val="3"/>
          <c:tx>
            <c:v>6 Data Points</c:v>
          </c:tx>
          <c:xVal>
            <c:numRef>
              <c:f>'Spacing Between Points'!$B$38:$B$47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Points'!$I$38:$I$47</c:f>
              <c:numCache>
                <c:formatCode>General</c:formatCode>
                <c:ptCount val="10"/>
                <c:pt idx="0">
                  <c:v>48.88694742278949</c:v>
                </c:pt>
                <c:pt idx="1">
                  <c:v>26.684405972850389</c:v>
                </c:pt>
                <c:pt idx="2">
                  <c:v>10.894709278612563</c:v>
                </c:pt>
                <c:pt idx="3">
                  <c:v>3.6736324287058126</c:v>
                </c:pt>
                <c:pt idx="4">
                  <c:v>2.0230967238326301</c:v>
                </c:pt>
                <c:pt idx="5">
                  <c:v>1.6959086634280356</c:v>
                </c:pt>
                <c:pt idx="6">
                  <c:v>1.6959086634280356</c:v>
                </c:pt>
                <c:pt idx="7">
                  <c:v>6.3542195582691514</c:v>
                </c:pt>
                <c:pt idx="8">
                  <c:v>3.1376954510217914</c:v>
                </c:pt>
                <c:pt idx="9">
                  <c:v>5.0330764356484439</c:v>
                </c:pt>
              </c:numCache>
            </c:numRef>
          </c:yVal>
        </c:ser>
        <c:axId val="95065600"/>
        <c:axId val="95067520"/>
      </c:scatterChart>
      <c:valAx>
        <c:axId val="95065600"/>
        <c:scaling>
          <c:orientation val="minMax"/>
          <c:max val="3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Vertical Spacing Between Data Points (mm)</a:t>
                </a:r>
              </a:p>
            </c:rich>
          </c:tx>
          <c:layout/>
        </c:title>
        <c:numFmt formatCode="General" sourceLinked="1"/>
        <c:tickLblPos val="nextTo"/>
        <c:crossAx val="95067520"/>
        <c:crosses val="autoZero"/>
        <c:crossBetween val="midCat"/>
      </c:valAx>
      <c:valAx>
        <c:axId val="95067520"/>
        <c:scaling>
          <c:orientation val="minMax"/>
          <c:max val="7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Location Prediction Error (%)</a:t>
                </a:r>
              </a:p>
            </c:rich>
          </c:tx>
          <c:layout/>
        </c:title>
        <c:numFmt formatCode="General" sourceLinked="1"/>
        <c:tickLblPos val="nextTo"/>
        <c:crossAx val="9506560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Temperature Prediction Error VS Horizontal Spacing Between Data Points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5.256870583484765E-2"/>
          <c:y val="1.5725258607379961E-2"/>
          <c:w val="0.7666620903156337"/>
          <c:h val="0.89144318357264085"/>
        </c:manualLayout>
      </c:layout>
      <c:scatterChart>
        <c:scatterStyle val="lineMarker"/>
        <c:ser>
          <c:idx val="3"/>
          <c:order val="0"/>
          <c:tx>
            <c:v>3 Data Points</c:v>
          </c:tx>
          <c:xVal>
            <c:numRef>
              <c:f>'Spacing Between Points'!$C$49:$C$58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Points'!$J$49:$J$58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7.5757575757592982E-2</c:v>
                </c:pt>
                <c:pt idx="2">
                  <c:v>1.5151515151501371E-2</c:v>
                </c:pt>
                <c:pt idx="3">
                  <c:v>0</c:v>
                </c:pt>
                <c:pt idx="4">
                  <c:v>0</c:v>
                </c:pt>
                <c:pt idx="5">
                  <c:v>7.5757575757592982E-2</c:v>
                </c:pt>
                <c:pt idx="6">
                  <c:v>7.5757575757592982E-2</c:v>
                </c:pt>
                <c:pt idx="7">
                  <c:v>7.5757575757592982E-2</c:v>
                </c:pt>
                <c:pt idx="8">
                  <c:v>7.5757575757592982E-2</c:v>
                </c:pt>
                <c:pt idx="9">
                  <c:v>7.5757575757592982E-2</c:v>
                </c:pt>
              </c:numCache>
            </c:numRef>
          </c:yVal>
        </c:ser>
        <c:ser>
          <c:idx val="0"/>
          <c:order val="1"/>
          <c:tx>
            <c:v>4 Data Points</c:v>
          </c:tx>
          <c:xVal>
            <c:numRef>
              <c:f>'Spacing Between Points'!$B$16:$B$25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Points'!$J$60:$J$69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</c:v>
                </c:pt>
                <c:pt idx="2">
                  <c:v>7.5757575757592982E-2</c:v>
                </c:pt>
                <c:pt idx="3">
                  <c:v>0</c:v>
                </c:pt>
                <c:pt idx="4">
                  <c:v>7.5757575757592982E-2</c:v>
                </c:pt>
                <c:pt idx="5">
                  <c:v>7.5757575757592982E-2</c:v>
                </c:pt>
                <c:pt idx="6">
                  <c:v>0</c:v>
                </c:pt>
                <c:pt idx="7">
                  <c:v>0</c:v>
                </c:pt>
                <c:pt idx="8">
                  <c:v>7.5757575757592982E-2</c:v>
                </c:pt>
                <c:pt idx="9">
                  <c:v>7.5757575757592982E-2</c:v>
                </c:pt>
              </c:numCache>
            </c:numRef>
          </c:yVal>
        </c:ser>
        <c:ser>
          <c:idx val="1"/>
          <c:order val="2"/>
          <c:tx>
            <c:v>5 Data Points</c:v>
          </c:tx>
          <c:xVal>
            <c:numRef>
              <c:f>'Spacing Between Points'!$B$27:$B$36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Points'!$J$71:$J$80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</c:v>
                </c:pt>
                <c:pt idx="2">
                  <c:v>7.5757575757592982E-2</c:v>
                </c:pt>
                <c:pt idx="3">
                  <c:v>7.5757575757592982E-2</c:v>
                </c:pt>
                <c:pt idx="4">
                  <c:v>7.5757575757592982E-2</c:v>
                </c:pt>
                <c:pt idx="5">
                  <c:v>7.5757575757592982E-2</c:v>
                </c:pt>
                <c:pt idx="6">
                  <c:v>7.5757575757592982E-2</c:v>
                </c:pt>
                <c:pt idx="7">
                  <c:v>7.5757575757592982E-2</c:v>
                </c:pt>
                <c:pt idx="8">
                  <c:v>0.15151515151514292</c:v>
                </c:pt>
                <c:pt idx="9">
                  <c:v>0.15151515151514292</c:v>
                </c:pt>
              </c:numCache>
            </c:numRef>
          </c:yVal>
        </c:ser>
        <c:ser>
          <c:idx val="2"/>
          <c:order val="3"/>
          <c:tx>
            <c:v>6 Data Points</c:v>
          </c:tx>
          <c:xVal>
            <c:numRef>
              <c:f>'Spacing Between Points'!$B$38:$B$47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Points'!$J$82:$J$91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</c:v>
                </c:pt>
                <c:pt idx="2">
                  <c:v>7.5757575757592982E-2</c:v>
                </c:pt>
                <c:pt idx="3">
                  <c:v>7.5757575757592982E-2</c:v>
                </c:pt>
                <c:pt idx="4">
                  <c:v>7.5757575757592982E-2</c:v>
                </c:pt>
                <c:pt idx="5">
                  <c:v>7.5757575757592982E-2</c:v>
                </c:pt>
                <c:pt idx="6">
                  <c:v>7.5757575757592982E-2</c:v>
                </c:pt>
                <c:pt idx="7">
                  <c:v>0.15151515151514292</c:v>
                </c:pt>
                <c:pt idx="8">
                  <c:v>0.15151515151514292</c:v>
                </c:pt>
                <c:pt idx="9">
                  <c:v>0.15151515151514292</c:v>
                </c:pt>
              </c:numCache>
            </c:numRef>
          </c:yVal>
        </c:ser>
        <c:axId val="95774592"/>
        <c:axId val="95780864"/>
      </c:scatterChart>
      <c:valAx>
        <c:axId val="95774592"/>
        <c:scaling>
          <c:orientation val="minMax"/>
          <c:max val="3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Spacing Between Data Points (mm)</a:t>
                </a:r>
              </a:p>
            </c:rich>
          </c:tx>
          <c:layout/>
        </c:title>
        <c:numFmt formatCode="General" sourceLinked="1"/>
        <c:tickLblPos val="nextTo"/>
        <c:crossAx val="95780864"/>
        <c:crosses val="autoZero"/>
        <c:crossBetween val="midCat"/>
      </c:valAx>
      <c:valAx>
        <c:axId val="95780864"/>
        <c:scaling>
          <c:orientation val="minMax"/>
          <c:max val="7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Prediction Error (%)</a:t>
                </a:r>
              </a:p>
            </c:rich>
          </c:tx>
          <c:layout/>
        </c:title>
        <c:numFmt formatCode="General" sourceLinked="1"/>
        <c:tickLblPos val="nextTo"/>
        <c:crossAx val="9577459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Location Prediction Error VS Horizontal Spacing Between Data Points</a:t>
            </a:r>
          </a:p>
        </c:rich>
      </c:tx>
      <c:layout>
        <c:manualLayout>
          <c:xMode val="edge"/>
          <c:yMode val="edge"/>
          <c:x val="0.24362726966821455"/>
          <c:y val="1.7156862745098041E-2"/>
        </c:manualLayout>
      </c:layout>
      <c:overlay val="1"/>
    </c:title>
    <c:plotArea>
      <c:layout>
        <c:manualLayout>
          <c:layoutTarget val="inner"/>
          <c:xMode val="edge"/>
          <c:yMode val="edge"/>
          <c:x val="5.256870583484765E-2"/>
          <c:y val="1.5725258607379961E-2"/>
          <c:w val="0.7666620903156337"/>
          <c:h val="0.89144318357264085"/>
        </c:manualLayout>
      </c:layout>
      <c:scatterChart>
        <c:scatterStyle val="lineMarker"/>
        <c:ser>
          <c:idx val="3"/>
          <c:order val="0"/>
          <c:tx>
            <c:v>3 Data Points</c:v>
          </c:tx>
          <c:xVal>
            <c:numRef>
              <c:f>'Spacing Between Points'!$C$49:$C$58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Points'!$I$49:$I$58</c:f>
              <c:numCache>
                <c:formatCode>General</c:formatCode>
                <c:ptCount val="10"/>
                <c:pt idx="0">
                  <c:v>1.7910791723901858</c:v>
                </c:pt>
                <c:pt idx="1">
                  <c:v>5.4142551927329254</c:v>
                </c:pt>
                <c:pt idx="2">
                  <c:v>72.533178249009978</c:v>
                </c:pt>
                <c:pt idx="3">
                  <c:v>6.9924105507138661</c:v>
                </c:pt>
                <c:pt idx="4">
                  <c:v>26.942252239785237</c:v>
                </c:pt>
                <c:pt idx="5">
                  <c:v>38.582459676519662</c:v>
                </c:pt>
                <c:pt idx="6">
                  <c:v>4.0049747825485174</c:v>
                </c:pt>
                <c:pt idx="7">
                  <c:v>21.953792987742979</c:v>
                </c:pt>
                <c:pt idx="8">
                  <c:v>50.888129951016111</c:v>
                </c:pt>
                <c:pt idx="9">
                  <c:v>15.964562525705734</c:v>
                </c:pt>
              </c:numCache>
            </c:numRef>
          </c:yVal>
        </c:ser>
        <c:ser>
          <c:idx val="0"/>
          <c:order val="1"/>
          <c:tx>
            <c:v>4 Data Points</c:v>
          </c:tx>
          <c:xVal>
            <c:numRef>
              <c:f>'Spacing Between Points'!$B$16:$B$25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Points'!$I$60:$I$69</c:f>
              <c:numCache>
                <c:formatCode>General</c:formatCode>
                <c:ptCount val="10"/>
                <c:pt idx="0">
                  <c:v>0.47036043419180229</c:v>
                </c:pt>
                <c:pt idx="1">
                  <c:v>0</c:v>
                </c:pt>
                <c:pt idx="2">
                  <c:v>27.945902227829993</c:v>
                </c:pt>
                <c:pt idx="3">
                  <c:v>19.9806322151431</c:v>
                </c:pt>
                <c:pt idx="4">
                  <c:v>0.47036043419180229</c:v>
                </c:pt>
                <c:pt idx="5">
                  <c:v>23.616590838473247</c:v>
                </c:pt>
                <c:pt idx="6">
                  <c:v>3.3259505261886964</c:v>
                </c:pt>
                <c:pt idx="7">
                  <c:v>24.281716782622762</c:v>
                </c:pt>
                <c:pt idx="8">
                  <c:v>29.270254314074879</c:v>
                </c:pt>
                <c:pt idx="9">
                  <c:v>15.631967473086883</c:v>
                </c:pt>
              </c:numCache>
            </c:numRef>
          </c:yVal>
        </c:ser>
        <c:ser>
          <c:idx val="1"/>
          <c:order val="2"/>
          <c:tx>
            <c:v>5 Data Points</c:v>
          </c:tx>
          <c:xVal>
            <c:numRef>
              <c:f>'Spacing Between Points'!$B$27:$B$36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Points'!$I$71:$I$80</c:f>
              <c:numCache>
                <c:formatCode>General</c:formatCode>
                <c:ptCount val="10"/>
                <c:pt idx="0">
                  <c:v>46.375248967678424</c:v>
                </c:pt>
                <c:pt idx="1">
                  <c:v>23.303024984995563</c:v>
                </c:pt>
                <c:pt idx="2">
                  <c:v>6.0235525930058902</c:v>
                </c:pt>
                <c:pt idx="3">
                  <c:v>0.33259505261886996</c:v>
                </c:pt>
                <c:pt idx="4">
                  <c:v>64.204629998734006</c:v>
                </c:pt>
                <c:pt idx="5">
                  <c:v>61.870725918351056</c:v>
                </c:pt>
                <c:pt idx="6">
                  <c:v>30.267977178494711</c:v>
                </c:pt>
                <c:pt idx="7">
                  <c:v>24.614281055078713</c:v>
                </c:pt>
                <c:pt idx="8">
                  <c:v>37.917294720721479</c:v>
                </c:pt>
                <c:pt idx="9">
                  <c:v>0.66519010523773703</c:v>
                </c:pt>
              </c:numCache>
            </c:numRef>
          </c:yVal>
        </c:ser>
        <c:ser>
          <c:idx val="2"/>
          <c:order val="3"/>
          <c:tx>
            <c:v>6 Data Points</c:v>
          </c:tx>
          <c:xVal>
            <c:numRef>
              <c:f>'Spacing Between Points'!$B$38:$B$47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Points'!$I$82:$I$91</c:f>
              <c:numCache>
                <c:formatCode>General</c:formatCode>
                <c:ptCount val="10"/>
                <c:pt idx="0">
                  <c:v>43.601676512380415</c:v>
                </c:pt>
                <c:pt idx="1">
                  <c:v>0.33259505261886996</c:v>
                </c:pt>
                <c:pt idx="2">
                  <c:v>26.942252239785237</c:v>
                </c:pt>
                <c:pt idx="3">
                  <c:v>20.288298209751055</c:v>
                </c:pt>
                <c:pt idx="4">
                  <c:v>19.290513051894433</c:v>
                </c:pt>
                <c:pt idx="5">
                  <c:v>61.870725918351056</c:v>
                </c:pt>
                <c:pt idx="6">
                  <c:v>41.908296430832323</c:v>
                </c:pt>
                <c:pt idx="7">
                  <c:v>1.9955703157132225</c:v>
                </c:pt>
                <c:pt idx="8">
                  <c:v>6.3193059997585195</c:v>
                </c:pt>
                <c:pt idx="9">
                  <c:v>0.66519010523773703</c:v>
                </c:pt>
              </c:numCache>
            </c:numRef>
          </c:yVal>
        </c:ser>
        <c:axId val="108665088"/>
        <c:axId val="108675456"/>
      </c:scatterChart>
      <c:valAx>
        <c:axId val="108665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Spacing Between Data Points (mm)</a:t>
                </a:r>
              </a:p>
            </c:rich>
          </c:tx>
          <c:layout/>
        </c:title>
        <c:numFmt formatCode="General" sourceLinked="1"/>
        <c:tickLblPos val="nextTo"/>
        <c:crossAx val="108675456"/>
        <c:crosses val="autoZero"/>
        <c:crossBetween val="midCat"/>
      </c:valAx>
      <c:valAx>
        <c:axId val="108675456"/>
        <c:scaling>
          <c:orientation val="minMax"/>
          <c:max val="7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Location Prediction Error (%)</a:t>
                </a:r>
              </a:p>
            </c:rich>
          </c:tx>
          <c:layout/>
        </c:title>
        <c:numFmt formatCode="General" sourceLinked="1"/>
        <c:tickLblPos val="nextTo"/>
        <c:crossAx val="10866508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Temperature Prediction Error VS Vertical Spacing Between Data Points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5.2568705834847691E-2"/>
          <c:y val="1.5725258607379961E-2"/>
          <c:w val="0.7666620903156337"/>
          <c:h val="0.89144318357264041"/>
        </c:manualLayout>
      </c:layout>
      <c:scatterChart>
        <c:scatterStyle val="lineMarker"/>
        <c:ser>
          <c:idx val="3"/>
          <c:order val="0"/>
          <c:tx>
            <c:v>3 Data Points</c:v>
          </c:tx>
          <c:xVal>
            <c:numRef>
              <c:f>'Spacing Between Points'!$B$5:$B$14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Points'!$J$5:$J$14</c:f>
              <c:numCache>
                <c:formatCode>General</c:formatCode>
                <c:ptCount val="10"/>
                <c:pt idx="0">
                  <c:v>9.8484848484845039E-2</c:v>
                </c:pt>
                <c:pt idx="1">
                  <c:v>0.11363636363634641</c:v>
                </c:pt>
                <c:pt idx="2">
                  <c:v>1.2121212121212293</c:v>
                </c:pt>
                <c:pt idx="3">
                  <c:v>0.53030303030302162</c:v>
                </c:pt>
                <c:pt idx="4">
                  <c:v>1.7424242424242509</c:v>
                </c:pt>
                <c:pt idx="5">
                  <c:v>0.83333333333335047</c:v>
                </c:pt>
                <c:pt idx="6">
                  <c:v>2.6515151515151514</c:v>
                </c:pt>
                <c:pt idx="7">
                  <c:v>0.49242424242422522</c:v>
                </c:pt>
                <c:pt idx="8">
                  <c:v>2.8030303030302943</c:v>
                </c:pt>
                <c:pt idx="9">
                  <c:v>2.2727272727272729</c:v>
                </c:pt>
              </c:numCache>
            </c:numRef>
          </c:yVal>
        </c:ser>
        <c:ser>
          <c:idx val="0"/>
          <c:order val="1"/>
          <c:tx>
            <c:v>4 Data Points</c:v>
          </c:tx>
          <c:xVal>
            <c:numRef>
              <c:f>'Spacing Between Points'!$B$16:$B$25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Points'!$J$16:$J$25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0.68181818181816456</c:v>
                </c:pt>
                <c:pt idx="2">
                  <c:v>1.2878787878787794</c:v>
                </c:pt>
                <c:pt idx="3">
                  <c:v>0.53030303030302162</c:v>
                </c:pt>
                <c:pt idx="4">
                  <c:v>2.6515151515151514</c:v>
                </c:pt>
                <c:pt idx="5">
                  <c:v>1.818181818181801</c:v>
                </c:pt>
                <c:pt idx="6">
                  <c:v>1.7424242424242509</c:v>
                </c:pt>
                <c:pt idx="7">
                  <c:v>2.1969696969696799</c:v>
                </c:pt>
                <c:pt idx="8">
                  <c:v>3.3333333333333162</c:v>
                </c:pt>
                <c:pt idx="9">
                  <c:v>2.9545454545454373</c:v>
                </c:pt>
              </c:numCache>
            </c:numRef>
          </c:yVal>
        </c:ser>
        <c:ser>
          <c:idx val="1"/>
          <c:order val="2"/>
          <c:tx>
            <c:v>5 Data Points</c:v>
          </c:tx>
          <c:xVal>
            <c:numRef>
              <c:f>'Spacing Between Points'!$B$27:$B$36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Points'!$J$27:$J$36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0.37878787878787878</c:v>
                </c:pt>
                <c:pt idx="2">
                  <c:v>0.90909090909090051</c:v>
                </c:pt>
                <c:pt idx="3">
                  <c:v>0</c:v>
                </c:pt>
                <c:pt idx="4">
                  <c:v>3.0303030303030303</c:v>
                </c:pt>
                <c:pt idx="5">
                  <c:v>2.9545454545454373</c:v>
                </c:pt>
                <c:pt idx="6">
                  <c:v>2.6515151515151514</c:v>
                </c:pt>
                <c:pt idx="7">
                  <c:v>2.3484848484848655</c:v>
                </c:pt>
                <c:pt idx="8">
                  <c:v>4.9242424242424239</c:v>
                </c:pt>
                <c:pt idx="9">
                  <c:v>4.0151515151515236</c:v>
                </c:pt>
              </c:numCache>
            </c:numRef>
          </c:yVal>
        </c:ser>
        <c:ser>
          <c:idx val="2"/>
          <c:order val="3"/>
          <c:tx>
            <c:v>6 Data Points</c:v>
          </c:tx>
          <c:xVal>
            <c:numRef>
              <c:f>'Spacing Between Points'!$B$38:$B$47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Points'!$J$38:$J$47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0.98484848484849341</c:v>
                </c:pt>
                <c:pt idx="2">
                  <c:v>1.689393939393953</c:v>
                </c:pt>
                <c:pt idx="3">
                  <c:v>0.75757575757575757</c:v>
                </c:pt>
                <c:pt idx="4">
                  <c:v>3.4090909090909087</c:v>
                </c:pt>
                <c:pt idx="5">
                  <c:v>3.2575757575757662</c:v>
                </c:pt>
                <c:pt idx="6">
                  <c:v>3.6363636363636451</c:v>
                </c:pt>
                <c:pt idx="7">
                  <c:v>3.8636363636363811</c:v>
                </c:pt>
                <c:pt idx="8">
                  <c:v>3.8636363636363811</c:v>
                </c:pt>
                <c:pt idx="9">
                  <c:v>5.4545454545454461</c:v>
                </c:pt>
              </c:numCache>
            </c:numRef>
          </c:yVal>
        </c:ser>
        <c:axId val="89369600"/>
        <c:axId val="111193472"/>
      </c:scatterChart>
      <c:valAx>
        <c:axId val="89369600"/>
        <c:scaling>
          <c:orientation val="minMax"/>
          <c:max val="3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Vertical Spacing Between Data Points (mm)</a:t>
                </a:r>
              </a:p>
            </c:rich>
          </c:tx>
          <c:layout/>
        </c:title>
        <c:numFmt formatCode="General" sourceLinked="1"/>
        <c:tickLblPos val="nextTo"/>
        <c:crossAx val="111193472"/>
        <c:crosses val="autoZero"/>
        <c:crossBetween val="midCat"/>
      </c:valAx>
      <c:valAx>
        <c:axId val="111193472"/>
        <c:scaling>
          <c:orientation val="minMax"/>
          <c:max val="7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Prediction Error (%)</a:t>
                </a:r>
              </a:p>
            </c:rich>
          </c:tx>
          <c:layout/>
        </c:title>
        <c:numFmt formatCode="General" sourceLinked="1"/>
        <c:tickLblPos val="nextTo"/>
        <c:crossAx val="8936960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Location Prediction Error VS Vertical Spacing Between Data Points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5.2568705834847691E-2"/>
          <c:y val="1.5725258607379961E-2"/>
          <c:w val="0.7666620903156337"/>
          <c:h val="0.89144318357264041"/>
        </c:manualLayout>
      </c:layout>
      <c:scatterChart>
        <c:scatterStyle val="lineMarker"/>
        <c:ser>
          <c:idx val="3"/>
          <c:order val="0"/>
          <c:tx>
            <c:v>3 Data Points</c:v>
          </c:tx>
          <c:xVal>
            <c:numRef>
              <c:f>'Spacing Between Points'!$B$5:$B$14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Points'!$I$5:$I$14</c:f>
              <c:numCache>
                <c:formatCode>General</c:formatCode>
                <c:ptCount val="10"/>
                <c:pt idx="0">
                  <c:v>18.232155781058335</c:v>
                </c:pt>
                <c:pt idx="1">
                  <c:v>51.861370690635475</c:v>
                </c:pt>
                <c:pt idx="2">
                  <c:v>39.934958181469923</c:v>
                </c:pt>
                <c:pt idx="3">
                  <c:v>6.7836346537121424</c:v>
                </c:pt>
                <c:pt idx="4">
                  <c:v>19.444725380748974</c:v>
                </c:pt>
                <c:pt idx="5">
                  <c:v>19.699063362127976</c:v>
                </c:pt>
                <c:pt idx="6">
                  <c:v>10.689710543528529</c:v>
                </c:pt>
                <c:pt idx="7">
                  <c:v>3.3425389110197976</c:v>
                </c:pt>
                <c:pt idx="8">
                  <c:v>1.3713245325054588</c:v>
                </c:pt>
                <c:pt idx="9">
                  <c:v>8.0444011200667322</c:v>
                </c:pt>
              </c:numCache>
            </c:numRef>
          </c:yVal>
        </c:ser>
        <c:ser>
          <c:idx val="0"/>
          <c:order val="1"/>
          <c:tx>
            <c:v>4 Data Points</c:v>
          </c:tx>
          <c:xVal>
            <c:numRef>
              <c:f>'Spacing Between Points'!$B$16:$B$25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Points'!$I$16:$I$25</c:f>
              <c:numCache>
                <c:formatCode>General</c:formatCode>
                <c:ptCount val="10"/>
                <c:pt idx="0">
                  <c:v>42.243499787970741</c:v>
                </c:pt>
                <c:pt idx="1">
                  <c:v>54.910425852078745</c:v>
                </c:pt>
                <c:pt idx="2">
                  <c:v>47.276488571819883</c:v>
                </c:pt>
                <c:pt idx="3">
                  <c:v>19.634379276094322</c:v>
                </c:pt>
                <c:pt idx="4">
                  <c:v>10.894709278612563</c:v>
                </c:pt>
                <c:pt idx="5">
                  <c:v>3.0663748738953314</c:v>
                </c:pt>
                <c:pt idx="6">
                  <c:v>4.2070316191167105</c:v>
                </c:pt>
                <c:pt idx="7">
                  <c:v>7.01610032117659</c:v>
                </c:pt>
                <c:pt idx="8">
                  <c:v>1.3713245325054588</c:v>
                </c:pt>
                <c:pt idx="9">
                  <c:v>4.7036043419179814</c:v>
                </c:pt>
              </c:numCache>
            </c:numRef>
          </c:yVal>
        </c:ser>
        <c:ser>
          <c:idx val="1"/>
          <c:order val="2"/>
          <c:tx>
            <c:v>5 Data Points</c:v>
          </c:tx>
          <c:xVal>
            <c:numRef>
              <c:f>'Spacing Between Points'!$B$27:$B$36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Points'!$I$27:$I$36</c:f>
              <c:numCache>
                <c:formatCode>General</c:formatCode>
                <c:ptCount val="10"/>
                <c:pt idx="0">
                  <c:v>49.217325534240103</c:v>
                </c:pt>
                <c:pt idx="1">
                  <c:v>19.634379276094322</c:v>
                </c:pt>
                <c:pt idx="2">
                  <c:v>19.634379276094322</c:v>
                </c:pt>
                <c:pt idx="3">
                  <c:v>2.6814670400222482</c:v>
                </c:pt>
                <c:pt idx="4">
                  <c:v>10.570036126561453</c:v>
                </c:pt>
                <c:pt idx="5">
                  <c:v>8.3745294412779927</c:v>
                </c:pt>
                <c:pt idx="6">
                  <c:v>3.8929252826938772</c:v>
                </c:pt>
                <c:pt idx="7">
                  <c:v>4.7036043419179814</c:v>
                </c:pt>
                <c:pt idx="8">
                  <c:v>2.6607604209509597</c:v>
                </c:pt>
                <c:pt idx="9">
                  <c:v>4.7036043419179814</c:v>
                </c:pt>
              </c:numCache>
            </c:numRef>
          </c:yVal>
        </c:ser>
        <c:ser>
          <c:idx val="2"/>
          <c:order val="3"/>
          <c:tx>
            <c:v>6 Data Points</c:v>
          </c:tx>
          <c:xVal>
            <c:numRef>
              <c:f>'Spacing Between Points'!$B$38:$B$47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Points'!$I$38:$I$47</c:f>
              <c:numCache>
                <c:formatCode>General</c:formatCode>
                <c:ptCount val="10"/>
                <c:pt idx="0">
                  <c:v>48.88694742278949</c:v>
                </c:pt>
                <c:pt idx="1">
                  <c:v>26.684405972850389</c:v>
                </c:pt>
                <c:pt idx="2">
                  <c:v>10.894709278612563</c:v>
                </c:pt>
                <c:pt idx="3">
                  <c:v>3.6736324287058126</c:v>
                </c:pt>
                <c:pt idx="4">
                  <c:v>2.0230967238326301</c:v>
                </c:pt>
                <c:pt idx="5">
                  <c:v>1.6959086634280356</c:v>
                </c:pt>
                <c:pt idx="6">
                  <c:v>1.6959086634280356</c:v>
                </c:pt>
                <c:pt idx="7">
                  <c:v>6.3542195582691514</c:v>
                </c:pt>
                <c:pt idx="8">
                  <c:v>3.1376954510217914</c:v>
                </c:pt>
                <c:pt idx="9">
                  <c:v>5.0330764356484439</c:v>
                </c:pt>
              </c:numCache>
            </c:numRef>
          </c:yVal>
        </c:ser>
        <c:axId val="91107712"/>
        <c:axId val="91109632"/>
      </c:scatterChart>
      <c:valAx>
        <c:axId val="91107712"/>
        <c:scaling>
          <c:orientation val="minMax"/>
          <c:max val="3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Vertical Spacing Between Data Points (mm)</a:t>
                </a:r>
              </a:p>
            </c:rich>
          </c:tx>
          <c:layout/>
        </c:title>
        <c:numFmt formatCode="General" sourceLinked="1"/>
        <c:tickLblPos val="nextTo"/>
        <c:crossAx val="91109632"/>
        <c:crosses val="autoZero"/>
        <c:crossBetween val="midCat"/>
      </c:valAx>
      <c:valAx>
        <c:axId val="91109632"/>
        <c:scaling>
          <c:orientation val="minMax"/>
          <c:max val="7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Location Prediction Error (%)</a:t>
                </a:r>
              </a:p>
            </c:rich>
          </c:tx>
          <c:layout/>
        </c:title>
        <c:numFmt formatCode="General" sourceLinked="1"/>
        <c:tickLblPos val="nextTo"/>
        <c:crossAx val="9110771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Temperature Prediction Error VS Horizontal Spacing Between Data Points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5.2568705834847691E-2"/>
          <c:y val="1.5725258607379961E-2"/>
          <c:w val="0.7666620903156337"/>
          <c:h val="0.89144318357264041"/>
        </c:manualLayout>
      </c:layout>
      <c:scatterChart>
        <c:scatterStyle val="lineMarker"/>
        <c:ser>
          <c:idx val="3"/>
          <c:order val="0"/>
          <c:tx>
            <c:v>3 Data Points</c:v>
          </c:tx>
          <c:xVal>
            <c:numRef>
              <c:f>'Spacing Between Points'!$C$49:$C$58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Points'!$J$49:$J$58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7.5757575757592982E-2</c:v>
                </c:pt>
                <c:pt idx="2">
                  <c:v>1.5151515151501371E-2</c:v>
                </c:pt>
                <c:pt idx="3">
                  <c:v>0</c:v>
                </c:pt>
                <c:pt idx="4">
                  <c:v>0</c:v>
                </c:pt>
                <c:pt idx="5">
                  <c:v>7.5757575757592982E-2</c:v>
                </c:pt>
                <c:pt idx="6">
                  <c:v>7.5757575757592982E-2</c:v>
                </c:pt>
                <c:pt idx="7">
                  <c:v>7.5757575757592982E-2</c:v>
                </c:pt>
                <c:pt idx="8">
                  <c:v>7.5757575757592982E-2</c:v>
                </c:pt>
                <c:pt idx="9">
                  <c:v>7.5757575757592982E-2</c:v>
                </c:pt>
              </c:numCache>
            </c:numRef>
          </c:yVal>
        </c:ser>
        <c:ser>
          <c:idx val="0"/>
          <c:order val="1"/>
          <c:tx>
            <c:v>4 Data Points</c:v>
          </c:tx>
          <c:xVal>
            <c:numRef>
              <c:f>'Spacing Between Points'!$B$16:$B$25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Points'!$J$60:$J$69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</c:v>
                </c:pt>
                <c:pt idx="2">
                  <c:v>7.5757575757592982E-2</c:v>
                </c:pt>
                <c:pt idx="3">
                  <c:v>0</c:v>
                </c:pt>
                <c:pt idx="4">
                  <c:v>7.5757575757592982E-2</c:v>
                </c:pt>
                <c:pt idx="5">
                  <c:v>7.5757575757592982E-2</c:v>
                </c:pt>
                <c:pt idx="6">
                  <c:v>0</c:v>
                </c:pt>
                <c:pt idx="7">
                  <c:v>0</c:v>
                </c:pt>
                <c:pt idx="8">
                  <c:v>7.5757575757592982E-2</c:v>
                </c:pt>
                <c:pt idx="9">
                  <c:v>7.5757575757592982E-2</c:v>
                </c:pt>
              </c:numCache>
            </c:numRef>
          </c:yVal>
        </c:ser>
        <c:ser>
          <c:idx val="1"/>
          <c:order val="2"/>
          <c:tx>
            <c:v>5 Data Points</c:v>
          </c:tx>
          <c:xVal>
            <c:numRef>
              <c:f>'Spacing Between Points'!$B$27:$B$36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Points'!$J$71:$J$80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</c:v>
                </c:pt>
                <c:pt idx="2">
                  <c:v>7.5757575757592982E-2</c:v>
                </c:pt>
                <c:pt idx="3">
                  <c:v>7.5757575757592982E-2</c:v>
                </c:pt>
                <c:pt idx="4">
                  <c:v>7.5757575757592982E-2</c:v>
                </c:pt>
                <c:pt idx="5">
                  <c:v>7.5757575757592982E-2</c:v>
                </c:pt>
                <c:pt idx="6">
                  <c:v>7.5757575757592982E-2</c:v>
                </c:pt>
                <c:pt idx="7">
                  <c:v>7.5757575757592982E-2</c:v>
                </c:pt>
                <c:pt idx="8">
                  <c:v>0.15151515151514292</c:v>
                </c:pt>
                <c:pt idx="9">
                  <c:v>0.15151515151514292</c:v>
                </c:pt>
              </c:numCache>
            </c:numRef>
          </c:yVal>
        </c:ser>
        <c:ser>
          <c:idx val="2"/>
          <c:order val="3"/>
          <c:tx>
            <c:v>6 Data Points</c:v>
          </c:tx>
          <c:xVal>
            <c:numRef>
              <c:f>'Spacing Between Points'!$B$38:$B$47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</c:numCache>
            </c:numRef>
          </c:xVal>
          <c:yVal>
            <c:numRef>
              <c:f>'Spacing Between Points'!$J$82:$J$91</c:f>
              <c:numCache>
                <c:formatCode>General</c:formatCode>
                <c:ptCount val="10"/>
                <c:pt idx="0">
                  <c:v>7.5757575757592982E-2</c:v>
                </c:pt>
                <c:pt idx="1">
                  <c:v>0</c:v>
                </c:pt>
                <c:pt idx="2">
                  <c:v>7.5757575757592982E-2</c:v>
                </c:pt>
                <c:pt idx="3">
                  <c:v>7.5757575757592982E-2</c:v>
                </c:pt>
                <c:pt idx="4">
                  <c:v>7.5757575757592982E-2</c:v>
                </c:pt>
                <c:pt idx="5">
                  <c:v>7.5757575757592982E-2</c:v>
                </c:pt>
                <c:pt idx="6">
                  <c:v>7.5757575757592982E-2</c:v>
                </c:pt>
                <c:pt idx="7">
                  <c:v>0.15151515151514292</c:v>
                </c:pt>
                <c:pt idx="8">
                  <c:v>0.15151515151514292</c:v>
                </c:pt>
                <c:pt idx="9">
                  <c:v>0.15151515151514292</c:v>
                </c:pt>
              </c:numCache>
            </c:numRef>
          </c:yVal>
        </c:ser>
        <c:axId val="91165440"/>
        <c:axId val="91167360"/>
      </c:scatterChart>
      <c:valAx>
        <c:axId val="91165440"/>
        <c:scaling>
          <c:orientation val="minMax"/>
          <c:max val="3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Spacing Between Data Points (mm)</a:t>
                </a:r>
              </a:p>
            </c:rich>
          </c:tx>
          <c:layout/>
        </c:title>
        <c:numFmt formatCode="General" sourceLinked="1"/>
        <c:tickLblPos val="nextTo"/>
        <c:crossAx val="91167360"/>
        <c:crosses val="autoZero"/>
        <c:crossBetween val="midCat"/>
      </c:valAx>
      <c:valAx>
        <c:axId val="91167360"/>
        <c:scaling>
          <c:orientation val="minMax"/>
          <c:max val="7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Prediction Error (%)</a:t>
                </a:r>
              </a:p>
            </c:rich>
          </c:tx>
          <c:layout/>
        </c:title>
        <c:numFmt formatCode="General" sourceLinked="1"/>
        <c:tickLblPos val="nextTo"/>
        <c:crossAx val="9116544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Prediction</a:t>
            </a:r>
            <a:r>
              <a:rPr lang="en-US" baseline="0"/>
              <a:t> Error of Select Heater Locations 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6.2846477938701129E-2"/>
          <c:y val="0.13076599888290824"/>
          <c:w val="0.73469289457097531"/>
          <c:h val="0.67256570329838794"/>
        </c:manualLayout>
      </c:layout>
      <c:barChart>
        <c:barDir val="col"/>
        <c:grouping val="clustered"/>
        <c:ser>
          <c:idx val="0"/>
          <c:order val="0"/>
          <c:tx>
            <c:strRef>
              <c:f>Sheet2!$S$2</c:f>
              <c:strCache>
                <c:ptCount val="1"/>
                <c:pt idx="0">
                  <c:v>Source Temperature Error</c:v>
                </c:pt>
              </c:strCache>
            </c:strRef>
          </c:tx>
          <c:spPr>
            <a:pattFill prst="pct75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Sheet2!$R$3:$R$12</c:f>
              <c:strCache>
                <c:ptCount val="10"/>
                <c:pt idx="0">
                  <c:v>25, 2</c:v>
                </c:pt>
                <c:pt idx="1">
                  <c:v>35, 1</c:v>
                </c:pt>
                <c:pt idx="2">
                  <c:v>40, 3</c:v>
                </c:pt>
                <c:pt idx="3">
                  <c:v>45, 0</c:v>
                </c:pt>
                <c:pt idx="4">
                  <c:v>50, 1</c:v>
                </c:pt>
                <c:pt idx="5">
                  <c:v>55, 2</c:v>
                </c:pt>
                <c:pt idx="6">
                  <c:v>60, 0</c:v>
                </c:pt>
                <c:pt idx="7">
                  <c:v>60, 5</c:v>
                </c:pt>
                <c:pt idx="8">
                  <c:v>65, 1</c:v>
                </c:pt>
                <c:pt idx="9">
                  <c:v>70, 2</c:v>
                </c:pt>
              </c:strCache>
            </c:strRef>
          </c:cat>
          <c:val>
            <c:numRef>
              <c:f>Sheet2!$S$3:$S$12</c:f>
              <c:numCache>
                <c:formatCode>General</c:formatCode>
                <c:ptCount val="10"/>
                <c:pt idx="0">
                  <c:v>0.22720000000000001</c:v>
                </c:pt>
                <c:pt idx="1">
                  <c:v>8.3299999999999999E-2</c:v>
                </c:pt>
                <c:pt idx="2">
                  <c:v>0.59540000000000004</c:v>
                </c:pt>
                <c:pt idx="3">
                  <c:v>4.5449999999999997E-2</c:v>
                </c:pt>
                <c:pt idx="4">
                  <c:v>4.5449999999999997E-2</c:v>
                </c:pt>
                <c:pt idx="5">
                  <c:v>0.1666</c:v>
                </c:pt>
                <c:pt idx="6" formatCode="0.00E+00">
                  <c:v>4.5449999999999997E-2</c:v>
                </c:pt>
                <c:pt idx="7">
                  <c:v>0.59840000000000004</c:v>
                </c:pt>
                <c:pt idx="8">
                  <c:v>2.35E-2</c:v>
                </c:pt>
                <c:pt idx="9">
                  <c:v>0.1212</c:v>
                </c:pt>
              </c:numCache>
            </c:numRef>
          </c:val>
        </c:ser>
        <c:ser>
          <c:idx val="1"/>
          <c:order val="1"/>
          <c:tx>
            <c:strRef>
              <c:f>Sheet2!$T$2</c:f>
              <c:strCache>
                <c:ptCount val="1"/>
                <c:pt idx="0">
                  <c:v>Location Error (1st Stage)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Sheet2!$R$3:$R$12</c:f>
              <c:strCache>
                <c:ptCount val="10"/>
                <c:pt idx="0">
                  <c:v>25, 2</c:v>
                </c:pt>
                <c:pt idx="1">
                  <c:v>35, 1</c:v>
                </c:pt>
                <c:pt idx="2">
                  <c:v>40, 3</c:v>
                </c:pt>
                <c:pt idx="3">
                  <c:v>45, 0</c:v>
                </c:pt>
                <c:pt idx="4">
                  <c:v>50, 1</c:v>
                </c:pt>
                <c:pt idx="5">
                  <c:v>55, 2</c:v>
                </c:pt>
                <c:pt idx="6">
                  <c:v>60, 0</c:v>
                </c:pt>
                <c:pt idx="7">
                  <c:v>60, 5</c:v>
                </c:pt>
                <c:pt idx="8">
                  <c:v>65, 1</c:v>
                </c:pt>
                <c:pt idx="9">
                  <c:v>70, 2</c:v>
                </c:pt>
              </c:strCache>
            </c:strRef>
          </c:cat>
          <c:val>
            <c:numRef>
              <c:f>Sheet2!$T$3:$T$12</c:f>
              <c:numCache>
                <c:formatCode>General</c:formatCode>
                <c:ptCount val="10"/>
                <c:pt idx="0">
                  <c:v>19.29</c:v>
                </c:pt>
                <c:pt idx="1">
                  <c:v>7.44</c:v>
                </c:pt>
                <c:pt idx="2">
                  <c:v>22.7</c:v>
                </c:pt>
                <c:pt idx="3">
                  <c:v>9.36</c:v>
                </c:pt>
                <c:pt idx="4">
                  <c:v>0</c:v>
                </c:pt>
                <c:pt idx="5">
                  <c:v>0</c:v>
                </c:pt>
                <c:pt idx="6">
                  <c:v>63.8</c:v>
                </c:pt>
                <c:pt idx="7">
                  <c:v>64.2</c:v>
                </c:pt>
                <c:pt idx="8">
                  <c:v>8.17</c:v>
                </c:pt>
                <c:pt idx="9">
                  <c:v>0.20200000000000001</c:v>
                </c:pt>
              </c:numCache>
            </c:numRef>
          </c:val>
        </c:ser>
        <c:ser>
          <c:idx val="2"/>
          <c:order val="2"/>
          <c:tx>
            <c:strRef>
              <c:f>Sheet2!$U$2</c:f>
              <c:strCache>
                <c:ptCount val="1"/>
                <c:pt idx="0">
                  <c:v>Location Error (2nd Stage)</c:v>
                </c:pt>
              </c:strCache>
            </c:strRef>
          </c:tx>
          <c:spPr>
            <a:pattFill prst="pct1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Sheet2!$R$3:$R$12</c:f>
              <c:strCache>
                <c:ptCount val="10"/>
                <c:pt idx="0">
                  <c:v>25, 2</c:v>
                </c:pt>
                <c:pt idx="1">
                  <c:v>35, 1</c:v>
                </c:pt>
                <c:pt idx="2">
                  <c:v>40, 3</c:v>
                </c:pt>
                <c:pt idx="3">
                  <c:v>45, 0</c:v>
                </c:pt>
                <c:pt idx="4">
                  <c:v>50, 1</c:v>
                </c:pt>
                <c:pt idx="5">
                  <c:v>55, 2</c:v>
                </c:pt>
                <c:pt idx="6">
                  <c:v>60, 0</c:v>
                </c:pt>
                <c:pt idx="7">
                  <c:v>60, 5</c:v>
                </c:pt>
                <c:pt idx="8">
                  <c:v>65, 1</c:v>
                </c:pt>
                <c:pt idx="9">
                  <c:v>70, 2</c:v>
                </c:pt>
              </c:strCache>
            </c:strRef>
          </c:cat>
          <c:val>
            <c:numRef>
              <c:f>Sheet2!$U$3:$U$12</c:f>
              <c:numCache>
                <c:formatCode>General</c:formatCode>
                <c:ptCount val="10"/>
                <c:pt idx="0">
                  <c:v>4.78</c:v>
                </c:pt>
                <c:pt idx="1">
                  <c:v>0.28599999999999998</c:v>
                </c:pt>
                <c:pt idx="2">
                  <c:v>1.25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4.4800000000000004</c:v>
                </c:pt>
                <c:pt idx="8">
                  <c:v>1.38</c:v>
                </c:pt>
                <c:pt idx="9">
                  <c:v>0.14299999999999999</c:v>
                </c:pt>
              </c:numCache>
            </c:numRef>
          </c:val>
        </c:ser>
        <c:axId val="108804736"/>
        <c:axId val="108819200"/>
      </c:barChart>
      <c:catAx>
        <c:axId val="108804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Randomly</a:t>
                </a:r>
                <a:r>
                  <a:rPr lang="en-US" baseline="0"/>
                  <a:t> Generated Location (mm)</a:t>
                </a:r>
                <a:endParaRPr lang="en-US"/>
              </a:p>
            </c:rich>
          </c:tx>
          <c:layout/>
        </c:title>
        <c:tickLblPos val="nextTo"/>
        <c:crossAx val="108819200"/>
        <c:crosses val="autoZero"/>
        <c:auto val="1"/>
        <c:lblAlgn val="ctr"/>
        <c:lblOffset val="100"/>
      </c:catAx>
      <c:valAx>
        <c:axId val="108819200"/>
        <c:scaling>
          <c:orientation val="minMax"/>
          <c:max val="7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Prediction</a:t>
                </a:r>
                <a:r>
                  <a:rPr lang="en-US" baseline="0"/>
                  <a:t> Error (%)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08804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7.8737272536273509E-2"/>
          <c:y val="0.15941772815121294"/>
          <c:w val="0.19611322778201121"/>
          <c:h val="0.13621780328306421"/>
        </c:manualLayout>
      </c:layout>
      <c:spPr>
        <a:solidFill>
          <a:schemeClr val="bg1"/>
        </a:solidFill>
        <a:ln>
          <a:solidFill>
            <a:sysClr val="windowText" lastClr="000000"/>
          </a:solidFill>
        </a:ln>
      </c:spPr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9210053288793468E-2"/>
          <c:y val="0.12181742382873281"/>
          <c:w val="0.73469289457097553"/>
          <c:h val="0.67256570329838805"/>
        </c:manualLayout>
      </c:layout>
      <c:barChart>
        <c:barDir val="col"/>
        <c:grouping val="clustered"/>
        <c:ser>
          <c:idx val="0"/>
          <c:order val="0"/>
          <c:tx>
            <c:strRef>
              <c:f>Sheet2!$P$53</c:f>
              <c:strCache>
                <c:ptCount val="1"/>
                <c:pt idx="0">
                  <c:v>Source Temperature Error</c:v>
                </c:pt>
              </c:strCache>
            </c:strRef>
          </c:tx>
          <c:spPr>
            <a:pattFill prst="pct75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Sheet2!$O$54:$O$57</c:f>
              <c:strCache>
                <c:ptCount val="4"/>
                <c:pt idx="0">
                  <c:v>35,1</c:v>
                </c:pt>
                <c:pt idx="1">
                  <c:v>40,1</c:v>
                </c:pt>
                <c:pt idx="2">
                  <c:v>45,1</c:v>
                </c:pt>
                <c:pt idx="3">
                  <c:v>50,1</c:v>
                </c:pt>
              </c:strCache>
            </c:strRef>
          </c:cat>
          <c:val>
            <c:numRef>
              <c:f>Sheet2!$P$54:$P$57</c:f>
              <c:numCache>
                <c:formatCode>General</c:formatCode>
                <c:ptCount val="4"/>
                <c:pt idx="0">
                  <c:v>1.925</c:v>
                </c:pt>
                <c:pt idx="1">
                  <c:v>1.758</c:v>
                </c:pt>
                <c:pt idx="2">
                  <c:v>2.2589999999999999</c:v>
                </c:pt>
                <c:pt idx="3">
                  <c:v>0.39250000000000002</c:v>
                </c:pt>
              </c:numCache>
            </c:numRef>
          </c:val>
        </c:ser>
        <c:ser>
          <c:idx val="1"/>
          <c:order val="1"/>
          <c:tx>
            <c:strRef>
              <c:f>Sheet2!$Q$53</c:f>
              <c:strCache>
                <c:ptCount val="1"/>
                <c:pt idx="0">
                  <c:v>Location Error (1st Stage)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Sheet2!$O$54:$O$57</c:f>
              <c:strCache>
                <c:ptCount val="4"/>
                <c:pt idx="0">
                  <c:v>35,1</c:v>
                </c:pt>
                <c:pt idx="1">
                  <c:v>40,1</c:v>
                </c:pt>
                <c:pt idx="2">
                  <c:v>45,1</c:v>
                </c:pt>
                <c:pt idx="3">
                  <c:v>50,1</c:v>
                </c:pt>
              </c:strCache>
            </c:strRef>
          </c:cat>
          <c:val>
            <c:numRef>
              <c:f>Sheet2!$Q$54:$Q$57</c:f>
              <c:numCache>
                <c:formatCode>General</c:formatCode>
                <c:ptCount val="4"/>
                <c:pt idx="0">
                  <c:v>25.98</c:v>
                </c:pt>
                <c:pt idx="1">
                  <c:v>23.76</c:v>
                </c:pt>
                <c:pt idx="2">
                  <c:v>21.14</c:v>
                </c:pt>
                <c:pt idx="3">
                  <c:v>3.8</c:v>
                </c:pt>
              </c:numCache>
            </c:numRef>
          </c:val>
        </c:ser>
        <c:ser>
          <c:idx val="2"/>
          <c:order val="2"/>
          <c:tx>
            <c:strRef>
              <c:f>Sheet2!$R$53</c:f>
              <c:strCache>
                <c:ptCount val="1"/>
                <c:pt idx="0">
                  <c:v>Location Error (2nd Stage)</c:v>
                </c:pt>
              </c:strCache>
            </c:strRef>
          </c:tx>
          <c:spPr>
            <a:pattFill prst="pct1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Sheet2!$O$54:$O$57</c:f>
              <c:strCache>
                <c:ptCount val="4"/>
                <c:pt idx="0">
                  <c:v>35,1</c:v>
                </c:pt>
                <c:pt idx="1">
                  <c:v>40,1</c:v>
                </c:pt>
                <c:pt idx="2">
                  <c:v>45,1</c:v>
                </c:pt>
                <c:pt idx="3">
                  <c:v>50,1</c:v>
                </c:pt>
              </c:strCache>
            </c:strRef>
          </c:cat>
          <c:val>
            <c:numRef>
              <c:f>Sheet2!$R$54:$R$57</c:f>
              <c:numCache>
                <c:formatCode>General</c:formatCode>
                <c:ptCount val="4"/>
                <c:pt idx="0">
                  <c:v>2.9119999999999999</c:v>
                </c:pt>
                <c:pt idx="1">
                  <c:v>5.7949999999999999</c:v>
                </c:pt>
                <c:pt idx="2">
                  <c:v>3.802</c:v>
                </c:pt>
                <c:pt idx="3">
                  <c:v>1.1299999999999999</c:v>
                </c:pt>
              </c:numCache>
            </c:numRef>
          </c:val>
        </c:ser>
        <c:axId val="111094016"/>
        <c:axId val="111116672"/>
      </c:barChart>
      <c:catAx>
        <c:axId val="111094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 (mm)</a:t>
                </a:r>
              </a:p>
            </c:rich>
          </c:tx>
          <c:layout/>
        </c:title>
        <c:tickLblPos val="nextTo"/>
        <c:crossAx val="111116672"/>
        <c:crosses val="autoZero"/>
        <c:auto val="1"/>
        <c:lblAlgn val="ctr"/>
        <c:lblOffset val="100"/>
      </c:catAx>
      <c:valAx>
        <c:axId val="111116672"/>
        <c:scaling>
          <c:orientation val="minMax"/>
          <c:max val="7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Prediction Error (%)</a:t>
                </a:r>
              </a:p>
            </c:rich>
          </c:tx>
          <c:layout/>
        </c:title>
        <c:numFmt formatCode="General" sourceLinked="1"/>
        <c:tickLblPos val="nextTo"/>
        <c:crossAx val="111094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386590312574565"/>
          <c:y val="0.15006711409395973"/>
          <c:w val="0.34611329833770782"/>
          <c:h val="0.28436606882473048"/>
        </c:manualLayout>
      </c:layout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9.9210053288793468E-2"/>
          <c:y val="0.12181742382873281"/>
          <c:w val="0.73469289457097586"/>
          <c:h val="0.67256570329838838"/>
        </c:manualLayout>
      </c:layout>
      <c:barChart>
        <c:barDir val="col"/>
        <c:grouping val="clustered"/>
        <c:ser>
          <c:idx val="0"/>
          <c:order val="0"/>
          <c:tx>
            <c:strRef>
              <c:f>Sheet2!$P$53</c:f>
              <c:strCache>
                <c:ptCount val="1"/>
                <c:pt idx="0">
                  <c:v>Source Temperature Error</c:v>
                </c:pt>
              </c:strCache>
            </c:strRef>
          </c:tx>
          <c:spPr>
            <a:pattFill prst="pct75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Sheet2!$O$54:$O$57</c:f>
              <c:strCache>
                <c:ptCount val="4"/>
                <c:pt idx="0">
                  <c:v>35,1</c:v>
                </c:pt>
                <c:pt idx="1">
                  <c:v>40,1</c:v>
                </c:pt>
                <c:pt idx="2">
                  <c:v>45,1</c:v>
                </c:pt>
                <c:pt idx="3">
                  <c:v>50,1</c:v>
                </c:pt>
              </c:strCache>
            </c:strRef>
          </c:cat>
          <c:val>
            <c:numRef>
              <c:f>Sheet2!$P$75:$P$78</c:f>
              <c:numCache>
                <c:formatCode>General</c:formatCode>
                <c:ptCount val="4"/>
                <c:pt idx="0">
                  <c:v>0.36</c:v>
                </c:pt>
                <c:pt idx="1">
                  <c:v>3.18</c:v>
                </c:pt>
                <c:pt idx="2">
                  <c:v>3.14</c:v>
                </c:pt>
                <c:pt idx="3">
                  <c:v>16.88</c:v>
                </c:pt>
              </c:numCache>
            </c:numRef>
          </c:val>
        </c:ser>
        <c:ser>
          <c:idx val="1"/>
          <c:order val="1"/>
          <c:tx>
            <c:strRef>
              <c:f>Sheet2!$Q$53</c:f>
              <c:strCache>
                <c:ptCount val="1"/>
                <c:pt idx="0">
                  <c:v>Location Error (1st Stage)</c:v>
                </c:pt>
              </c:strCache>
            </c:strRef>
          </c:tx>
          <c:spPr>
            <a:pattFill prst="dk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Sheet2!$O$54:$O$57</c:f>
              <c:strCache>
                <c:ptCount val="4"/>
                <c:pt idx="0">
                  <c:v>35,1</c:v>
                </c:pt>
                <c:pt idx="1">
                  <c:v>40,1</c:v>
                </c:pt>
                <c:pt idx="2">
                  <c:v>45,1</c:v>
                </c:pt>
                <c:pt idx="3">
                  <c:v>50,1</c:v>
                </c:pt>
              </c:strCache>
            </c:strRef>
          </c:cat>
          <c:val>
            <c:numRef>
              <c:f>Sheet2!$Q$75:$Q$78</c:f>
              <c:numCache>
                <c:formatCode>General</c:formatCode>
                <c:ptCount val="4"/>
                <c:pt idx="0">
                  <c:v>17.7</c:v>
                </c:pt>
                <c:pt idx="1">
                  <c:v>24</c:v>
                </c:pt>
                <c:pt idx="2">
                  <c:v>35.799999999999997</c:v>
                </c:pt>
                <c:pt idx="3">
                  <c:v>42.2</c:v>
                </c:pt>
              </c:numCache>
            </c:numRef>
          </c:val>
        </c:ser>
        <c:ser>
          <c:idx val="2"/>
          <c:order val="2"/>
          <c:tx>
            <c:strRef>
              <c:f>Sheet2!$R$53</c:f>
              <c:strCache>
                <c:ptCount val="1"/>
                <c:pt idx="0">
                  <c:v>Location Error (2nd Stage)</c:v>
                </c:pt>
              </c:strCache>
            </c:strRef>
          </c:tx>
          <c:spPr>
            <a:pattFill prst="pct10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</c:spPr>
          <c:cat>
            <c:strRef>
              <c:f>Sheet2!$O$54:$O$57</c:f>
              <c:strCache>
                <c:ptCount val="4"/>
                <c:pt idx="0">
                  <c:v>35,1</c:v>
                </c:pt>
                <c:pt idx="1">
                  <c:v>40,1</c:v>
                </c:pt>
                <c:pt idx="2">
                  <c:v>45,1</c:v>
                </c:pt>
                <c:pt idx="3">
                  <c:v>50,1</c:v>
                </c:pt>
              </c:strCache>
            </c:strRef>
          </c:cat>
          <c:val>
            <c:numRef>
              <c:f>Sheet2!$R$75:$R$78</c:f>
              <c:numCache>
                <c:formatCode>General</c:formatCode>
                <c:ptCount val="4"/>
                <c:pt idx="0">
                  <c:v>5.89</c:v>
                </c:pt>
                <c:pt idx="1">
                  <c:v>1.25</c:v>
                </c:pt>
                <c:pt idx="2">
                  <c:v>1.42</c:v>
                </c:pt>
                <c:pt idx="3">
                  <c:v>9.73</c:v>
                </c:pt>
              </c:numCache>
            </c:numRef>
          </c:val>
        </c:ser>
        <c:axId val="111179264"/>
        <c:axId val="111181184"/>
      </c:barChart>
      <c:catAx>
        <c:axId val="111179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 (mm)</a:t>
                </a:r>
              </a:p>
            </c:rich>
          </c:tx>
          <c:layout/>
        </c:title>
        <c:tickLblPos val="nextTo"/>
        <c:crossAx val="111181184"/>
        <c:crosses val="autoZero"/>
        <c:auto val="1"/>
        <c:lblAlgn val="ctr"/>
        <c:lblOffset val="100"/>
      </c:catAx>
      <c:valAx>
        <c:axId val="111181184"/>
        <c:scaling>
          <c:orientation val="minMax"/>
          <c:max val="7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Prediction Error (%)</a:t>
                </a:r>
              </a:p>
            </c:rich>
          </c:tx>
          <c:layout/>
        </c:title>
        <c:numFmt formatCode="General" sourceLinked="1"/>
        <c:tickLblPos val="nextTo"/>
        <c:crossAx val="111179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386590312574565"/>
          <c:y val="0.15006711409395973"/>
          <c:w val="0.34611329833770782"/>
          <c:h val="0.28436606882473064"/>
        </c:manualLayout>
      </c:layout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Prediction Error of Select Heater Locations 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284647793870117E-2"/>
          <c:y val="0.13076599888290832"/>
          <c:w val="0.88917364335445981"/>
          <c:h val="0.67256570329838816"/>
        </c:manualLayout>
      </c:layout>
      <c:barChart>
        <c:barDir val="col"/>
        <c:grouping val="clustered"/>
        <c:ser>
          <c:idx val="0"/>
          <c:order val="0"/>
          <c:tx>
            <c:strRef>
              <c:f>Sheet2!$S$2</c:f>
              <c:strCache>
                <c:ptCount val="1"/>
                <c:pt idx="0">
                  <c:v>Source Temperature Error</c:v>
                </c:pt>
              </c:strCache>
            </c:strRef>
          </c:tx>
          <c:cat>
            <c:strRef>
              <c:f>Sheet2!$R$3:$R$12</c:f>
              <c:strCache>
                <c:ptCount val="10"/>
                <c:pt idx="0">
                  <c:v>25, 2</c:v>
                </c:pt>
                <c:pt idx="1">
                  <c:v>35, 1</c:v>
                </c:pt>
                <c:pt idx="2">
                  <c:v>40, 3</c:v>
                </c:pt>
                <c:pt idx="3">
                  <c:v>45, 0</c:v>
                </c:pt>
                <c:pt idx="4">
                  <c:v>50, 1</c:v>
                </c:pt>
                <c:pt idx="5">
                  <c:v>55, 2</c:v>
                </c:pt>
                <c:pt idx="6">
                  <c:v>60, 0</c:v>
                </c:pt>
                <c:pt idx="7">
                  <c:v>60, 5</c:v>
                </c:pt>
                <c:pt idx="8">
                  <c:v>65, 1</c:v>
                </c:pt>
                <c:pt idx="9">
                  <c:v>70, 2</c:v>
                </c:pt>
              </c:strCache>
            </c:strRef>
          </c:cat>
          <c:val>
            <c:numRef>
              <c:f>Sheet2!$S$3:$S$12</c:f>
              <c:numCache>
                <c:formatCode>General</c:formatCode>
                <c:ptCount val="10"/>
                <c:pt idx="0">
                  <c:v>0.22720000000000001</c:v>
                </c:pt>
                <c:pt idx="1">
                  <c:v>8.3299999999999999E-2</c:v>
                </c:pt>
                <c:pt idx="2">
                  <c:v>0.59540000000000004</c:v>
                </c:pt>
                <c:pt idx="3">
                  <c:v>4.5449999999999997E-2</c:v>
                </c:pt>
                <c:pt idx="4">
                  <c:v>4.5449999999999997E-2</c:v>
                </c:pt>
                <c:pt idx="5">
                  <c:v>0.1666</c:v>
                </c:pt>
                <c:pt idx="6" formatCode="0.00E+00">
                  <c:v>4.5449999999999997E-2</c:v>
                </c:pt>
                <c:pt idx="7">
                  <c:v>0.59840000000000004</c:v>
                </c:pt>
                <c:pt idx="8">
                  <c:v>2.35E-2</c:v>
                </c:pt>
                <c:pt idx="9">
                  <c:v>0.1212</c:v>
                </c:pt>
              </c:numCache>
            </c:numRef>
          </c:val>
        </c:ser>
        <c:ser>
          <c:idx val="1"/>
          <c:order val="1"/>
          <c:tx>
            <c:strRef>
              <c:f>Sheet2!$T$2</c:f>
              <c:strCache>
                <c:ptCount val="1"/>
                <c:pt idx="0">
                  <c:v>Location Error (1st Stage)</c:v>
                </c:pt>
              </c:strCache>
            </c:strRef>
          </c:tx>
          <c:cat>
            <c:strRef>
              <c:f>Sheet2!$R$3:$R$12</c:f>
              <c:strCache>
                <c:ptCount val="10"/>
                <c:pt idx="0">
                  <c:v>25, 2</c:v>
                </c:pt>
                <c:pt idx="1">
                  <c:v>35, 1</c:v>
                </c:pt>
                <c:pt idx="2">
                  <c:v>40, 3</c:v>
                </c:pt>
                <c:pt idx="3">
                  <c:v>45, 0</c:v>
                </c:pt>
                <c:pt idx="4">
                  <c:v>50, 1</c:v>
                </c:pt>
                <c:pt idx="5">
                  <c:v>55, 2</c:v>
                </c:pt>
                <c:pt idx="6">
                  <c:v>60, 0</c:v>
                </c:pt>
                <c:pt idx="7">
                  <c:v>60, 5</c:v>
                </c:pt>
                <c:pt idx="8">
                  <c:v>65, 1</c:v>
                </c:pt>
                <c:pt idx="9">
                  <c:v>70, 2</c:v>
                </c:pt>
              </c:strCache>
            </c:strRef>
          </c:cat>
          <c:val>
            <c:numRef>
              <c:f>Sheet2!$T$3:$T$12</c:f>
              <c:numCache>
                <c:formatCode>General</c:formatCode>
                <c:ptCount val="10"/>
                <c:pt idx="0">
                  <c:v>19.29</c:v>
                </c:pt>
                <c:pt idx="1">
                  <c:v>7.44</c:v>
                </c:pt>
                <c:pt idx="2">
                  <c:v>22.7</c:v>
                </c:pt>
                <c:pt idx="3">
                  <c:v>9.36</c:v>
                </c:pt>
                <c:pt idx="4">
                  <c:v>0</c:v>
                </c:pt>
                <c:pt idx="5">
                  <c:v>0</c:v>
                </c:pt>
                <c:pt idx="6">
                  <c:v>63.8</c:v>
                </c:pt>
                <c:pt idx="7">
                  <c:v>64.2</c:v>
                </c:pt>
                <c:pt idx="8">
                  <c:v>8.17</c:v>
                </c:pt>
                <c:pt idx="9">
                  <c:v>0.20200000000000001</c:v>
                </c:pt>
              </c:numCache>
            </c:numRef>
          </c:val>
        </c:ser>
        <c:ser>
          <c:idx val="2"/>
          <c:order val="2"/>
          <c:tx>
            <c:strRef>
              <c:f>Sheet2!$U$2</c:f>
              <c:strCache>
                <c:ptCount val="1"/>
                <c:pt idx="0">
                  <c:v>Location Error (2nd Stage)</c:v>
                </c:pt>
              </c:strCache>
            </c:strRef>
          </c:tx>
          <c:cat>
            <c:strRef>
              <c:f>Sheet2!$R$3:$R$12</c:f>
              <c:strCache>
                <c:ptCount val="10"/>
                <c:pt idx="0">
                  <c:v>25, 2</c:v>
                </c:pt>
                <c:pt idx="1">
                  <c:v>35, 1</c:v>
                </c:pt>
                <c:pt idx="2">
                  <c:v>40, 3</c:v>
                </c:pt>
                <c:pt idx="3">
                  <c:v>45, 0</c:v>
                </c:pt>
                <c:pt idx="4">
                  <c:v>50, 1</c:v>
                </c:pt>
                <c:pt idx="5">
                  <c:v>55, 2</c:v>
                </c:pt>
                <c:pt idx="6">
                  <c:v>60, 0</c:v>
                </c:pt>
                <c:pt idx="7">
                  <c:v>60, 5</c:v>
                </c:pt>
                <c:pt idx="8">
                  <c:v>65, 1</c:v>
                </c:pt>
                <c:pt idx="9">
                  <c:v>70, 2</c:v>
                </c:pt>
              </c:strCache>
            </c:strRef>
          </c:cat>
          <c:val>
            <c:numRef>
              <c:f>Sheet2!$U$3:$U$12</c:f>
              <c:numCache>
                <c:formatCode>General</c:formatCode>
                <c:ptCount val="10"/>
                <c:pt idx="0">
                  <c:v>4.78</c:v>
                </c:pt>
                <c:pt idx="1">
                  <c:v>0.28599999999999998</c:v>
                </c:pt>
                <c:pt idx="2">
                  <c:v>1.25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4.4800000000000004</c:v>
                </c:pt>
                <c:pt idx="8">
                  <c:v>1.38</c:v>
                </c:pt>
                <c:pt idx="9">
                  <c:v>0.14299999999999999</c:v>
                </c:pt>
              </c:numCache>
            </c:numRef>
          </c:val>
        </c:ser>
        <c:axId val="90535040"/>
        <c:axId val="90536960"/>
      </c:barChart>
      <c:catAx>
        <c:axId val="90535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Randomly Generated Location (mm)</a:t>
                </a:r>
              </a:p>
            </c:rich>
          </c:tx>
          <c:layout/>
        </c:title>
        <c:tickLblPos val="nextTo"/>
        <c:crossAx val="90536960"/>
        <c:crosses val="autoZero"/>
        <c:auto val="1"/>
        <c:lblAlgn val="ctr"/>
        <c:lblOffset val="100"/>
      </c:catAx>
      <c:valAx>
        <c:axId val="90536960"/>
        <c:scaling>
          <c:orientation val="minMax"/>
          <c:max val="7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Prediction Error (%)</a:t>
                </a:r>
              </a:p>
            </c:rich>
          </c:tx>
          <c:layout/>
        </c:title>
        <c:numFmt formatCode="General" sourceLinked="1"/>
        <c:tickLblPos val="nextTo"/>
        <c:crossAx val="90535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7.8737272536273523E-2"/>
          <c:y val="0.15941772815121302"/>
          <c:w val="0.19611322778201121"/>
          <c:h val="0.13621780328306421"/>
        </c:manualLayout>
      </c:layout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1988407699037624E-2"/>
          <c:y val="5.1400554097404488E-2"/>
          <c:w val="0.90023381452318463"/>
          <c:h val="0.8326195683872849"/>
        </c:manualLayout>
      </c:layout>
      <c:barChart>
        <c:barDir val="col"/>
        <c:grouping val="clustered"/>
        <c:ser>
          <c:idx val="0"/>
          <c:order val="0"/>
          <c:tx>
            <c:strRef>
              <c:f>Sheet2!$AL$64</c:f>
              <c:strCache>
                <c:ptCount val="1"/>
                <c:pt idx="0">
                  <c:v>Source Temperature Error</c:v>
                </c:pt>
              </c:strCache>
            </c:strRef>
          </c:tx>
          <c:cat>
            <c:strRef>
              <c:f>Sheet2!$AK$65:$AK$72</c:f>
              <c:strCache>
                <c:ptCount val="8"/>
                <c:pt idx="0">
                  <c:v>35,0</c:v>
                </c:pt>
                <c:pt idx="1">
                  <c:v>35,1</c:v>
                </c:pt>
                <c:pt idx="2">
                  <c:v>40,0</c:v>
                </c:pt>
                <c:pt idx="3">
                  <c:v>40,1</c:v>
                </c:pt>
                <c:pt idx="4">
                  <c:v>45,0</c:v>
                </c:pt>
                <c:pt idx="5">
                  <c:v>45,1</c:v>
                </c:pt>
                <c:pt idx="6">
                  <c:v>50,0</c:v>
                </c:pt>
                <c:pt idx="7">
                  <c:v>50,1</c:v>
                </c:pt>
              </c:strCache>
            </c:strRef>
          </c:cat>
          <c:val>
            <c:numRef>
              <c:f>Sheet2!$AL$65:$AL$72</c:f>
              <c:numCache>
                <c:formatCode>General</c:formatCode>
                <c:ptCount val="8"/>
                <c:pt idx="0">
                  <c:v>0.36</c:v>
                </c:pt>
                <c:pt idx="1">
                  <c:v>1.925</c:v>
                </c:pt>
                <c:pt idx="2">
                  <c:v>3.18</c:v>
                </c:pt>
                <c:pt idx="3">
                  <c:v>1.758</c:v>
                </c:pt>
                <c:pt idx="4">
                  <c:v>3.14</c:v>
                </c:pt>
                <c:pt idx="5">
                  <c:v>2.2589999999999999</c:v>
                </c:pt>
                <c:pt idx="6">
                  <c:v>16.88</c:v>
                </c:pt>
                <c:pt idx="7">
                  <c:v>0.39250000000000002</c:v>
                </c:pt>
              </c:numCache>
            </c:numRef>
          </c:val>
        </c:ser>
        <c:ser>
          <c:idx val="1"/>
          <c:order val="1"/>
          <c:tx>
            <c:strRef>
              <c:f>Sheet2!$AM$64</c:f>
              <c:strCache>
                <c:ptCount val="1"/>
                <c:pt idx="0">
                  <c:v>Location Error (1st Stage)</c:v>
                </c:pt>
              </c:strCache>
            </c:strRef>
          </c:tx>
          <c:cat>
            <c:strRef>
              <c:f>Sheet2!$AK$65:$AK$72</c:f>
              <c:strCache>
                <c:ptCount val="8"/>
                <c:pt idx="0">
                  <c:v>35,0</c:v>
                </c:pt>
                <c:pt idx="1">
                  <c:v>35,1</c:v>
                </c:pt>
                <c:pt idx="2">
                  <c:v>40,0</c:v>
                </c:pt>
                <c:pt idx="3">
                  <c:v>40,1</c:v>
                </c:pt>
                <c:pt idx="4">
                  <c:v>45,0</c:v>
                </c:pt>
                <c:pt idx="5">
                  <c:v>45,1</c:v>
                </c:pt>
                <c:pt idx="6">
                  <c:v>50,0</c:v>
                </c:pt>
                <c:pt idx="7">
                  <c:v>50,1</c:v>
                </c:pt>
              </c:strCache>
            </c:strRef>
          </c:cat>
          <c:val>
            <c:numRef>
              <c:f>Sheet2!$AM$65:$AM$72</c:f>
              <c:numCache>
                <c:formatCode>General</c:formatCode>
                <c:ptCount val="8"/>
                <c:pt idx="0">
                  <c:v>17.7</c:v>
                </c:pt>
                <c:pt idx="1">
                  <c:v>25.98</c:v>
                </c:pt>
                <c:pt idx="2">
                  <c:v>24</c:v>
                </c:pt>
                <c:pt idx="3">
                  <c:v>23.76</c:v>
                </c:pt>
                <c:pt idx="4">
                  <c:v>35.799999999999997</c:v>
                </c:pt>
                <c:pt idx="5">
                  <c:v>21.14</c:v>
                </c:pt>
                <c:pt idx="6">
                  <c:v>42.2</c:v>
                </c:pt>
                <c:pt idx="7">
                  <c:v>3.8</c:v>
                </c:pt>
              </c:numCache>
            </c:numRef>
          </c:val>
        </c:ser>
        <c:ser>
          <c:idx val="2"/>
          <c:order val="2"/>
          <c:tx>
            <c:strRef>
              <c:f>Sheet2!$AN$64</c:f>
              <c:strCache>
                <c:ptCount val="1"/>
                <c:pt idx="0">
                  <c:v>Location Error (2nd Stage)</c:v>
                </c:pt>
              </c:strCache>
            </c:strRef>
          </c:tx>
          <c:cat>
            <c:strRef>
              <c:f>Sheet2!$AK$65:$AK$72</c:f>
              <c:strCache>
                <c:ptCount val="8"/>
                <c:pt idx="0">
                  <c:v>35,0</c:v>
                </c:pt>
                <c:pt idx="1">
                  <c:v>35,1</c:v>
                </c:pt>
                <c:pt idx="2">
                  <c:v>40,0</c:v>
                </c:pt>
                <c:pt idx="3">
                  <c:v>40,1</c:v>
                </c:pt>
                <c:pt idx="4">
                  <c:v>45,0</c:v>
                </c:pt>
                <c:pt idx="5">
                  <c:v>45,1</c:v>
                </c:pt>
                <c:pt idx="6">
                  <c:v>50,0</c:v>
                </c:pt>
                <c:pt idx="7">
                  <c:v>50,1</c:v>
                </c:pt>
              </c:strCache>
            </c:strRef>
          </c:cat>
          <c:val>
            <c:numRef>
              <c:f>Sheet2!$AN$65:$AN$72</c:f>
              <c:numCache>
                <c:formatCode>General</c:formatCode>
                <c:ptCount val="8"/>
                <c:pt idx="0">
                  <c:v>5.89</c:v>
                </c:pt>
                <c:pt idx="1">
                  <c:v>2.9119999999999999</c:v>
                </c:pt>
                <c:pt idx="2">
                  <c:v>1.25</c:v>
                </c:pt>
                <c:pt idx="3">
                  <c:v>5.7949999999999999</c:v>
                </c:pt>
                <c:pt idx="4">
                  <c:v>1.42</c:v>
                </c:pt>
                <c:pt idx="5">
                  <c:v>3.802</c:v>
                </c:pt>
                <c:pt idx="6">
                  <c:v>9.73</c:v>
                </c:pt>
                <c:pt idx="7">
                  <c:v>1.1299999999999999</c:v>
                </c:pt>
              </c:numCache>
            </c:numRef>
          </c:val>
        </c:ser>
        <c:axId val="71397376"/>
        <c:axId val="71399296"/>
      </c:barChart>
      <c:catAx>
        <c:axId val="71397376"/>
        <c:scaling>
          <c:orientation val="minMax"/>
        </c:scaling>
        <c:axPos val="b"/>
        <c:tickLblPos val="nextTo"/>
        <c:crossAx val="71399296"/>
        <c:crosses val="autoZero"/>
        <c:auto val="1"/>
        <c:lblAlgn val="ctr"/>
        <c:lblOffset val="100"/>
      </c:catAx>
      <c:valAx>
        <c:axId val="71399296"/>
        <c:scaling>
          <c:orientation val="minMax"/>
          <c:max val="70"/>
          <c:min val="0"/>
        </c:scaling>
        <c:axPos val="l"/>
        <c:majorGridlines/>
        <c:numFmt formatCode="General" sourceLinked="1"/>
        <c:tickLblPos val="nextTo"/>
        <c:crossAx val="71397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833333333333334"/>
          <c:y val="8.2757363662875491E-2"/>
          <c:w val="0.34166666666666667"/>
          <c:h val="0.25115157480314959"/>
        </c:manualLayout>
      </c:layout>
      <c:spPr>
        <a:solidFill>
          <a:schemeClr val="bg1"/>
        </a:solidFill>
        <a:ln>
          <a:solidFill>
            <a:schemeClr val="tx1"/>
          </a:solidFill>
        </a:ln>
      </c:spPr>
    </c:legend>
    <c:plotVisOnly val="1"/>
  </c:chart>
  <c:printSettings>
    <c:headerFooter/>
    <c:pageMargins b="0.75" l="0.7" r="0.7" t="0.75" header="0.3" footer="0.3"/>
    <c:pageSetup orientation="landscape" horizontalDpi="-3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152400</xdr:rowOff>
    </xdr:from>
    <xdr:to>
      <xdr:col>25</xdr:col>
      <xdr:colOff>419100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32</xdr:row>
      <xdr:rowOff>76200</xdr:rowOff>
    </xdr:from>
    <xdr:to>
      <xdr:col>25</xdr:col>
      <xdr:colOff>371475</xdr:colOff>
      <xdr:row>63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65</xdr:row>
      <xdr:rowOff>0</xdr:rowOff>
    </xdr:from>
    <xdr:to>
      <xdr:col>26</xdr:col>
      <xdr:colOff>142875</xdr:colOff>
      <xdr:row>94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97</xdr:row>
      <xdr:rowOff>0</xdr:rowOff>
    </xdr:from>
    <xdr:to>
      <xdr:col>26</xdr:col>
      <xdr:colOff>142875</xdr:colOff>
      <xdr:row>124</xdr:row>
      <xdr:rowOff>38100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47625</xdr:colOff>
      <xdr:row>70</xdr:row>
      <xdr:rowOff>0</xdr:rowOff>
    </xdr:from>
    <xdr:to>
      <xdr:col>42</xdr:col>
      <xdr:colOff>190500</xdr:colOff>
      <xdr:row>101</xdr:row>
      <xdr:rowOff>38100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100</xdr:row>
      <xdr:rowOff>114300</xdr:rowOff>
    </xdr:from>
    <xdr:to>
      <xdr:col>42</xdr:col>
      <xdr:colOff>142875</xdr:colOff>
      <xdr:row>131</xdr:row>
      <xdr:rowOff>152400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381000</xdr:colOff>
      <xdr:row>133</xdr:row>
      <xdr:rowOff>38100</xdr:rowOff>
    </xdr:from>
    <xdr:to>
      <xdr:col>42</xdr:col>
      <xdr:colOff>523875</xdr:colOff>
      <xdr:row>162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13</xdr:row>
      <xdr:rowOff>133350</xdr:rowOff>
    </xdr:from>
    <xdr:to>
      <xdr:col>26</xdr:col>
      <xdr:colOff>133349</xdr:colOff>
      <xdr:row>40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57150</xdr:colOff>
      <xdr:row>52</xdr:row>
      <xdr:rowOff>152399</xdr:rowOff>
    </xdr:from>
    <xdr:to>
      <xdr:col>31</xdr:col>
      <xdr:colOff>247650</xdr:colOff>
      <xdr:row>75</xdr:row>
      <xdr:rowOff>28574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209550</xdr:colOff>
      <xdr:row>80</xdr:row>
      <xdr:rowOff>66675</xdr:rowOff>
    </xdr:from>
    <xdr:to>
      <xdr:col>24</xdr:col>
      <xdr:colOff>400050</xdr:colOff>
      <xdr:row>102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590550</xdr:colOff>
      <xdr:row>13</xdr:row>
      <xdr:rowOff>171450</xdr:rowOff>
    </xdr:from>
    <xdr:to>
      <xdr:col>40</xdr:col>
      <xdr:colOff>523874</xdr:colOff>
      <xdr:row>40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257175</xdr:colOff>
      <xdr:row>62</xdr:row>
      <xdr:rowOff>95250</xdr:rowOff>
    </xdr:from>
    <xdr:to>
      <xdr:col>37</xdr:col>
      <xdr:colOff>561975</xdr:colOff>
      <xdr:row>76</xdr:row>
      <xdr:rowOff>171450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6"/>
  <sheetViews>
    <sheetView topLeftCell="Q133" workbookViewId="0">
      <selection activeCell="AT131" sqref="AT131"/>
    </sheetView>
  </sheetViews>
  <sheetFormatPr defaultRowHeight="15"/>
  <cols>
    <col min="8" max="8" width="14.85546875" customWidth="1"/>
  </cols>
  <sheetData>
    <row r="1" spans="1:27">
      <c r="A1" t="s">
        <v>0</v>
      </c>
      <c r="B1">
        <v>30</v>
      </c>
      <c r="C1">
        <v>2</v>
      </c>
    </row>
    <row r="2" spans="1:27">
      <c r="A2" t="s">
        <v>1</v>
      </c>
      <c r="B2">
        <v>425</v>
      </c>
    </row>
    <row r="4" spans="1:27">
      <c r="A4" t="s">
        <v>30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27">
      <c r="A5">
        <v>3</v>
      </c>
      <c r="B5">
        <v>0.25</v>
      </c>
      <c r="C5">
        <v>0</v>
      </c>
      <c r="D5">
        <v>24.7</v>
      </c>
      <c r="E5">
        <v>0.6</v>
      </c>
      <c r="F5">
        <v>424.87</v>
      </c>
      <c r="G5">
        <v>0.77</v>
      </c>
      <c r="H5">
        <f>ABS((F5-425)/425*100)</f>
        <v>3.0588235294116577E-2</v>
      </c>
      <c r="I5">
        <f>ABS(SQRT((D5-B$1)^2+(E5-C$1)^2)/(SQRT((B$1^2+C$1^2)))*100)</f>
        <v>18.232155781058335</v>
      </c>
      <c r="J5">
        <f>ABS((F5-425)/(425-293)*100)</f>
        <v>9.8484848484845039E-2</v>
      </c>
    </row>
    <row r="6" spans="1:27">
      <c r="A6">
        <v>3</v>
      </c>
      <c r="B6">
        <v>0.5</v>
      </c>
      <c r="C6">
        <v>0</v>
      </c>
      <c r="D6">
        <v>14.5</v>
      </c>
      <c r="E6">
        <v>0.3</v>
      </c>
      <c r="F6">
        <v>424.85</v>
      </c>
      <c r="G6">
        <v>0.81799999999999995</v>
      </c>
      <c r="H6">
        <f t="shared" ref="H6:H14" si="0">ABS((F6-425)/425*100)</f>
        <v>3.5294117647053473E-2</v>
      </c>
      <c r="I6">
        <f t="shared" ref="I6:I14" si="1">ABS(SQRT((D6-B$1)^2+(E6-C$1)^2)/(SQRT((B$1^2+C$1^2)))*100)</f>
        <v>51.861370690635475</v>
      </c>
      <c r="J6">
        <f t="shared" ref="J6:J69" si="2">ABS((F6-425)/(425-293)*100)</f>
        <v>0.11363636363634641</v>
      </c>
    </row>
    <row r="7" spans="1:27">
      <c r="A7">
        <v>3</v>
      </c>
      <c r="B7">
        <v>0.75</v>
      </c>
      <c r="C7">
        <v>0</v>
      </c>
      <c r="D7">
        <v>18.100000000000001</v>
      </c>
      <c r="E7">
        <v>0.4</v>
      </c>
      <c r="F7">
        <v>426.6</v>
      </c>
      <c r="G7">
        <v>2.08</v>
      </c>
      <c r="H7">
        <f t="shared" ref="H7" si="3">ABS((F7-425)/425*100)</f>
        <v>0.37647058823529944</v>
      </c>
      <c r="I7">
        <f t="shared" ref="I7" si="4">ABS(SQRT((D7-B$1)^2+(E7-C$1)^2)/(SQRT((B$1^2+C$1^2)))*100)</f>
        <v>39.934958181469923</v>
      </c>
      <c r="J7">
        <f t="shared" si="2"/>
        <v>1.2121212121212293</v>
      </c>
    </row>
    <row r="8" spans="1:27">
      <c r="A8">
        <v>3</v>
      </c>
      <c r="B8">
        <v>1</v>
      </c>
      <c r="C8">
        <v>0</v>
      </c>
      <c r="D8">
        <v>28</v>
      </c>
      <c r="E8">
        <v>1.6</v>
      </c>
      <c r="F8">
        <v>424.3</v>
      </c>
      <c r="G8">
        <v>0.63</v>
      </c>
      <c r="H8">
        <f t="shared" si="0"/>
        <v>0.16470588235293848</v>
      </c>
      <c r="I8">
        <f t="shared" si="1"/>
        <v>6.7836346537121424</v>
      </c>
      <c r="J8">
        <f t="shared" si="2"/>
        <v>0.53030303030302162</v>
      </c>
    </row>
    <row r="9" spans="1:27">
      <c r="A9">
        <v>3</v>
      </c>
      <c r="B9">
        <v>1.25</v>
      </c>
      <c r="C9">
        <v>0</v>
      </c>
      <c r="D9">
        <v>24.3</v>
      </c>
      <c r="E9">
        <v>0.7</v>
      </c>
      <c r="F9">
        <v>427.3</v>
      </c>
      <c r="G9">
        <v>2.67</v>
      </c>
      <c r="H9">
        <f t="shared" si="0"/>
        <v>0.54117647058823803</v>
      </c>
      <c r="I9">
        <f t="shared" si="1"/>
        <v>19.444725380748974</v>
      </c>
      <c r="J9">
        <f t="shared" si="2"/>
        <v>1.7424242424242509</v>
      </c>
    </row>
    <row r="10" spans="1:27">
      <c r="A10">
        <v>3</v>
      </c>
      <c r="B10">
        <v>1.5</v>
      </c>
      <c r="C10">
        <v>0</v>
      </c>
      <c r="D10">
        <v>24.2</v>
      </c>
      <c r="E10">
        <v>0.8</v>
      </c>
      <c r="F10">
        <v>426.1</v>
      </c>
      <c r="G10">
        <v>2.5499999999999998</v>
      </c>
      <c r="H10">
        <f t="shared" si="0"/>
        <v>0.25882352941177006</v>
      </c>
      <c r="I10">
        <f t="shared" si="1"/>
        <v>19.699063362127976</v>
      </c>
      <c r="J10">
        <f t="shared" si="2"/>
        <v>0.83333333333335047</v>
      </c>
      <c r="AA10" t="s">
        <v>18</v>
      </c>
    </row>
    <row r="11" spans="1:27">
      <c r="A11">
        <v>3</v>
      </c>
      <c r="B11">
        <v>1.75</v>
      </c>
      <c r="C11">
        <v>0</v>
      </c>
      <c r="D11">
        <v>33.200000000000003</v>
      </c>
      <c r="E11">
        <v>2.2999999999999998</v>
      </c>
      <c r="F11">
        <v>428.5</v>
      </c>
      <c r="G11">
        <v>3.63</v>
      </c>
      <c r="H11">
        <f t="shared" si="0"/>
        <v>0.82352941176470595</v>
      </c>
      <c r="I11">
        <f t="shared" si="1"/>
        <v>10.689710543528529</v>
      </c>
      <c r="J11">
        <f t="shared" si="2"/>
        <v>2.6515151515151514</v>
      </c>
    </row>
    <row r="12" spans="1:27">
      <c r="A12">
        <v>3</v>
      </c>
      <c r="B12">
        <v>2</v>
      </c>
      <c r="C12">
        <v>0</v>
      </c>
      <c r="D12">
        <v>31</v>
      </c>
      <c r="E12">
        <v>2.1</v>
      </c>
      <c r="F12">
        <v>425.65</v>
      </c>
      <c r="G12">
        <v>1.91</v>
      </c>
      <c r="H12">
        <f t="shared" si="0"/>
        <v>0.15294117647058289</v>
      </c>
      <c r="I12">
        <f t="shared" si="1"/>
        <v>3.3425389110197976</v>
      </c>
      <c r="J12">
        <f t="shared" si="2"/>
        <v>0.49242424242422522</v>
      </c>
    </row>
    <row r="13" spans="1:27">
      <c r="A13">
        <v>3</v>
      </c>
      <c r="B13">
        <v>2.5</v>
      </c>
      <c r="C13">
        <v>0</v>
      </c>
      <c r="D13">
        <v>30.4</v>
      </c>
      <c r="E13">
        <v>1.9</v>
      </c>
      <c r="F13">
        <v>428.7</v>
      </c>
      <c r="G13">
        <v>3.202</v>
      </c>
      <c r="H13">
        <f t="shared" si="0"/>
        <v>0.870588235294115</v>
      </c>
      <c r="I13">
        <f t="shared" si="1"/>
        <v>1.3713245325054588</v>
      </c>
      <c r="J13">
        <f t="shared" si="2"/>
        <v>2.8030303030302943</v>
      </c>
    </row>
    <row r="14" spans="1:27">
      <c r="A14">
        <v>3</v>
      </c>
      <c r="B14">
        <v>3</v>
      </c>
      <c r="C14">
        <v>0</v>
      </c>
      <c r="D14">
        <v>32.4</v>
      </c>
      <c r="E14">
        <v>2.2999999999999998</v>
      </c>
      <c r="F14">
        <v>428</v>
      </c>
      <c r="G14">
        <v>5.88</v>
      </c>
      <c r="H14">
        <f t="shared" si="0"/>
        <v>0.70588235294117652</v>
      </c>
      <c r="I14">
        <f t="shared" si="1"/>
        <v>8.0444011200667322</v>
      </c>
      <c r="J14">
        <f t="shared" si="2"/>
        <v>2.2727272727272729</v>
      </c>
    </row>
    <row r="16" spans="1:27">
      <c r="A16">
        <v>4</v>
      </c>
      <c r="B16">
        <v>0.25</v>
      </c>
      <c r="C16">
        <v>0</v>
      </c>
      <c r="D16">
        <v>17.399999999999999</v>
      </c>
      <c r="E16">
        <v>0.4</v>
      </c>
      <c r="F16">
        <v>425.1</v>
      </c>
      <c r="G16">
        <v>0.76</v>
      </c>
      <c r="H16">
        <f>ABS((F16-425)/425*100)</f>
        <v>2.3529411764711232E-2</v>
      </c>
      <c r="I16">
        <f>ABS(SQRT((D16-B$1)^2+(E16-C$1)^2)/(SQRT((B$1^2+C$1^2)))*100)</f>
        <v>42.243499787970741</v>
      </c>
      <c r="J16">
        <f t="shared" si="2"/>
        <v>7.5757575757592982E-2</v>
      </c>
    </row>
    <row r="17" spans="1:10">
      <c r="A17">
        <v>4</v>
      </c>
      <c r="B17">
        <v>0.5</v>
      </c>
      <c r="C17">
        <v>0</v>
      </c>
      <c r="D17">
        <v>13.6</v>
      </c>
      <c r="E17">
        <v>0.1</v>
      </c>
      <c r="F17">
        <v>425.9</v>
      </c>
      <c r="G17">
        <v>2.17</v>
      </c>
      <c r="H17">
        <f t="shared" ref="H17:H91" si="5">ABS((F17-425)/425*100)</f>
        <v>0.21176470588234758</v>
      </c>
      <c r="I17">
        <f t="shared" ref="I17:I91" si="6">ABS(SQRT((D17-B$1)^2+(E17-C$1)^2)/(SQRT((B$1^2+C$1^2)))*100)</f>
        <v>54.910425852078745</v>
      </c>
      <c r="J17">
        <f t="shared" si="2"/>
        <v>0.68181818181816456</v>
      </c>
    </row>
    <row r="18" spans="1:10">
      <c r="A18">
        <v>4</v>
      </c>
      <c r="B18">
        <v>0.75</v>
      </c>
      <c r="C18">
        <v>0</v>
      </c>
      <c r="D18">
        <v>15.9</v>
      </c>
      <c r="E18">
        <v>0.2</v>
      </c>
      <c r="F18">
        <v>426.7</v>
      </c>
      <c r="G18">
        <v>1.7230000000000001</v>
      </c>
      <c r="H18">
        <f t="shared" ref="H18" si="7">ABS((F18-425)/425*100)</f>
        <v>0.3999999999999973</v>
      </c>
      <c r="I18">
        <f t="shared" ref="I18" si="8">ABS(SQRT((D18-B$1)^2+(E18-C$1)^2)/(SQRT((B$1^2+C$1^2)))*100)</f>
        <v>47.276488571819883</v>
      </c>
      <c r="J18">
        <f t="shared" si="2"/>
        <v>1.2878787878787794</v>
      </c>
    </row>
    <row r="19" spans="1:10">
      <c r="A19">
        <v>4</v>
      </c>
      <c r="B19">
        <v>1</v>
      </c>
      <c r="C19">
        <v>0</v>
      </c>
      <c r="D19">
        <v>24.2</v>
      </c>
      <c r="E19">
        <v>0.9</v>
      </c>
      <c r="F19">
        <v>424.3</v>
      </c>
      <c r="G19">
        <v>0.52610000000000001</v>
      </c>
      <c r="H19">
        <f t="shared" si="5"/>
        <v>0.16470588235293848</v>
      </c>
      <c r="I19">
        <f t="shared" si="6"/>
        <v>19.634379276094322</v>
      </c>
      <c r="J19">
        <f t="shared" si="2"/>
        <v>0.53030303030302162</v>
      </c>
    </row>
    <row r="20" spans="1:10">
      <c r="A20">
        <v>4</v>
      </c>
      <c r="B20">
        <v>1.25</v>
      </c>
      <c r="C20">
        <v>0</v>
      </c>
      <c r="D20">
        <v>26.8</v>
      </c>
      <c r="E20">
        <v>1.3</v>
      </c>
      <c r="F20">
        <v>428.5</v>
      </c>
      <c r="G20">
        <v>3.31</v>
      </c>
      <c r="H20">
        <f t="shared" si="5"/>
        <v>0.82352941176470595</v>
      </c>
      <c r="I20">
        <f t="shared" si="6"/>
        <v>10.894709278612563</v>
      </c>
      <c r="J20">
        <f t="shared" si="2"/>
        <v>2.6515151515151514</v>
      </c>
    </row>
    <row r="21" spans="1:10">
      <c r="A21">
        <v>4</v>
      </c>
      <c r="B21">
        <v>1.5</v>
      </c>
      <c r="C21">
        <v>0</v>
      </c>
      <c r="D21">
        <v>29.1</v>
      </c>
      <c r="E21">
        <v>1.8</v>
      </c>
      <c r="F21">
        <v>427.4</v>
      </c>
      <c r="G21">
        <v>3.34</v>
      </c>
      <c r="H21">
        <f t="shared" si="5"/>
        <v>0.56470588235293584</v>
      </c>
      <c r="I21">
        <f t="shared" si="6"/>
        <v>3.0663748738953314</v>
      </c>
      <c r="J21">
        <f t="shared" si="2"/>
        <v>1.818181818181801</v>
      </c>
    </row>
    <row r="22" spans="1:10">
      <c r="A22">
        <v>4</v>
      </c>
      <c r="B22">
        <v>1.75</v>
      </c>
      <c r="C22">
        <v>0</v>
      </c>
      <c r="D22">
        <v>28.8</v>
      </c>
      <c r="E22">
        <v>1.6</v>
      </c>
      <c r="F22">
        <v>427.3</v>
      </c>
      <c r="G22">
        <v>3.88</v>
      </c>
      <c r="H22">
        <f t="shared" si="5"/>
        <v>0.54117647058823803</v>
      </c>
      <c r="I22">
        <f t="shared" si="6"/>
        <v>4.2070316191167105</v>
      </c>
      <c r="J22">
        <f t="shared" si="2"/>
        <v>1.7424242424242509</v>
      </c>
    </row>
    <row r="23" spans="1:10">
      <c r="A23">
        <v>4</v>
      </c>
      <c r="B23">
        <v>2</v>
      </c>
      <c r="C23">
        <v>0</v>
      </c>
      <c r="D23">
        <v>32.1</v>
      </c>
      <c r="E23">
        <v>2.2000000000000002</v>
      </c>
      <c r="F23">
        <v>427.9</v>
      </c>
      <c r="G23">
        <v>4.83</v>
      </c>
      <c r="H23">
        <f t="shared" si="5"/>
        <v>0.68235294117646528</v>
      </c>
      <c r="I23">
        <f t="shared" si="6"/>
        <v>7.01610032117659</v>
      </c>
      <c r="J23">
        <f t="shared" si="2"/>
        <v>2.1969696969696799</v>
      </c>
    </row>
    <row r="24" spans="1:10">
      <c r="A24">
        <v>4</v>
      </c>
      <c r="B24">
        <v>2.5</v>
      </c>
      <c r="C24">
        <v>0</v>
      </c>
      <c r="D24">
        <v>30.4</v>
      </c>
      <c r="E24">
        <v>1.9</v>
      </c>
      <c r="F24">
        <v>429.4</v>
      </c>
      <c r="G24">
        <v>2.95</v>
      </c>
      <c r="H24">
        <f t="shared" si="5"/>
        <v>1.0352941176470536</v>
      </c>
      <c r="I24">
        <f t="shared" si="6"/>
        <v>1.3713245325054588</v>
      </c>
      <c r="J24">
        <f t="shared" si="2"/>
        <v>3.3333333333333162</v>
      </c>
    </row>
    <row r="25" spans="1:10">
      <c r="A25">
        <v>4</v>
      </c>
      <c r="B25">
        <v>3</v>
      </c>
      <c r="C25">
        <v>0</v>
      </c>
      <c r="D25">
        <v>31.4</v>
      </c>
      <c r="E25">
        <v>2.2000000000000002</v>
      </c>
      <c r="F25">
        <v>428.9</v>
      </c>
      <c r="G25">
        <v>5.12</v>
      </c>
      <c r="H25">
        <f t="shared" si="5"/>
        <v>0.91764705882352404</v>
      </c>
      <c r="I25">
        <f t="shared" si="6"/>
        <v>4.7036043419179814</v>
      </c>
      <c r="J25">
        <f t="shared" si="2"/>
        <v>2.9545454545454373</v>
      </c>
    </row>
    <row r="27" spans="1:10">
      <c r="A27">
        <v>5</v>
      </c>
      <c r="B27">
        <v>0.25</v>
      </c>
      <c r="C27">
        <v>0</v>
      </c>
      <c r="D27">
        <v>15.3</v>
      </c>
      <c r="E27">
        <v>0.3</v>
      </c>
      <c r="F27">
        <v>424.9</v>
      </c>
      <c r="G27">
        <v>0.83760000000000001</v>
      </c>
      <c r="H27">
        <f t="shared" si="5"/>
        <v>2.3529411764711232E-2</v>
      </c>
      <c r="I27">
        <f t="shared" si="6"/>
        <v>49.217325534240103</v>
      </c>
      <c r="J27">
        <f t="shared" si="2"/>
        <v>7.5757575757592982E-2</v>
      </c>
    </row>
    <row r="28" spans="1:10">
      <c r="A28">
        <v>5</v>
      </c>
      <c r="B28">
        <v>0.5</v>
      </c>
      <c r="C28">
        <v>0</v>
      </c>
      <c r="D28">
        <v>24.2</v>
      </c>
      <c r="E28">
        <v>0.9</v>
      </c>
      <c r="F28">
        <v>425.5</v>
      </c>
      <c r="G28">
        <v>2.0499999999999998</v>
      </c>
      <c r="H28">
        <f t="shared" si="5"/>
        <v>0.1176470588235294</v>
      </c>
      <c r="I28">
        <f t="shared" si="6"/>
        <v>19.634379276094322</v>
      </c>
      <c r="J28">
        <f t="shared" si="2"/>
        <v>0.37878787878787878</v>
      </c>
    </row>
    <row r="29" spans="1:10">
      <c r="A29">
        <v>5</v>
      </c>
      <c r="B29">
        <v>0.75</v>
      </c>
      <c r="C29">
        <v>0</v>
      </c>
      <c r="D29">
        <v>24.2</v>
      </c>
      <c r="E29">
        <v>0.9</v>
      </c>
      <c r="F29">
        <v>426.2</v>
      </c>
      <c r="G29">
        <v>1.88</v>
      </c>
      <c r="H29">
        <f t="shared" ref="H29" si="9">ABS((F29-425)/425*100)</f>
        <v>0.28235294117646792</v>
      </c>
      <c r="I29">
        <f t="shared" ref="I29" si="10">ABS(SQRT((D29-B$1)^2+(E29-C$1)^2)/(SQRT((B$1^2+C$1^2)))*100)</f>
        <v>19.634379276094322</v>
      </c>
      <c r="J29">
        <f t="shared" si="2"/>
        <v>0.90909090909090051</v>
      </c>
    </row>
    <row r="30" spans="1:10">
      <c r="A30">
        <v>5</v>
      </c>
      <c r="B30">
        <v>1</v>
      </c>
      <c r="C30">
        <v>0</v>
      </c>
      <c r="D30">
        <v>30.8</v>
      </c>
      <c r="E30">
        <v>2.1</v>
      </c>
      <c r="F30">
        <v>425</v>
      </c>
      <c r="G30">
        <v>1.61</v>
      </c>
      <c r="H30">
        <f t="shared" si="5"/>
        <v>0</v>
      </c>
      <c r="I30">
        <f t="shared" si="6"/>
        <v>2.6814670400222482</v>
      </c>
      <c r="J30">
        <f t="shared" si="2"/>
        <v>0</v>
      </c>
    </row>
    <row r="31" spans="1:10">
      <c r="A31">
        <v>5</v>
      </c>
      <c r="B31">
        <v>1.25</v>
      </c>
      <c r="C31">
        <v>0</v>
      </c>
      <c r="D31">
        <v>26.9</v>
      </c>
      <c r="E31">
        <v>1.3</v>
      </c>
      <c r="F31">
        <v>429</v>
      </c>
      <c r="G31">
        <v>3.07</v>
      </c>
      <c r="H31">
        <f t="shared" si="5"/>
        <v>0.94117647058823517</v>
      </c>
      <c r="I31">
        <f t="shared" si="6"/>
        <v>10.570036126561453</v>
      </c>
      <c r="J31">
        <f t="shared" si="2"/>
        <v>3.0303030303030303</v>
      </c>
    </row>
    <row r="32" spans="1:10">
      <c r="A32">
        <v>5</v>
      </c>
      <c r="B32">
        <v>1.5</v>
      </c>
      <c r="C32">
        <v>0</v>
      </c>
      <c r="D32">
        <v>32.5</v>
      </c>
      <c r="E32">
        <v>2.2999999999999998</v>
      </c>
      <c r="F32">
        <v>428.9</v>
      </c>
      <c r="G32">
        <v>4.4000000000000004</v>
      </c>
      <c r="H32">
        <f t="shared" si="5"/>
        <v>0.91764705882352404</v>
      </c>
      <c r="I32">
        <f t="shared" si="6"/>
        <v>8.3745294412779927</v>
      </c>
      <c r="J32">
        <f t="shared" si="2"/>
        <v>2.9545454545454373</v>
      </c>
    </row>
    <row r="33" spans="1:10">
      <c r="A33">
        <v>5</v>
      </c>
      <c r="B33">
        <v>1.75</v>
      </c>
      <c r="C33">
        <v>0</v>
      </c>
      <c r="D33">
        <v>28.9</v>
      </c>
      <c r="E33">
        <v>1.6</v>
      </c>
      <c r="F33">
        <v>428.5</v>
      </c>
      <c r="G33">
        <v>4.29</v>
      </c>
      <c r="H33">
        <f t="shared" si="5"/>
        <v>0.82352941176470595</v>
      </c>
      <c r="I33">
        <f t="shared" si="6"/>
        <v>3.8929252826938772</v>
      </c>
      <c r="J33">
        <f t="shared" si="2"/>
        <v>2.6515151515151514</v>
      </c>
    </row>
    <row r="34" spans="1:10">
      <c r="A34">
        <v>5</v>
      </c>
      <c r="B34">
        <v>2</v>
      </c>
      <c r="C34">
        <v>0</v>
      </c>
      <c r="D34">
        <v>31.4</v>
      </c>
      <c r="E34">
        <v>2.2000000000000002</v>
      </c>
      <c r="F34">
        <v>428.1</v>
      </c>
      <c r="G34">
        <v>4.2</v>
      </c>
      <c r="H34">
        <f t="shared" si="5"/>
        <v>0.72941176470588776</v>
      </c>
      <c r="I34">
        <f t="shared" si="6"/>
        <v>4.7036043419179814</v>
      </c>
      <c r="J34">
        <f t="shared" si="2"/>
        <v>2.3484848484848655</v>
      </c>
    </row>
    <row r="35" spans="1:10">
      <c r="A35">
        <v>5</v>
      </c>
      <c r="B35">
        <v>2.5</v>
      </c>
      <c r="C35">
        <v>0</v>
      </c>
      <c r="D35">
        <v>30.8</v>
      </c>
      <c r="E35">
        <v>2</v>
      </c>
      <c r="F35">
        <v>431.5</v>
      </c>
      <c r="G35">
        <v>5.37</v>
      </c>
      <c r="H35">
        <f t="shared" si="5"/>
        <v>1.5294117647058825</v>
      </c>
      <c r="I35">
        <f t="shared" si="6"/>
        <v>2.6607604209509597</v>
      </c>
      <c r="J35">
        <f t="shared" si="2"/>
        <v>4.9242424242424239</v>
      </c>
    </row>
    <row r="36" spans="1:10">
      <c r="A36">
        <v>5</v>
      </c>
      <c r="B36">
        <v>3</v>
      </c>
      <c r="C36">
        <v>0</v>
      </c>
      <c r="D36">
        <v>31.4</v>
      </c>
      <c r="E36">
        <v>2.2000000000000002</v>
      </c>
      <c r="F36">
        <v>430.3</v>
      </c>
      <c r="G36">
        <v>5.42</v>
      </c>
      <c r="H36">
        <f t="shared" si="5"/>
        <v>1.2470588235294144</v>
      </c>
      <c r="I36">
        <f t="shared" si="6"/>
        <v>4.7036043419179814</v>
      </c>
      <c r="J36">
        <f t="shared" si="2"/>
        <v>4.0151515151515236</v>
      </c>
    </row>
    <row r="38" spans="1:10">
      <c r="A38">
        <v>6</v>
      </c>
      <c r="B38">
        <v>0.25</v>
      </c>
      <c r="C38">
        <v>0</v>
      </c>
      <c r="D38">
        <v>15.4</v>
      </c>
      <c r="E38">
        <v>0.3</v>
      </c>
      <c r="F38">
        <v>425.1</v>
      </c>
      <c r="G38">
        <v>1.01</v>
      </c>
      <c r="H38">
        <f t="shared" si="5"/>
        <v>2.3529411764711232E-2</v>
      </c>
      <c r="I38">
        <f t="shared" si="6"/>
        <v>48.88694742278949</v>
      </c>
      <c r="J38">
        <f t="shared" si="2"/>
        <v>7.5757575757592982E-2</v>
      </c>
    </row>
    <row r="39" spans="1:10">
      <c r="A39">
        <v>6</v>
      </c>
      <c r="B39">
        <v>0.5</v>
      </c>
      <c r="C39">
        <v>0</v>
      </c>
      <c r="D39">
        <v>22.1</v>
      </c>
      <c r="E39">
        <v>0.6</v>
      </c>
      <c r="F39">
        <v>426.3</v>
      </c>
      <c r="G39">
        <v>2.66</v>
      </c>
      <c r="H39">
        <f t="shared" si="5"/>
        <v>0.30588235294117916</v>
      </c>
      <c r="I39">
        <f t="shared" si="6"/>
        <v>26.684405972850389</v>
      </c>
      <c r="J39">
        <f t="shared" si="2"/>
        <v>0.98484848484849341</v>
      </c>
    </row>
    <row r="40" spans="1:10">
      <c r="A40">
        <v>6</v>
      </c>
      <c r="B40">
        <v>0.75</v>
      </c>
      <c r="C40">
        <v>0</v>
      </c>
      <c r="D40">
        <v>26.8</v>
      </c>
      <c r="E40">
        <v>1.3</v>
      </c>
      <c r="F40">
        <v>427.23</v>
      </c>
      <c r="G40">
        <v>2.9990000000000001</v>
      </c>
      <c r="H40">
        <f t="shared" ref="H40" si="11">ABS((F40-425)/425*100)</f>
        <v>0.52470588235294546</v>
      </c>
      <c r="I40">
        <f t="shared" ref="I40" si="12">ABS(SQRT((D40-B$1)^2+(E40-C$1)^2)/(SQRT((B$1^2+C$1^2)))*100)</f>
        <v>10.894709278612563</v>
      </c>
      <c r="J40">
        <f t="shared" si="2"/>
        <v>1.689393939393953</v>
      </c>
    </row>
    <row r="41" spans="1:10">
      <c r="A41">
        <v>6</v>
      </c>
      <c r="B41">
        <v>1</v>
      </c>
      <c r="C41">
        <v>0</v>
      </c>
      <c r="D41">
        <v>31.1</v>
      </c>
      <c r="E41">
        <v>2.1</v>
      </c>
      <c r="F41">
        <v>426</v>
      </c>
      <c r="G41">
        <v>2.82</v>
      </c>
      <c r="H41">
        <f t="shared" si="5"/>
        <v>0.23529411764705879</v>
      </c>
      <c r="I41">
        <f t="shared" si="6"/>
        <v>3.6736324287058126</v>
      </c>
      <c r="J41">
        <f t="shared" si="2"/>
        <v>0.75757575757575757</v>
      </c>
    </row>
    <row r="42" spans="1:10">
      <c r="A42">
        <v>6</v>
      </c>
      <c r="B42">
        <v>1.25</v>
      </c>
      <c r="C42">
        <v>0</v>
      </c>
      <c r="D42">
        <v>30.6</v>
      </c>
      <c r="E42">
        <v>1.9</v>
      </c>
      <c r="F42">
        <v>429.5</v>
      </c>
      <c r="G42">
        <v>2.97</v>
      </c>
      <c r="H42">
        <f t="shared" si="5"/>
        <v>1.0588235294117647</v>
      </c>
      <c r="I42">
        <f t="shared" si="6"/>
        <v>2.0230967238326301</v>
      </c>
      <c r="J42">
        <f t="shared" si="2"/>
        <v>3.4090909090909087</v>
      </c>
    </row>
    <row r="43" spans="1:10">
      <c r="A43">
        <v>6</v>
      </c>
      <c r="B43">
        <v>1.5</v>
      </c>
      <c r="C43">
        <v>0</v>
      </c>
      <c r="D43">
        <v>30.5</v>
      </c>
      <c r="E43">
        <v>1.9</v>
      </c>
      <c r="F43">
        <v>429.3</v>
      </c>
      <c r="G43">
        <v>4.08</v>
      </c>
      <c r="H43">
        <f t="shared" si="5"/>
        <v>1.0117647058823556</v>
      </c>
      <c r="I43">
        <f t="shared" si="6"/>
        <v>1.6959086634280356</v>
      </c>
      <c r="J43">
        <f t="shared" si="2"/>
        <v>3.2575757575757662</v>
      </c>
    </row>
    <row r="44" spans="1:10">
      <c r="A44">
        <v>6</v>
      </c>
      <c r="B44">
        <v>1.75</v>
      </c>
      <c r="C44">
        <v>0</v>
      </c>
      <c r="D44">
        <v>30.5</v>
      </c>
      <c r="E44">
        <v>1.9</v>
      </c>
      <c r="F44">
        <v>429.8</v>
      </c>
      <c r="G44">
        <v>5.16</v>
      </c>
      <c r="H44">
        <f t="shared" si="5"/>
        <v>1.129411764705885</v>
      </c>
      <c r="I44">
        <f t="shared" si="6"/>
        <v>1.6959086634280356</v>
      </c>
      <c r="J44">
        <f t="shared" si="2"/>
        <v>3.6363636363636451</v>
      </c>
    </row>
    <row r="45" spans="1:10">
      <c r="A45">
        <v>6</v>
      </c>
      <c r="B45">
        <v>2</v>
      </c>
      <c r="C45">
        <v>0</v>
      </c>
      <c r="D45">
        <v>31.9</v>
      </c>
      <c r="E45">
        <v>2.2000000000000002</v>
      </c>
      <c r="F45">
        <v>430.1</v>
      </c>
      <c r="G45">
        <v>6.15</v>
      </c>
      <c r="H45">
        <f t="shared" si="5"/>
        <v>1.2000000000000055</v>
      </c>
      <c r="I45">
        <f t="shared" si="6"/>
        <v>6.3542195582691514</v>
      </c>
      <c r="J45">
        <f t="shared" si="2"/>
        <v>3.8636363636363811</v>
      </c>
    </row>
    <row r="46" spans="1:10">
      <c r="A46">
        <v>6</v>
      </c>
      <c r="B46">
        <v>2.5</v>
      </c>
      <c r="C46">
        <v>0</v>
      </c>
      <c r="D46">
        <v>29.2</v>
      </c>
      <c r="E46">
        <v>1.5</v>
      </c>
      <c r="F46">
        <v>430.1</v>
      </c>
      <c r="G46">
        <v>6.05</v>
      </c>
      <c r="H46">
        <f t="shared" si="5"/>
        <v>1.2000000000000055</v>
      </c>
      <c r="I46">
        <f t="shared" si="6"/>
        <v>3.1376954510217914</v>
      </c>
      <c r="J46">
        <f t="shared" si="2"/>
        <v>3.8636363636363811</v>
      </c>
    </row>
    <row r="47" spans="1:10">
      <c r="A47">
        <v>6</v>
      </c>
      <c r="B47">
        <v>3</v>
      </c>
      <c r="C47">
        <v>0</v>
      </c>
      <c r="D47">
        <v>31.5</v>
      </c>
      <c r="E47">
        <v>2.2000000000000002</v>
      </c>
      <c r="F47">
        <v>432.2</v>
      </c>
      <c r="G47">
        <v>6.77</v>
      </c>
      <c r="H47">
        <f t="shared" si="5"/>
        <v>1.6941176470588211</v>
      </c>
      <c r="I47">
        <f t="shared" si="6"/>
        <v>5.0330764356484439</v>
      </c>
      <c r="J47">
        <f t="shared" si="2"/>
        <v>5.4545454545454461</v>
      </c>
    </row>
    <row r="49" spans="1:10">
      <c r="A49">
        <v>3</v>
      </c>
      <c r="B49">
        <v>0</v>
      </c>
      <c r="C49">
        <v>0.25</v>
      </c>
      <c r="D49">
        <v>29.5</v>
      </c>
      <c r="E49">
        <v>2.2000000000000002</v>
      </c>
      <c r="F49">
        <v>425.1</v>
      </c>
      <c r="G49">
        <v>4.48E-2</v>
      </c>
      <c r="H49">
        <f t="shared" ref="H49:H58" si="13">ABS((F49-425)/425*100)</f>
        <v>2.3529411764711232E-2</v>
      </c>
      <c r="I49">
        <f t="shared" ref="I49:I58" si="14">ABS(SQRT((D49-B$1)^2+(E49-C$1)^2)/(SQRT((B$1^2+C$1^2)))*100)</f>
        <v>1.7910791723901858</v>
      </c>
      <c r="J49">
        <f t="shared" si="2"/>
        <v>7.5757575757592982E-2</v>
      </c>
    </row>
    <row r="50" spans="1:10">
      <c r="A50">
        <v>3</v>
      </c>
      <c r="B50">
        <v>0</v>
      </c>
      <c r="C50">
        <v>0.5</v>
      </c>
      <c r="D50">
        <v>31.6</v>
      </c>
      <c r="E50">
        <v>2.2999999999999998</v>
      </c>
      <c r="F50">
        <v>425.1</v>
      </c>
      <c r="G50">
        <v>1.4800000000000001E-2</v>
      </c>
      <c r="H50">
        <f t="shared" si="13"/>
        <v>2.3529411764711232E-2</v>
      </c>
      <c r="I50">
        <f t="shared" si="14"/>
        <v>5.4142551927329254</v>
      </c>
      <c r="J50">
        <f t="shared" si="2"/>
        <v>7.5757575757592982E-2</v>
      </c>
    </row>
    <row r="51" spans="1:10">
      <c r="A51">
        <v>3</v>
      </c>
      <c r="B51">
        <v>0</v>
      </c>
      <c r="C51">
        <v>0.75</v>
      </c>
      <c r="D51">
        <v>51.8</v>
      </c>
      <c r="E51">
        <v>2.6</v>
      </c>
      <c r="F51">
        <v>424.98</v>
      </c>
      <c r="G51">
        <v>0.124</v>
      </c>
      <c r="H51">
        <f t="shared" ref="H51" si="15">ABS((F51-425)/425*100)</f>
        <v>4.7058823529368965E-3</v>
      </c>
      <c r="I51">
        <f t="shared" ref="I51" si="16">ABS(SQRT((D51-B$1)^2+(E51-C$1)^2)/(SQRT((B$1^2+C$1^2)))*100)</f>
        <v>72.533178249009978</v>
      </c>
      <c r="J51">
        <f t="shared" si="2"/>
        <v>1.5151515151501371E-2</v>
      </c>
    </row>
    <row r="52" spans="1:10">
      <c r="A52">
        <v>3</v>
      </c>
      <c r="B52">
        <v>0</v>
      </c>
      <c r="C52">
        <v>1</v>
      </c>
      <c r="D52">
        <v>27.9</v>
      </c>
      <c r="E52">
        <v>1.9</v>
      </c>
      <c r="F52">
        <v>425</v>
      </c>
      <c r="G52">
        <v>0.13</v>
      </c>
      <c r="H52">
        <f t="shared" si="13"/>
        <v>0</v>
      </c>
      <c r="I52">
        <f t="shared" si="14"/>
        <v>6.9924105507138661</v>
      </c>
      <c r="J52">
        <f t="shared" si="2"/>
        <v>0</v>
      </c>
    </row>
    <row r="53" spans="1:10">
      <c r="A53">
        <v>3</v>
      </c>
      <c r="B53">
        <v>0</v>
      </c>
      <c r="C53">
        <v>1.25</v>
      </c>
      <c r="D53">
        <v>38.1</v>
      </c>
      <c r="E53">
        <v>2.1</v>
      </c>
      <c r="F53">
        <v>425</v>
      </c>
      <c r="G53">
        <v>0.17</v>
      </c>
      <c r="H53">
        <f t="shared" si="13"/>
        <v>0</v>
      </c>
      <c r="I53">
        <f t="shared" si="14"/>
        <v>26.942252239785237</v>
      </c>
      <c r="J53">
        <f t="shared" si="2"/>
        <v>0</v>
      </c>
    </row>
    <row r="54" spans="1:10">
      <c r="A54">
        <v>3</v>
      </c>
      <c r="B54">
        <v>0</v>
      </c>
      <c r="C54">
        <v>1.5</v>
      </c>
      <c r="D54">
        <v>41.6</v>
      </c>
      <c r="E54">
        <v>2.1</v>
      </c>
      <c r="F54">
        <v>424.9</v>
      </c>
      <c r="G54">
        <v>0.14699999999999999</v>
      </c>
      <c r="H54">
        <f t="shared" si="13"/>
        <v>2.3529411764711232E-2</v>
      </c>
      <c r="I54">
        <f t="shared" si="14"/>
        <v>38.582459676519662</v>
      </c>
      <c r="J54">
        <f t="shared" si="2"/>
        <v>7.5757575757592982E-2</v>
      </c>
    </row>
    <row r="55" spans="1:10">
      <c r="A55">
        <v>3</v>
      </c>
      <c r="B55">
        <v>0</v>
      </c>
      <c r="C55">
        <v>1.75</v>
      </c>
      <c r="D55">
        <v>28.8</v>
      </c>
      <c r="E55">
        <v>1.9</v>
      </c>
      <c r="F55">
        <v>424.9</v>
      </c>
      <c r="G55">
        <v>0.161</v>
      </c>
      <c r="H55">
        <f t="shared" si="13"/>
        <v>2.3529411764711232E-2</v>
      </c>
      <c r="I55">
        <f t="shared" si="14"/>
        <v>4.0049747825485174</v>
      </c>
      <c r="J55">
        <f t="shared" si="2"/>
        <v>7.5757575757592982E-2</v>
      </c>
    </row>
    <row r="56" spans="1:10">
      <c r="A56">
        <v>3</v>
      </c>
      <c r="B56">
        <v>0</v>
      </c>
      <c r="C56">
        <v>2</v>
      </c>
      <c r="D56">
        <v>36.6</v>
      </c>
      <c r="E56">
        <v>2.1</v>
      </c>
      <c r="F56">
        <v>424.9</v>
      </c>
      <c r="G56">
        <v>0.17199999999999999</v>
      </c>
      <c r="H56">
        <f t="shared" si="13"/>
        <v>2.3529411764711232E-2</v>
      </c>
      <c r="I56">
        <f t="shared" si="14"/>
        <v>21.953792987742979</v>
      </c>
      <c r="J56">
        <f t="shared" si="2"/>
        <v>7.5757575757592982E-2</v>
      </c>
    </row>
    <row r="57" spans="1:10">
      <c r="A57">
        <v>3</v>
      </c>
      <c r="B57">
        <v>0</v>
      </c>
      <c r="C57">
        <v>2.5</v>
      </c>
      <c r="D57">
        <v>45.3</v>
      </c>
      <c r="E57">
        <v>2.1</v>
      </c>
      <c r="F57">
        <v>424.9</v>
      </c>
      <c r="G57">
        <v>0.16800000000000001</v>
      </c>
      <c r="H57">
        <f t="shared" si="13"/>
        <v>2.3529411764711232E-2</v>
      </c>
      <c r="I57">
        <f t="shared" si="14"/>
        <v>50.888129951016111</v>
      </c>
      <c r="J57">
        <f t="shared" si="2"/>
        <v>7.5757575757592982E-2</v>
      </c>
    </row>
    <row r="58" spans="1:10">
      <c r="A58">
        <v>3</v>
      </c>
      <c r="B58">
        <v>0</v>
      </c>
      <c r="C58">
        <v>3</v>
      </c>
      <c r="D58">
        <v>34.799999999999997</v>
      </c>
      <c r="E58">
        <v>2</v>
      </c>
      <c r="F58">
        <v>424.9</v>
      </c>
      <c r="G58">
        <v>0.15</v>
      </c>
      <c r="H58">
        <f t="shared" si="13"/>
        <v>2.3529411764711232E-2</v>
      </c>
      <c r="I58">
        <f t="shared" si="14"/>
        <v>15.964562525705734</v>
      </c>
      <c r="J58">
        <f t="shared" si="2"/>
        <v>7.5757575757592982E-2</v>
      </c>
    </row>
    <row r="60" spans="1:10">
      <c r="A60">
        <v>4</v>
      </c>
      <c r="B60">
        <v>0</v>
      </c>
      <c r="C60">
        <v>0.25</v>
      </c>
      <c r="D60">
        <v>29.9</v>
      </c>
      <c r="E60">
        <v>1.9</v>
      </c>
      <c r="F60">
        <v>425.1</v>
      </c>
      <c r="G60">
        <v>5.74E-2</v>
      </c>
      <c r="H60">
        <f t="shared" si="5"/>
        <v>2.3529411764711232E-2</v>
      </c>
      <c r="I60">
        <f t="shared" si="6"/>
        <v>0.47036043419180229</v>
      </c>
      <c r="J60">
        <f t="shared" si="2"/>
        <v>7.5757575757592982E-2</v>
      </c>
    </row>
    <row r="61" spans="1:10">
      <c r="A61">
        <v>4</v>
      </c>
      <c r="B61">
        <v>0</v>
      </c>
      <c r="C61">
        <v>0.5</v>
      </c>
      <c r="D61">
        <v>30</v>
      </c>
      <c r="E61">
        <v>2</v>
      </c>
      <c r="F61">
        <v>425</v>
      </c>
      <c r="G61">
        <v>0.124</v>
      </c>
      <c r="H61">
        <f t="shared" si="5"/>
        <v>0</v>
      </c>
      <c r="I61">
        <f t="shared" si="6"/>
        <v>0</v>
      </c>
      <c r="J61">
        <f t="shared" si="2"/>
        <v>0</v>
      </c>
    </row>
    <row r="62" spans="1:10">
      <c r="A62">
        <v>4</v>
      </c>
      <c r="B62">
        <v>0</v>
      </c>
      <c r="C62">
        <v>0.75</v>
      </c>
      <c r="D62">
        <v>38.4</v>
      </c>
      <c r="E62">
        <v>2.2000000000000002</v>
      </c>
      <c r="F62">
        <v>424.9</v>
      </c>
      <c r="G62">
        <v>0.128</v>
      </c>
      <c r="H62">
        <f t="shared" ref="H62" si="17">ABS((F62-425)/425*100)</f>
        <v>2.3529411764711232E-2</v>
      </c>
      <c r="I62">
        <f t="shared" ref="I62" si="18">ABS(SQRT((D62-B$1)^2+(E62-C$1)^2)/(SQRT((B$1^2+C$1^2)))*100)</f>
        <v>27.945902227829993</v>
      </c>
      <c r="J62">
        <f t="shared" si="2"/>
        <v>7.5757575757592982E-2</v>
      </c>
    </row>
    <row r="63" spans="1:10">
      <c r="A63">
        <v>4</v>
      </c>
      <c r="B63">
        <v>0</v>
      </c>
      <c r="C63">
        <v>1</v>
      </c>
      <c r="D63">
        <v>36</v>
      </c>
      <c r="E63">
        <v>2.2999999999999998</v>
      </c>
      <c r="F63">
        <v>425</v>
      </c>
      <c r="G63">
        <v>0.14799999999999999</v>
      </c>
      <c r="H63">
        <f t="shared" si="5"/>
        <v>0</v>
      </c>
      <c r="I63">
        <f t="shared" si="6"/>
        <v>19.9806322151431</v>
      </c>
      <c r="J63">
        <f t="shared" si="2"/>
        <v>0</v>
      </c>
    </row>
    <row r="64" spans="1:10">
      <c r="A64">
        <v>4</v>
      </c>
      <c r="B64">
        <v>0</v>
      </c>
      <c r="C64">
        <v>1.25</v>
      </c>
      <c r="D64">
        <v>29.9</v>
      </c>
      <c r="E64">
        <v>1.9</v>
      </c>
      <c r="F64">
        <v>424.9</v>
      </c>
      <c r="G64">
        <v>0.161</v>
      </c>
      <c r="H64">
        <f t="shared" si="5"/>
        <v>2.3529411764711232E-2</v>
      </c>
      <c r="I64">
        <f t="shared" si="6"/>
        <v>0.47036043419180229</v>
      </c>
      <c r="J64">
        <f t="shared" si="2"/>
        <v>7.5757575757592982E-2</v>
      </c>
    </row>
    <row r="65" spans="1:10">
      <c r="A65">
        <v>4</v>
      </c>
      <c r="B65">
        <v>0</v>
      </c>
      <c r="C65">
        <v>1.5</v>
      </c>
      <c r="D65">
        <v>37.1</v>
      </c>
      <c r="E65">
        <v>2.1</v>
      </c>
      <c r="F65">
        <v>424.9</v>
      </c>
      <c r="G65">
        <v>0.13370000000000001</v>
      </c>
      <c r="H65">
        <f t="shared" si="5"/>
        <v>2.3529411764711232E-2</v>
      </c>
      <c r="I65">
        <f t="shared" si="6"/>
        <v>23.616590838473247</v>
      </c>
      <c r="J65">
        <f t="shared" si="2"/>
        <v>7.5757575757592982E-2</v>
      </c>
    </row>
    <row r="66" spans="1:10">
      <c r="A66">
        <v>4</v>
      </c>
      <c r="B66">
        <v>0</v>
      </c>
      <c r="C66">
        <v>1.75</v>
      </c>
      <c r="D66">
        <v>31</v>
      </c>
      <c r="E66">
        <v>2</v>
      </c>
      <c r="F66">
        <v>425</v>
      </c>
      <c r="G66">
        <v>0.14130000000000001</v>
      </c>
      <c r="H66">
        <f t="shared" si="5"/>
        <v>0</v>
      </c>
      <c r="I66">
        <f t="shared" si="6"/>
        <v>3.3259505261886964</v>
      </c>
      <c r="J66">
        <f t="shared" si="2"/>
        <v>0</v>
      </c>
    </row>
    <row r="67" spans="1:10">
      <c r="A67">
        <v>4</v>
      </c>
      <c r="B67">
        <v>0</v>
      </c>
      <c r="C67">
        <v>2</v>
      </c>
      <c r="D67">
        <v>37.299999999999997</v>
      </c>
      <c r="E67">
        <v>2.1</v>
      </c>
      <c r="F67">
        <v>425</v>
      </c>
      <c r="G67">
        <v>0.14699999999999999</v>
      </c>
      <c r="H67">
        <f t="shared" si="5"/>
        <v>0</v>
      </c>
      <c r="I67">
        <f t="shared" si="6"/>
        <v>24.281716782622762</v>
      </c>
      <c r="J67">
        <f t="shared" si="2"/>
        <v>0</v>
      </c>
    </row>
    <row r="68" spans="1:10">
      <c r="A68">
        <v>4</v>
      </c>
      <c r="B68">
        <v>0</v>
      </c>
      <c r="C68">
        <v>2.5</v>
      </c>
      <c r="D68">
        <v>38.799999999999997</v>
      </c>
      <c r="E68">
        <v>2.1</v>
      </c>
      <c r="F68">
        <v>424.9</v>
      </c>
      <c r="G68">
        <v>0.13800000000000001</v>
      </c>
      <c r="H68">
        <f t="shared" si="5"/>
        <v>2.3529411764711232E-2</v>
      </c>
      <c r="I68">
        <f t="shared" si="6"/>
        <v>29.270254314074879</v>
      </c>
      <c r="J68">
        <f t="shared" si="2"/>
        <v>7.5757575757592982E-2</v>
      </c>
    </row>
    <row r="69" spans="1:10">
      <c r="A69">
        <v>4</v>
      </c>
      <c r="B69">
        <v>0</v>
      </c>
      <c r="C69">
        <v>3</v>
      </c>
      <c r="D69">
        <v>34.700000000000003</v>
      </c>
      <c r="E69">
        <v>2</v>
      </c>
      <c r="F69">
        <v>424.9</v>
      </c>
      <c r="G69">
        <v>0.14899999999999999</v>
      </c>
      <c r="H69">
        <f t="shared" si="5"/>
        <v>2.3529411764711232E-2</v>
      </c>
      <c r="I69">
        <f t="shared" si="6"/>
        <v>15.631967473086883</v>
      </c>
      <c r="J69">
        <f t="shared" si="2"/>
        <v>7.5757575757592982E-2</v>
      </c>
    </row>
    <row r="71" spans="1:10">
      <c r="A71">
        <v>5</v>
      </c>
      <c r="B71">
        <v>0</v>
      </c>
      <c r="C71">
        <v>0.25</v>
      </c>
      <c r="D71">
        <v>43.9</v>
      </c>
      <c r="E71">
        <v>3.1</v>
      </c>
      <c r="F71">
        <v>425.1</v>
      </c>
      <c r="G71">
        <v>5.0700000000000002E-2</v>
      </c>
      <c r="H71">
        <f t="shared" si="5"/>
        <v>2.3529411764711232E-2</v>
      </c>
      <c r="I71">
        <f t="shared" si="6"/>
        <v>46.375248967678424</v>
      </c>
      <c r="J71">
        <f t="shared" ref="J71:J133" si="19">ABS((F71-425)/(425-293)*100)</f>
        <v>7.5757575757592982E-2</v>
      </c>
    </row>
    <row r="72" spans="1:10">
      <c r="A72">
        <v>5</v>
      </c>
      <c r="B72">
        <v>0</v>
      </c>
      <c r="C72">
        <v>0.5</v>
      </c>
      <c r="D72">
        <v>37</v>
      </c>
      <c r="E72">
        <v>2.2999999999999998</v>
      </c>
      <c r="F72">
        <v>425</v>
      </c>
      <c r="G72">
        <v>0.129</v>
      </c>
      <c r="H72">
        <f t="shared" si="5"/>
        <v>0</v>
      </c>
      <c r="I72">
        <f t="shared" si="6"/>
        <v>23.303024984995563</v>
      </c>
      <c r="J72">
        <f t="shared" si="19"/>
        <v>0</v>
      </c>
    </row>
    <row r="73" spans="1:10">
      <c r="A73">
        <v>5</v>
      </c>
      <c r="B73">
        <v>0</v>
      </c>
      <c r="C73">
        <v>0.75</v>
      </c>
      <c r="D73">
        <v>28.2</v>
      </c>
      <c r="E73">
        <v>1.8</v>
      </c>
      <c r="F73">
        <v>424.9</v>
      </c>
      <c r="G73">
        <v>0.125</v>
      </c>
      <c r="H73">
        <f t="shared" ref="H73" si="20">ABS((F73-425)/425*100)</f>
        <v>2.3529411764711232E-2</v>
      </c>
      <c r="I73">
        <f t="shared" ref="I73" si="21">ABS(SQRT((D73-B$1)^2+(E73-C$1)^2)/(SQRT((B$1^2+C$1^2)))*100)</f>
        <v>6.0235525930058902</v>
      </c>
      <c r="J73">
        <f t="shared" si="19"/>
        <v>7.5757575757592982E-2</v>
      </c>
    </row>
    <row r="74" spans="1:10">
      <c r="A74">
        <v>5</v>
      </c>
      <c r="B74">
        <v>0</v>
      </c>
      <c r="C74">
        <v>1</v>
      </c>
      <c r="D74">
        <v>30</v>
      </c>
      <c r="E74">
        <v>1.9</v>
      </c>
      <c r="F74">
        <v>424.9</v>
      </c>
      <c r="G74">
        <v>0.16300000000000001</v>
      </c>
      <c r="H74">
        <f t="shared" si="5"/>
        <v>2.3529411764711232E-2</v>
      </c>
      <c r="I74">
        <f t="shared" si="6"/>
        <v>0.33259505261886996</v>
      </c>
      <c r="J74">
        <f t="shared" si="19"/>
        <v>7.5757575757592982E-2</v>
      </c>
    </row>
    <row r="75" spans="1:10">
      <c r="A75">
        <v>5</v>
      </c>
      <c r="B75">
        <v>0</v>
      </c>
      <c r="C75">
        <v>1.25</v>
      </c>
      <c r="D75">
        <v>49.3</v>
      </c>
      <c r="E75">
        <v>2.4</v>
      </c>
      <c r="F75">
        <v>424.9</v>
      </c>
      <c r="G75">
        <v>0.14499999999999999</v>
      </c>
      <c r="H75">
        <f t="shared" si="5"/>
        <v>2.3529411764711232E-2</v>
      </c>
      <c r="I75">
        <f t="shared" si="6"/>
        <v>64.204629998734006</v>
      </c>
      <c r="J75">
        <f t="shared" si="19"/>
        <v>7.5757575757592982E-2</v>
      </c>
    </row>
    <row r="76" spans="1:10">
      <c r="A76">
        <v>5</v>
      </c>
      <c r="B76">
        <v>0</v>
      </c>
      <c r="C76">
        <v>1.5</v>
      </c>
      <c r="D76">
        <v>48.6</v>
      </c>
      <c r="E76">
        <v>2.2999999999999998</v>
      </c>
      <c r="F76">
        <v>424.9</v>
      </c>
      <c r="G76">
        <v>0.12</v>
      </c>
      <c r="H76">
        <f t="shared" si="5"/>
        <v>2.3529411764711232E-2</v>
      </c>
      <c r="I76">
        <f t="shared" si="6"/>
        <v>61.870725918351056</v>
      </c>
      <c r="J76">
        <f t="shared" si="19"/>
        <v>7.5757575757592982E-2</v>
      </c>
    </row>
    <row r="77" spans="1:10">
      <c r="A77">
        <v>5</v>
      </c>
      <c r="B77">
        <v>0</v>
      </c>
      <c r="C77">
        <v>1.75</v>
      </c>
      <c r="D77">
        <v>39.1</v>
      </c>
      <c r="E77">
        <v>2.1</v>
      </c>
      <c r="F77">
        <v>424.9</v>
      </c>
      <c r="G77">
        <v>0.13400000000000001</v>
      </c>
      <c r="H77">
        <f t="shared" si="5"/>
        <v>2.3529411764711232E-2</v>
      </c>
      <c r="I77">
        <f t="shared" si="6"/>
        <v>30.267977178494711</v>
      </c>
      <c r="J77">
        <f t="shared" si="19"/>
        <v>7.5757575757592982E-2</v>
      </c>
    </row>
    <row r="78" spans="1:10">
      <c r="A78">
        <v>5</v>
      </c>
      <c r="B78">
        <v>0</v>
      </c>
      <c r="C78">
        <v>2</v>
      </c>
      <c r="D78">
        <v>37.4</v>
      </c>
      <c r="E78">
        <v>2.1</v>
      </c>
      <c r="F78">
        <v>424.9</v>
      </c>
      <c r="G78">
        <v>0.13</v>
      </c>
      <c r="H78">
        <f t="shared" si="5"/>
        <v>2.3529411764711232E-2</v>
      </c>
      <c r="I78">
        <f t="shared" si="6"/>
        <v>24.614281055078713</v>
      </c>
      <c r="J78">
        <f t="shared" si="19"/>
        <v>7.5757575757592982E-2</v>
      </c>
    </row>
    <row r="79" spans="1:10">
      <c r="A79">
        <v>5</v>
      </c>
      <c r="B79">
        <v>0</v>
      </c>
      <c r="C79">
        <v>2.5</v>
      </c>
      <c r="D79">
        <v>41.4</v>
      </c>
      <c r="E79">
        <v>2.1</v>
      </c>
      <c r="F79">
        <v>424.8</v>
      </c>
      <c r="G79">
        <v>0.1653</v>
      </c>
      <c r="H79">
        <f t="shared" si="5"/>
        <v>4.7058823529409086E-2</v>
      </c>
      <c r="I79">
        <f t="shared" si="6"/>
        <v>37.917294720721479</v>
      </c>
      <c r="J79">
        <f t="shared" si="19"/>
        <v>0.15151515151514292</v>
      </c>
    </row>
    <row r="80" spans="1:10">
      <c r="A80">
        <v>5</v>
      </c>
      <c r="B80">
        <v>0</v>
      </c>
      <c r="C80">
        <v>3</v>
      </c>
      <c r="D80">
        <v>30.2</v>
      </c>
      <c r="E80">
        <v>2</v>
      </c>
      <c r="F80">
        <v>424.8</v>
      </c>
      <c r="G80">
        <v>0.153</v>
      </c>
      <c r="H80">
        <f t="shared" si="5"/>
        <v>4.7058823529409086E-2</v>
      </c>
      <c r="I80">
        <f t="shared" si="6"/>
        <v>0.66519010523773703</v>
      </c>
      <c r="J80">
        <f t="shared" si="19"/>
        <v>0.15151515151514292</v>
      </c>
    </row>
    <row r="82" spans="1:10">
      <c r="A82">
        <v>6</v>
      </c>
      <c r="B82">
        <v>0</v>
      </c>
      <c r="C82">
        <v>0.25</v>
      </c>
      <c r="D82">
        <v>43.1</v>
      </c>
      <c r="E82">
        <v>2.5</v>
      </c>
      <c r="F82">
        <v>425.1</v>
      </c>
      <c r="G82">
        <v>5.0999999999999997E-2</v>
      </c>
      <c r="H82">
        <f t="shared" si="5"/>
        <v>2.3529411764711232E-2</v>
      </c>
      <c r="I82">
        <f t="shared" si="6"/>
        <v>43.601676512380415</v>
      </c>
      <c r="J82">
        <f t="shared" si="19"/>
        <v>7.5757575757592982E-2</v>
      </c>
    </row>
    <row r="83" spans="1:10">
      <c r="A83">
        <v>6</v>
      </c>
      <c r="B83">
        <v>0</v>
      </c>
      <c r="C83">
        <v>0.5</v>
      </c>
      <c r="D83">
        <v>30</v>
      </c>
      <c r="E83">
        <v>1.9</v>
      </c>
      <c r="F83">
        <v>425</v>
      </c>
      <c r="G83">
        <v>0.14899999999999999</v>
      </c>
      <c r="H83">
        <f t="shared" si="5"/>
        <v>0</v>
      </c>
      <c r="I83">
        <f t="shared" si="6"/>
        <v>0.33259505261886996</v>
      </c>
      <c r="J83">
        <f t="shared" si="19"/>
        <v>0</v>
      </c>
    </row>
    <row r="84" spans="1:10">
      <c r="A84">
        <v>6</v>
      </c>
      <c r="B84">
        <v>0</v>
      </c>
      <c r="C84">
        <v>0.75</v>
      </c>
      <c r="D84">
        <v>38.1</v>
      </c>
      <c r="E84">
        <v>2.1</v>
      </c>
      <c r="F84">
        <v>424.9</v>
      </c>
      <c r="G84">
        <v>0.121</v>
      </c>
      <c r="H84">
        <f t="shared" ref="H84" si="22">ABS((F84-425)/425*100)</f>
        <v>2.3529411764711232E-2</v>
      </c>
      <c r="I84">
        <f t="shared" ref="I84" si="23">ABS(SQRT((D84-B$1)^2+(E84-C$1)^2)/(SQRT((B$1^2+C$1^2)))*100)</f>
        <v>26.942252239785237</v>
      </c>
      <c r="J84">
        <f t="shared" si="19"/>
        <v>7.5757575757592982E-2</v>
      </c>
    </row>
    <row r="85" spans="1:10">
      <c r="A85">
        <v>6</v>
      </c>
      <c r="B85">
        <v>0</v>
      </c>
      <c r="C85">
        <v>1</v>
      </c>
      <c r="D85">
        <v>36.1</v>
      </c>
      <c r="E85">
        <v>2</v>
      </c>
      <c r="F85">
        <v>424.9</v>
      </c>
      <c r="G85">
        <v>0.151</v>
      </c>
      <c r="H85">
        <f t="shared" si="5"/>
        <v>2.3529411764711232E-2</v>
      </c>
      <c r="I85">
        <f t="shared" si="6"/>
        <v>20.288298209751055</v>
      </c>
      <c r="J85">
        <f t="shared" si="19"/>
        <v>7.5757575757592982E-2</v>
      </c>
    </row>
    <row r="86" spans="1:10">
      <c r="A86">
        <v>6</v>
      </c>
      <c r="B86">
        <v>0</v>
      </c>
      <c r="C86">
        <v>1.25</v>
      </c>
      <c r="D86">
        <v>35.799999999999997</v>
      </c>
      <c r="E86">
        <v>2</v>
      </c>
      <c r="F86">
        <v>424.9</v>
      </c>
      <c r="G86">
        <v>0.14299999999999999</v>
      </c>
      <c r="H86">
        <f t="shared" si="5"/>
        <v>2.3529411764711232E-2</v>
      </c>
      <c r="I86">
        <f t="shared" si="6"/>
        <v>19.290513051894433</v>
      </c>
      <c r="J86">
        <f t="shared" si="19"/>
        <v>7.5757575757592982E-2</v>
      </c>
    </row>
    <row r="87" spans="1:10">
      <c r="A87">
        <v>6</v>
      </c>
      <c r="B87">
        <v>0</v>
      </c>
      <c r="C87">
        <v>1.5</v>
      </c>
      <c r="D87">
        <v>48.6</v>
      </c>
      <c r="E87">
        <v>2.2999999999999998</v>
      </c>
      <c r="F87">
        <v>424.9</v>
      </c>
      <c r="G87">
        <v>0.107</v>
      </c>
      <c r="H87">
        <f t="shared" si="5"/>
        <v>2.3529411764711232E-2</v>
      </c>
      <c r="I87">
        <f t="shared" si="6"/>
        <v>61.870725918351056</v>
      </c>
      <c r="J87">
        <f t="shared" si="19"/>
        <v>7.5757575757592982E-2</v>
      </c>
    </row>
    <row r="88" spans="1:10">
      <c r="A88">
        <v>6</v>
      </c>
      <c r="B88">
        <v>0</v>
      </c>
      <c r="C88">
        <v>1.75</v>
      </c>
      <c r="D88">
        <v>42.6</v>
      </c>
      <c r="E88">
        <v>2.1</v>
      </c>
      <c r="F88">
        <v>424.9</v>
      </c>
      <c r="G88">
        <v>0.13300000000000001</v>
      </c>
      <c r="H88">
        <f t="shared" si="5"/>
        <v>2.3529411764711232E-2</v>
      </c>
      <c r="I88">
        <f t="shared" si="6"/>
        <v>41.908296430832323</v>
      </c>
      <c r="J88">
        <f t="shared" si="19"/>
        <v>7.5757575757592982E-2</v>
      </c>
    </row>
    <row r="89" spans="1:10">
      <c r="A89">
        <v>6</v>
      </c>
      <c r="B89">
        <v>0</v>
      </c>
      <c r="C89">
        <v>2</v>
      </c>
      <c r="D89">
        <v>30.6</v>
      </c>
      <c r="E89">
        <v>2</v>
      </c>
      <c r="F89">
        <v>424.8</v>
      </c>
      <c r="G89">
        <v>0.15</v>
      </c>
      <c r="H89">
        <f t="shared" si="5"/>
        <v>4.7058823529409086E-2</v>
      </c>
      <c r="I89">
        <f t="shared" si="6"/>
        <v>1.9955703157132225</v>
      </c>
      <c r="J89">
        <f t="shared" si="19"/>
        <v>0.15151515151514292</v>
      </c>
    </row>
    <row r="90" spans="1:10">
      <c r="A90">
        <v>6</v>
      </c>
      <c r="B90">
        <v>0</v>
      </c>
      <c r="C90">
        <v>2.5</v>
      </c>
      <c r="D90">
        <v>31.9</v>
      </c>
      <c r="E90">
        <v>2</v>
      </c>
      <c r="F90">
        <v>424.8</v>
      </c>
      <c r="G90">
        <v>0.154</v>
      </c>
      <c r="H90">
        <f t="shared" si="5"/>
        <v>4.7058823529409086E-2</v>
      </c>
      <c r="I90">
        <f t="shared" si="6"/>
        <v>6.3193059997585195</v>
      </c>
      <c r="J90">
        <f t="shared" si="19"/>
        <v>0.15151515151514292</v>
      </c>
    </row>
    <row r="91" spans="1:10">
      <c r="A91">
        <v>6</v>
      </c>
      <c r="B91">
        <v>0</v>
      </c>
      <c r="C91">
        <v>3</v>
      </c>
      <c r="D91">
        <v>30.2</v>
      </c>
      <c r="E91">
        <v>2</v>
      </c>
      <c r="F91">
        <v>424.8</v>
      </c>
      <c r="G91">
        <v>0.14899999999999999</v>
      </c>
      <c r="H91">
        <f t="shared" si="5"/>
        <v>4.7058823529409086E-2</v>
      </c>
      <c r="I91">
        <f t="shared" si="6"/>
        <v>0.66519010523773703</v>
      </c>
      <c r="J91">
        <f t="shared" si="19"/>
        <v>0.15151515151514292</v>
      </c>
    </row>
    <row r="94" spans="1:10">
      <c r="A94" t="s">
        <v>0</v>
      </c>
      <c r="B94">
        <v>25</v>
      </c>
      <c r="C94">
        <v>3</v>
      </c>
    </row>
    <row r="95" spans="1:10">
      <c r="A95" t="s">
        <v>1</v>
      </c>
      <c r="B95">
        <v>425</v>
      </c>
    </row>
    <row r="97" spans="1:10">
      <c r="A97" t="s">
        <v>30</v>
      </c>
      <c r="B97" t="s">
        <v>2</v>
      </c>
      <c r="C97" t="s">
        <v>3</v>
      </c>
    </row>
    <row r="98" spans="1:10">
      <c r="A98">
        <v>4</v>
      </c>
      <c r="B98">
        <v>0.25</v>
      </c>
      <c r="C98">
        <v>0</v>
      </c>
      <c r="D98">
        <v>13.5</v>
      </c>
      <c r="E98">
        <v>1.7</v>
      </c>
      <c r="F98">
        <v>426.2</v>
      </c>
      <c r="G98">
        <v>1.49</v>
      </c>
      <c r="H98">
        <f t="shared" ref="H98:H156" si="24">ABS((F98-425)/425*100)</f>
        <v>0.28235294117646792</v>
      </c>
      <c r="I98">
        <f t="shared" ref="I98:I156" si="25">ABS(SQRT((D98-B$1)^2+(E98-C$1)^2)/(SQRT((B$1^2+C$1^2)))*100)</f>
        <v>54.88725370674895</v>
      </c>
      <c r="J98">
        <f t="shared" si="19"/>
        <v>0.90909090909090051</v>
      </c>
    </row>
    <row r="99" spans="1:10">
      <c r="A99">
        <v>4</v>
      </c>
      <c r="B99">
        <v>0.5</v>
      </c>
      <c r="C99">
        <v>0</v>
      </c>
      <c r="D99">
        <v>3.3</v>
      </c>
      <c r="E99">
        <v>0</v>
      </c>
      <c r="F99">
        <v>427.4</v>
      </c>
      <c r="G99">
        <v>3.8</v>
      </c>
      <c r="H99">
        <f t="shared" si="24"/>
        <v>0.56470588235293584</v>
      </c>
      <c r="I99">
        <f t="shared" si="25"/>
        <v>89.051665425438557</v>
      </c>
      <c r="J99">
        <f t="shared" si="19"/>
        <v>1.818181818181801</v>
      </c>
    </row>
    <row r="100" spans="1:10">
      <c r="A100">
        <v>4</v>
      </c>
      <c r="B100">
        <v>1</v>
      </c>
      <c r="C100">
        <v>0</v>
      </c>
      <c r="D100">
        <v>23.9</v>
      </c>
      <c r="E100">
        <v>2.2999999999999998</v>
      </c>
      <c r="F100">
        <v>423.7</v>
      </c>
      <c r="G100">
        <v>1.27</v>
      </c>
      <c r="H100">
        <f t="shared" si="24"/>
        <v>0.30588235294117916</v>
      </c>
      <c r="I100">
        <f t="shared" si="25"/>
        <v>20.312819092115863</v>
      </c>
      <c r="J100">
        <f t="shared" si="19"/>
        <v>0.98484848484849341</v>
      </c>
    </row>
    <row r="101" spans="1:10">
      <c r="A101">
        <v>4</v>
      </c>
      <c r="B101">
        <v>1.25</v>
      </c>
      <c r="C101">
        <v>0</v>
      </c>
      <c r="D101">
        <v>24.3</v>
      </c>
      <c r="E101">
        <v>2.2999999999999998</v>
      </c>
      <c r="F101">
        <v>430.9</v>
      </c>
      <c r="G101">
        <v>4.55</v>
      </c>
      <c r="H101">
        <f t="shared" si="24"/>
        <v>1.3882352941176417</v>
      </c>
      <c r="I101">
        <f t="shared" si="25"/>
        <v>18.984157344704439</v>
      </c>
      <c r="J101">
        <f t="shared" si="19"/>
        <v>4.4696969696969528</v>
      </c>
    </row>
    <row r="102" spans="1:10">
      <c r="A102">
        <v>4</v>
      </c>
      <c r="B102">
        <v>1.5</v>
      </c>
      <c r="C102">
        <v>0</v>
      </c>
      <c r="D102">
        <v>24.4</v>
      </c>
      <c r="E102">
        <v>2.5</v>
      </c>
      <c r="F102">
        <v>428</v>
      </c>
      <c r="G102">
        <v>4.43</v>
      </c>
      <c r="H102">
        <f t="shared" si="24"/>
        <v>0.70588235294117652</v>
      </c>
      <c r="I102">
        <f t="shared" si="25"/>
        <v>18.699415541479379</v>
      </c>
      <c r="J102">
        <f t="shared" si="19"/>
        <v>2.2727272727272729</v>
      </c>
    </row>
    <row r="103" spans="1:10">
      <c r="A103">
        <v>4</v>
      </c>
      <c r="B103">
        <v>1.75</v>
      </c>
      <c r="C103">
        <v>0</v>
      </c>
      <c r="D103">
        <v>25.9</v>
      </c>
      <c r="E103">
        <v>2.8</v>
      </c>
      <c r="F103">
        <v>429.4</v>
      </c>
      <c r="G103">
        <v>4.09</v>
      </c>
      <c r="H103">
        <f t="shared" si="24"/>
        <v>1.0352941176470536</v>
      </c>
      <c r="I103">
        <f t="shared" si="25"/>
        <v>13.893558703634129</v>
      </c>
      <c r="J103">
        <f t="shared" si="19"/>
        <v>3.3333333333333162</v>
      </c>
    </row>
    <row r="104" spans="1:10">
      <c r="A104">
        <v>4</v>
      </c>
      <c r="B104">
        <v>2</v>
      </c>
      <c r="C104">
        <v>0</v>
      </c>
      <c r="D104">
        <v>26.7</v>
      </c>
      <c r="E104">
        <v>3.5</v>
      </c>
      <c r="F104">
        <v>427.8</v>
      </c>
      <c r="G104">
        <v>5.88</v>
      </c>
      <c r="H104">
        <f t="shared" si="24"/>
        <v>0.65882352941176747</v>
      </c>
      <c r="I104">
        <f t="shared" si="25"/>
        <v>12.056283934151725</v>
      </c>
      <c r="J104">
        <f t="shared" si="19"/>
        <v>2.1212121212121295</v>
      </c>
    </row>
    <row r="105" spans="1:10">
      <c r="A105">
        <v>4</v>
      </c>
      <c r="B105">
        <v>2.5</v>
      </c>
      <c r="C105">
        <v>0</v>
      </c>
      <c r="D105">
        <v>26.5</v>
      </c>
      <c r="E105">
        <v>2.8</v>
      </c>
      <c r="F105">
        <v>432.9</v>
      </c>
      <c r="G105">
        <v>6.32</v>
      </c>
      <c r="H105">
        <f t="shared" si="24"/>
        <v>1.8588235294117592</v>
      </c>
      <c r="I105">
        <f t="shared" si="25"/>
        <v>11.941042482765953</v>
      </c>
      <c r="J105">
        <f t="shared" si="19"/>
        <v>5.9848484848484675</v>
      </c>
    </row>
    <row r="106" spans="1:10">
      <c r="A106">
        <v>4</v>
      </c>
      <c r="B106">
        <v>3</v>
      </c>
      <c r="C106">
        <v>0</v>
      </c>
      <c r="D106">
        <v>26.8</v>
      </c>
      <c r="E106">
        <v>4.0999999999999996</v>
      </c>
      <c r="F106">
        <v>431.7</v>
      </c>
      <c r="G106">
        <v>9.31</v>
      </c>
      <c r="H106">
        <f t="shared" si="24"/>
        <v>1.5764705882352914</v>
      </c>
      <c r="I106">
        <f t="shared" si="25"/>
        <v>12.730181543241784</v>
      </c>
      <c r="J106">
        <f t="shared" si="19"/>
        <v>5.0757575757575673</v>
      </c>
    </row>
    <row r="108" spans="1:10">
      <c r="A108">
        <v>5</v>
      </c>
      <c r="B108">
        <v>0.25</v>
      </c>
      <c r="C108">
        <v>0</v>
      </c>
      <c r="D108">
        <v>5.6</v>
      </c>
      <c r="E108">
        <v>0.6</v>
      </c>
      <c r="F108">
        <v>425.8</v>
      </c>
      <c r="G108">
        <v>1.48</v>
      </c>
      <c r="H108">
        <f t="shared" si="24"/>
        <v>0.18823529411764972</v>
      </c>
      <c r="I108">
        <f t="shared" si="25"/>
        <v>81.286666335222563</v>
      </c>
      <c r="J108">
        <f t="shared" si="19"/>
        <v>0.60606060606061463</v>
      </c>
    </row>
    <row r="109" spans="1:10">
      <c r="A109">
        <v>5</v>
      </c>
      <c r="B109">
        <v>0.5</v>
      </c>
      <c r="C109">
        <v>0</v>
      </c>
      <c r="D109">
        <v>16.399999999999999</v>
      </c>
      <c r="E109">
        <v>1.6</v>
      </c>
      <c r="F109">
        <v>426.3</v>
      </c>
      <c r="G109">
        <v>4.12</v>
      </c>
      <c r="H109">
        <f t="shared" si="24"/>
        <v>0.30588235294117916</v>
      </c>
      <c r="I109">
        <f t="shared" si="25"/>
        <v>45.252487341796687</v>
      </c>
      <c r="J109">
        <f t="shared" si="19"/>
        <v>0.98484848484849341</v>
      </c>
    </row>
    <row r="110" spans="1:10">
      <c r="A110">
        <v>5</v>
      </c>
      <c r="B110">
        <v>1</v>
      </c>
      <c r="C110">
        <v>0</v>
      </c>
      <c r="D110">
        <v>26.1</v>
      </c>
      <c r="E110">
        <v>3.2</v>
      </c>
      <c r="F110">
        <v>424.9</v>
      </c>
      <c r="G110">
        <v>2.94</v>
      </c>
      <c r="H110">
        <f t="shared" si="24"/>
        <v>2.3529411764711232E-2</v>
      </c>
      <c r="I110">
        <f t="shared" si="25"/>
        <v>13.571345398640599</v>
      </c>
      <c r="J110">
        <f t="shared" si="19"/>
        <v>7.5757575757592982E-2</v>
      </c>
    </row>
    <row r="111" spans="1:10">
      <c r="A111">
        <v>5</v>
      </c>
      <c r="B111">
        <v>1.25</v>
      </c>
      <c r="C111">
        <v>0</v>
      </c>
      <c r="D111">
        <v>23.9</v>
      </c>
      <c r="E111">
        <v>2.2000000000000002</v>
      </c>
      <c r="F111">
        <v>431.5</v>
      </c>
      <c r="G111">
        <v>4.2</v>
      </c>
      <c r="H111">
        <f t="shared" si="24"/>
        <v>1.5294117647058825</v>
      </c>
      <c r="I111">
        <f t="shared" si="25"/>
        <v>20.299200036550555</v>
      </c>
      <c r="J111">
        <f t="shared" si="19"/>
        <v>4.9242424242424239</v>
      </c>
    </row>
    <row r="112" spans="1:10">
      <c r="A112">
        <v>5</v>
      </c>
      <c r="B112">
        <v>1.5</v>
      </c>
      <c r="C112">
        <v>0</v>
      </c>
      <c r="D112">
        <v>24.4</v>
      </c>
      <c r="E112">
        <v>2.5</v>
      </c>
      <c r="F112">
        <v>429.5</v>
      </c>
      <c r="G112">
        <v>4.97</v>
      </c>
      <c r="H112">
        <f t="shared" si="24"/>
        <v>1.0588235294117647</v>
      </c>
      <c r="I112">
        <f t="shared" si="25"/>
        <v>18.699415541479379</v>
      </c>
      <c r="J112">
        <f t="shared" si="19"/>
        <v>3.4090909090909087</v>
      </c>
    </row>
    <row r="113" spans="1:10">
      <c r="A113">
        <v>5</v>
      </c>
      <c r="B113">
        <v>1.75</v>
      </c>
      <c r="C113">
        <v>0</v>
      </c>
      <c r="D113">
        <v>25.1</v>
      </c>
      <c r="E113">
        <v>2.2999999999999998</v>
      </c>
      <c r="F113">
        <v>429.4</v>
      </c>
      <c r="G113">
        <v>3.55</v>
      </c>
      <c r="H113">
        <f t="shared" si="24"/>
        <v>1.0352941176470536</v>
      </c>
      <c r="I113">
        <f t="shared" si="25"/>
        <v>16.327673451964372</v>
      </c>
      <c r="J113">
        <f t="shared" si="19"/>
        <v>3.3333333333333162</v>
      </c>
    </row>
    <row r="114" spans="1:10">
      <c r="A114">
        <v>5</v>
      </c>
      <c r="B114">
        <v>2</v>
      </c>
      <c r="C114">
        <v>0</v>
      </c>
      <c r="D114">
        <v>25.7</v>
      </c>
      <c r="E114">
        <v>2.6</v>
      </c>
      <c r="F114">
        <v>428.4</v>
      </c>
      <c r="G114">
        <v>5.25</v>
      </c>
      <c r="H114">
        <f t="shared" si="24"/>
        <v>0.7999999999999946</v>
      </c>
      <c r="I114">
        <f t="shared" si="25"/>
        <v>14.440141935418927</v>
      </c>
      <c r="J114">
        <f t="shared" si="19"/>
        <v>2.5757575757575588</v>
      </c>
    </row>
    <row r="115" spans="1:10">
      <c r="A115">
        <v>5</v>
      </c>
      <c r="B115">
        <v>2.5</v>
      </c>
      <c r="C115">
        <v>0</v>
      </c>
      <c r="D115">
        <v>25.4</v>
      </c>
      <c r="E115">
        <v>2.4</v>
      </c>
      <c r="F115">
        <v>432.2</v>
      </c>
      <c r="G115">
        <v>5.7</v>
      </c>
      <c r="H115">
        <f t="shared" si="24"/>
        <v>1.6941176470588211</v>
      </c>
      <c r="I115">
        <f t="shared" si="25"/>
        <v>15.357106106444729</v>
      </c>
      <c r="J115">
        <f t="shared" si="19"/>
        <v>5.4545454545454461</v>
      </c>
    </row>
    <row r="116" spans="1:10">
      <c r="A116">
        <v>5</v>
      </c>
      <c r="B116">
        <v>3</v>
      </c>
      <c r="C116">
        <v>0</v>
      </c>
      <c r="D116">
        <v>26.7</v>
      </c>
      <c r="E116">
        <v>3.4</v>
      </c>
      <c r="F116">
        <v>433.5</v>
      </c>
      <c r="G116">
        <v>8.9700000000000006</v>
      </c>
      <c r="H116">
        <f t="shared" si="24"/>
        <v>2</v>
      </c>
      <c r="I116">
        <f t="shared" si="25"/>
        <v>11.922500480147406</v>
      </c>
      <c r="J116">
        <f t="shared" si="19"/>
        <v>6.4393939393939394</v>
      </c>
    </row>
    <row r="118" spans="1:10">
      <c r="A118">
        <v>6</v>
      </c>
      <c r="B118">
        <v>0.25</v>
      </c>
      <c r="C118">
        <v>0</v>
      </c>
      <c r="D118">
        <v>23.5</v>
      </c>
      <c r="E118">
        <v>2.7</v>
      </c>
      <c r="F118">
        <v>426.7</v>
      </c>
      <c r="G118">
        <v>2.4500000000000002</v>
      </c>
      <c r="H118">
        <f t="shared" si="24"/>
        <v>0.3999999999999973</v>
      </c>
      <c r="I118">
        <f t="shared" si="25"/>
        <v>21.743679785617452</v>
      </c>
      <c r="J118">
        <f t="shared" si="19"/>
        <v>1.2878787878787794</v>
      </c>
    </row>
    <row r="119" spans="1:10">
      <c r="A119">
        <v>6</v>
      </c>
      <c r="B119">
        <v>0.5</v>
      </c>
      <c r="C119">
        <v>0</v>
      </c>
      <c r="D119">
        <v>27.6</v>
      </c>
      <c r="E119">
        <v>3.6</v>
      </c>
      <c r="F119">
        <v>427.5</v>
      </c>
      <c r="G119">
        <v>4.66</v>
      </c>
      <c r="H119">
        <f t="shared" si="24"/>
        <v>0.58823529411764708</v>
      </c>
      <c r="I119">
        <f t="shared" si="25"/>
        <v>9.5935081294638209</v>
      </c>
      <c r="J119">
        <f t="shared" si="19"/>
        <v>1.893939393939394</v>
      </c>
    </row>
    <row r="120" spans="1:10">
      <c r="A120">
        <v>6</v>
      </c>
      <c r="B120">
        <v>1</v>
      </c>
      <c r="C120">
        <v>0</v>
      </c>
      <c r="D120">
        <v>24.4</v>
      </c>
      <c r="E120">
        <v>2.2999999999999998</v>
      </c>
      <c r="F120">
        <v>426.5</v>
      </c>
      <c r="G120">
        <v>4.57</v>
      </c>
      <c r="H120">
        <f t="shared" si="24"/>
        <v>0.35294117647058826</v>
      </c>
      <c r="I120">
        <f t="shared" si="25"/>
        <v>18.652030186778486</v>
      </c>
      <c r="J120">
        <f t="shared" si="19"/>
        <v>1.1363636363636365</v>
      </c>
    </row>
    <row r="121" spans="1:10">
      <c r="A121">
        <v>6</v>
      </c>
      <c r="B121">
        <v>1.25</v>
      </c>
      <c r="C121">
        <v>0</v>
      </c>
      <c r="D121">
        <v>24.5</v>
      </c>
      <c r="E121">
        <v>2.2999999999999998</v>
      </c>
      <c r="F121">
        <v>432.2</v>
      </c>
      <c r="G121">
        <v>4.1100000000000003</v>
      </c>
      <c r="H121">
        <f t="shared" si="24"/>
        <v>1.6941176470588211</v>
      </c>
      <c r="I121">
        <f t="shared" si="25"/>
        <v>18.319920006008449</v>
      </c>
      <c r="J121">
        <f t="shared" si="19"/>
        <v>5.4545454545454461</v>
      </c>
    </row>
    <row r="122" spans="1:10">
      <c r="A122">
        <v>6</v>
      </c>
      <c r="B122">
        <v>1.5</v>
      </c>
      <c r="C122">
        <v>0</v>
      </c>
      <c r="D122">
        <v>24.7</v>
      </c>
      <c r="E122">
        <v>2.2999999999999998</v>
      </c>
      <c r="F122">
        <v>431.2</v>
      </c>
      <c r="G122">
        <v>6.12</v>
      </c>
      <c r="H122">
        <f t="shared" si="24"/>
        <v>1.458823529411762</v>
      </c>
      <c r="I122">
        <f t="shared" si="25"/>
        <v>17.655754408034063</v>
      </c>
      <c r="J122">
        <f t="shared" si="19"/>
        <v>4.6969696969696884</v>
      </c>
    </row>
    <row r="123" spans="1:10">
      <c r="A123">
        <v>6</v>
      </c>
      <c r="B123">
        <v>1.75</v>
      </c>
      <c r="C123">
        <v>0</v>
      </c>
      <c r="D123">
        <v>25.3</v>
      </c>
      <c r="E123">
        <v>2.4</v>
      </c>
      <c r="F123">
        <v>431.2</v>
      </c>
      <c r="G123">
        <v>5.47</v>
      </c>
      <c r="H123">
        <f t="shared" si="24"/>
        <v>1.458823529411762</v>
      </c>
      <c r="I123">
        <f t="shared" si="25"/>
        <v>15.688477255108948</v>
      </c>
      <c r="J123">
        <f t="shared" si="19"/>
        <v>4.6969696969696884</v>
      </c>
    </row>
    <row r="124" spans="1:10">
      <c r="A124">
        <v>6</v>
      </c>
      <c r="B124">
        <v>2</v>
      </c>
      <c r="C124">
        <v>0</v>
      </c>
      <c r="D124">
        <v>25.6</v>
      </c>
      <c r="E124">
        <v>2.5</v>
      </c>
      <c r="F124">
        <v>428.5</v>
      </c>
      <c r="G124">
        <v>4.71</v>
      </c>
      <c r="H124">
        <f t="shared" si="24"/>
        <v>0.82352941176470595</v>
      </c>
      <c r="I124">
        <f t="shared" si="25"/>
        <v>14.728366466144907</v>
      </c>
      <c r="J124">
        <f t="shared" si="19"/>
        <v>2.6515151515151514</v>
      </c>
    </row>
    <row r="125" spans="1:10">
      <c r="A125">
        <v>6</v>
      </c>
      <c r="B125">
        <v>2.5</v>
      </c>
      <c r="C125">
        <v>0</v>
      </c>
      <c r="D125">
        <v>25.3</v>
      </c>
      <c r="E125">
        <v>2</v>
      </c>
      <c r="F125">
        <v>433.9</v>
      </c>
      <c r="G125">
        <v>6.52</v>
      </c>
      <c r="H125">
        <f t="shared" si="24"/>
        <v>2.0941176470588183</v>
      </c>
      <c r="I125">
        <f t="shared" si="25"/>
        <v>15.631967473086872</v>
      </c>
      <c r="J125">
        <f t="shared" si="19"/>
        <v>6.7424242424242244</v>
      </c>
    </row>
    <row r="126" spans="1:10">
      <c r="A126">
        <v>6</v>
      </c>
      <c r="B126">
        <v>3</v>
      </c>
      <c r="C126">
        <v>0</v>
      </c>
      <c r="D126">
        <v>25.7</v>
      </c>
      <c r="E126">
        <v>2.2999999999999998</v>
      </c>
      <c r="F126">
        <v>433</v>
      </c>
      <c r="G126">
        <v>8.11</v>
      </c>
      <c r="H126">
        <f t="shared" si="24"/>
        <v>1.8823529411764703</v>
      </c>
      <c r="I126">
        <f t="shared" si="25"/>
        <v>14.336351469300951</v>
      </c>
      <c r="J126">
        <f t="shared" si="19"/>
        <v>6.0606060606060606</v>
      </c>
    </row>
    <row r="128" spans="1:10">
      <c r="A128">
        <v>4</v>
      </c>
      <c r="B128">
        <v>0</v>
      </c>
      <c r="C128">
        <v>0.25</v>
      </c>
      <c r="D128">
        <v>21.4</v>
      </c>
      <c r="E128">
        <v>2.8</v>
      </c>
      <c r="F128">
        <v>424.6</v>
      </c>
      <c r="G128">
        <v>0.11</v>
      </c>
      <c r="H128">
        <f t="shared" si="24"/>
        <v>9.4117647058818171E-2</v>
      </c>
      <c r="I128">
        <f t="shared" si="25"/>
        <v>28.72666425010139</v>
      </c>
      <c r="J128">
        <f t="shared" si="19"/>
        <v>0.30303030303028583</v>
      </c>
    </row>
    <row r="129" spans="1:10">
      <c r="A129">
        <v>4</v>
      </c>
      <c r="B129">
        <v>0</v>
      </c>
      <c r="C129">
        <v>0.5</v>
      </c>
      <c r="D129">
        <v>15.3</v>
      </c>
      <c r="E129">
        <v>1.5</v>
      </c>
      <c r="F129">
        <v>424.7</v>
      </c>
      <c r="G129">
        <v>0.22</v>
      </c>
      <c r="H129">
        <f t="shared" si="24"/>
        <v>7.0588235294120324E-2</v>
      </c>
      <c r="I129">
        <f t="shared" si="25"/>
        <v>48.919746451922187</v>
      </c>
      <c r="J129">
        <f t="shared" si="19"/>
        <v>0.2272727272727359</v>
      </c>
    </row>
    <row r="130" spans="1:10">
      <c r="A130">
        <v>4</v>
      </c>
      <c r="B130">
        <v>0</v>
      </c>
      <c r="C130">
        <v>1</v>
      </c>
      <c r="D130">
        <v>13.1</v>
      </c>
      <c r="E130">
        <v>1.5</v>
      </c>
      <c r="F130">
        <v>424.9</v>
      </c>
      <c r="G130">
        <v>0.28999999999999998</v>
      </c>
      <c r="H130">
        <f t="shared" si="24"/>
        <v>2.3529411764711232E-2</v>
      </c>
      <c r="I130">
        <f t="shared" si="25"/>
        <v>56.233158737464848</v>
      </c>
      <c r="J130">
        <f t="shared" si="19"/>
        <v>7.5757575757592982E-2</v>
      </c>
    </row>
    <row r="131" spans="1:10">
      <c r="A131">
        <v>4</v>
      </c>
      <c r="B131">
        <v>0</v>
      </c>
      <c r="C131">
        <v>1.25</v>
      </c>
      <c r="D131">
        <v>3.3</v>
      </c>
      <c r="E131">
        <v>0.4</v>
      </c>
      <c r="F131">
        <v>424.8</v>
      </c>
      <c r="G131">
        <v>0.39</v>
      </c>
      <c r="H131">
        <f t="shared" si="24"/>
        <v>4.7058823529409086E-2</v>
      </c>
      <c r="I131">
        <f t="shared" si="25"/>
        <v>88.962182479435754</v>
      </c>
      <c r="J131">
        <f t="shared" si="19"/>
        <v>0.15151515151514292</v>
      </c>
    </row>
    <row r="132" spans="1:10">
      <c r="A132">
        <v>4</v>
      </c>
      <c r="B132">
        <v>0</v>
      </c>
      <c r="C132">
        <v>1.5</v>
      </c>
      <c r="D132">
        <v>3.4</v>
      </c>
      <c r="E132">
        <v>0.3</v>
      </c>
      <c r="F132">
        <v>424.7</v>
      </c>
      <c r="G132">
        <v>0.47</v>
      </c>
      <c r="H132">
        <f t="shared" si="24"/>
        <v>7.0588235294120324E-2</v>
      </c>
      <c r="I132">
        <f t="shared" si="25"/>
        <v>88.650776516571767</v>
      </c>
      <c r="J132">
        <f t="shared" si="19"/>
        <v>0.2272727272727359</v>
      </c>
    </row>
    <row r="133" spans="1:10">
      <c r="A133">
        <v>4</v>
      </c>
      <c r="B133">
        <v>0</v>
      </c>
      <c r="C133">
        <v>1.75</v>
      </c>
      <c r="D133">
        <v>2</v>
      </c>
      <c r="E133">
        <v>0.2</v>
      </c>
      <c r="F133">
        <v>424.5</v>
      </c>
      <c r="G133">
        <v>0.5</v>
      </c>
      <c r="H133">
        <f t="shared" si="24"/>
        <v>0.1176470588235294</v>
      </c>
      <c r="I133">
        <f t="shared" si="25"/>
        <v>93.318846326162955</v>
      </c>
      <c r="J133">
        <f t="shared" si="19"/>
        <v>0.37878787878787878</v>
      </c>
    </row>
    <row r="134" spans="1:10">
      <c r="A134">
        <v>4</v>
      </c>
      <c r="B134">
        <v>0</v>
      </c>
      <c r="C134">
        <v>2</v>
      </c>
      <c r="D134">
        <v>0.56999999999999995</v>
      </c>
      <c r="E134">
        <v>0.02</v>
      </c>
      <c r="F134">
        <v>424.4</v>
      </c>
      <c r="G134">
        <v>0.51200000000000001</v>
      </c>
      <c r="H134">
        <f t="shared" si="24"/>
        <v>0.14117647058824065</v>
      </c>
      <c r="I134">
        <f t="shared" si="25"/>
        <v>98.10400048675092</v>
      </c>
      <c r="J134">
        <f t="shared" ref="J134:J156" si="26">ABS((F134-425)/(425-293)*100)</f>
        <v>0.45454545454547179</v>
      </c>
    </row>
    <row r="135" spans="1:10">
      <c r="A135">
        <v>4</v>
      </c>
      <c r="B135">
        <v>0</v>
      </c>
      <c r="C135">
        <v>2.5</v>
      </c>
      <c r="D135">
        <v>21.8</v>
      </c>
      <c r="E135">
        <v>2.2999999999999998</v>
      </c>
      <c r="F135">
        <v>424.4</v>
      </c>
      <c r="G135">
        <v>0.66500000000000004</v>
      </c>
      <c r="H135">
        <f t="shared" si="24"/>
        <v>0.14117647058824065</v>
      </c>
      <c r="I135">
        <f t="shared" si="25"/>
        <v>27.29104037877179</v>
      </c>
      <c r="J135">
        <f t="shared" si="26"/>
        <v>0.45454545454547179</v>
      </c>
    </row>
    <row r="136" spans="1:10">
      <c r="A136">
        <v>4</v>
      </c>
      <c r="B136">
        <v>0</v>
      </c>
      <c r="C136">
        <v>3</v>
      </c>
      <c r="D136">
        <v>23.1</v>
      </c>
      <c r="E136">
        <v>2.6</v>
      </c>
      <c r="F136">
        <v>424.4</v>
      </c>
      <c r="G136">
        <v>0.56999999999999995</v>
      </c>
      <c r="H136">
        <f t="shared" si="24"/>
        <v>0.14117647058824065</v>
      </c>
      <c r="I136">
        <f t="shared" si="25"/>
        <v>23.035659159667077</v>
      </c>
      <c r="J136">
        <f t="shared" si="26"/>
        <v>0.45454545454547179</v>
      </c>
    </row>
    <row r="138" spans="1:10">
      <c r="A138">
        <v>5</v>
      </c>
      <c r="B138">
        <v>0</v>
      </c>
      <c r="C138">
        <v>0.25</v>
      </c>
      <c r="D138">
        <v>13.4</v>
      </c>
      <c r="E138">
        <v>1.6</v>
      </c>
      <c r="F138">
        <v>424.6</v>
      </c>
      <c r="G138">
        <v>0.152</v>
      </c>
      <c r="H138">
        <f t="shared" si="24"/>
        <v>9.4117647058818171E-2</v>
      </c>
      <c r="I138">
        <f t="shared" si="25"/>
        <v>55.226805085936313</v>
      </c>
      <c r="J138">
        <f t="shared" si="26"/>
        <v>0.30303030303028583</v>
      </c>
    </row>
    <row r="139" spans="1:10">
      <c r="A139">
        <v>5</v>
      </c>
      <c r="B139">
        <v>0</v>
      </c>
      <c r="C139">
        <v>0.5</v>
      </c>
      <c r="D139">
        <v>9</v>
      </c>
      <c r="E139">
        <v>1.1000000000000001</v>
      </c>
      <c r="F139">
        <v>424.8</v>
      </c>
      <c r="G139">
        <v>0.249</v>
      </c>
      <c r="H139">
        <f t="shared" si="24"/>
        <v>4.7058823529409086E-2</v>
      </c>
      <c r="I139">
        <f t="shared" si="25"/>
        <v>69.909074954986679</v>
      </c>
      <c r="J139">
        <f t="shared" si="26"/>
        <v>0.15151515151514292</v>
      </c>
    </row>
    <row r="140" spans="1:10">
      <c r="A140">
        <v>5</v>
      </c>
      <c r="B140">
        <v>0</v>
      </c>
      <c r="C140">
        <v>1</v>
      </c>
      <c r="D140">
        <v>1.7</v>
      </c>
      <c r="E140">
        <v>0.2</v>
      </c>
      <c r="F140">
        <v>424.8</v>
      </c>
      <c r="G140">
        <v>0.34599999999999997</v>
      </c>
      <c r="H140">
        <f t="shared" si="24"/>
        <v>4.7058823529409086E-2</v>
      </c>
      <c r="I140">
        <f t="shared" si="25"/>
        <v>94.314597824683844</v>
      </c>
      <c r="J140">
        <f t="shared" si="26"/>
        <v>0.15151515151514292</v>
      </c>
    </row>
    <row r="141" spans="1:10">
      <c r="A141">
        <v>5</v>
      </c>
      <c r="B141">
        <v>0</v>
      </c>
      <c r="C141">
        <v>1.25</v>
      </c>
      <c r="D141">
        <v>25.7</v>
      </c>
      <c r="E141">
        <v>3.3</v>
      </c>
      <c r="F141">
        <v>424.6</v>
      </c>
      <c r="G141">
        <v>0.50700000000000001</v>
      </c>
      <c r="H141">
        <f t="shared" si="24"/>
        <v>9.4117647058818171E-2</v>
      </c>
      <c r="I141">
        <f t="shared" si="25"/>
        <v>14.940886469536382</v>
      </c>
      <c r="J141">
        <f t="shared" si="26"/>
        <v>0.30303030303028583</v>
      </c>
    </row>
    <row r="142" spans="1:10">
      <c r="A142">
        <v>5</v>
      </c>
      <c r="B142">
        <v>0</v>
      </c>
      <c r="C142">
        <v>1.5</v>
      </c>
      <c r="D142">
        <v>3.5</v>
      </c>
      <c r="E142">
        <v>0.3</v>
      </c>
      <c r="F142">
        <v>424.5</v>
      </c>
      <c r="G142">
        <v>0.55000000000000004</v>
      </c>
      <c r="H142">
        <f t="shared" si="24"/>
        <v>0.1176470588235294</v>
      </c>
      <c r="I142">
        <f t="shared" si="25"/>
        <v>88.318861173240066</v>
      </c>
      <c r="J142">
        <f t="shared" si="26"/>
        <v>0.37878787878787878</v>
      </c>
    </row>
    <row r="143" spans="1:10">
      <c r="A143">
        <v>5</v>
      </c>
      <c r="B143">
        <v>0</v>
      </c>
      <c r="C143">
        <v>1.75</v>
      </c>
      <c r="D143">
        <v>26.6</v>
      </c>
      <c r="E143">
        <v>3.4</v>
      </c>
      <c r="F143">
        <v>424.4</v>
      </c>
      <c r="G143">
        <v>0.54700000000000004</v>
      </c>
      <c r="H143">
        <f t="shared" si="24"/>
        <v>0.14117647058824065</v>
      </c>
      <c r="I143">
        <f t="shared" si="25"/>
        <v>12.22937128898676</v>
      </c>
      <c r="J143">
        <f t="shared" si="26"/>
        <v>0.45454545454547179</v>
      </c>
    </row>
    <row r="144" spans="1:10">
      <c r="A144">
        <v>5</v>
      </c>
      <c r="B144">
        <v>0</v>
      </c>
      <c r="C144">
        <v>2</v>
      </c>
      <c r="D144">
        <v>25.3</v>
      </c>
      <c r="E144">
        <v>3.1</v>
      </c>
      <c r="F144">
        <v>424.3</v>
      </c>
      <c r="G144">
        <v>0.49</v>
      </c>
      <c r="H144">
        <f t="shared" si="24"/>
        <v>0.16470588235293848</v>
      </c>
      <c r="I144">
        <f t="shared" si="25"/>
        <v>16.054387650479178</v>
      </c>
      <c r="J144">
        <f t="shared" si="26"/>
        <v>0.53030303030302162</v>
      </c>
    </row>
    <row r="145" spans="1:10">
      <c r="A145">
        <v>5</v>
      </c>
      <c r="B145">
        <v>0</v>
      </c>
      <c r="C145">
        <v>2.5</v>
      </c>
      <c r="D145">
        <v>15.4</v>
      </c>
      <c r="E145">
        <v>0.6</v>
      </c>
      <c r="F145">
        <v>424.4</v>
      </c>
      <c r="G145">
        <v>0.57999999999999996</v>
      </c>
      <c r="H145">
        <f t="shared" si="24"/>
        <v>0.14117647058824065</v>
      </c>
      <c r="I145">
        <f t="shared" si="25"/>
        <v>48.781615570818424</v>
      </c>
      <c r="J145">
        <f t="shared" si="26"/>
        <v>0.45454545454547179</v>
      </c>
    </row>
    <row r="146" spans="1:10">
      <c r="A146">
        <v>5</v>
      </c>
      <c r="B146">
        <v>0</v>
      </c>
      <c r="C146">
        <v>3</v>
      </c>
      <c r="D146">
        <v>13</v>
      </c>
      <c r="E146">
        <v>0.1</v>
      </c>
      <c r="F146">
        <v>424.4</v>
      </c>
      <c r="G146">
        <v>0.51600000000000001</v>
      </c>
      <c r="H146">
        <f t="shared" si="24"/>
        <v>0.14117647058824065</v>
      </c>
      <c r="I146">
        <f t="shared" si="25"/>
        <v>56.893200676230563</v>
      </c>
      <c r="J146">
        <f t="shared" si="26"/>
        <v>0.45454545454547179</v>
      </c>
    </row>
    <row r="148" spans="1:10">
      <c r="A148">
        <v>6</v>
      </c>
      <c r="B148">
        <v>0</v>
      </c>
      <c r="C148">
        <v>0.25</v>
      </c>
      <c r="D148">
        <v>11.9</v>
      </c>
      <c r="E148">
        <v>1.7</v>
      </c>
      <c r="F148">
        <v>424.7</v>
      </c>
      <c r="G148">
        <v>0.16200000000000001</v>
      </c>
      <c r="H148">
        <f t="shared" si="24"/>
        <v>7.0588235294120324E-2</v>
      </c>
      <c r="I148">
        <f t="shared" si="25"/>
        <v>60.207972893961482</v>
      </c>
      <c r="J148">
        <f t="shared" si="26"/>
        <v>0.2272727272727359</v>
      </c>
    </row>
    <row r="149" spans="1:10">
      <c r="A149">
        <v>6</v>
      </c>
      <c r="B149">
        <v>0</v>
      </c>
      <c r="C149">
        <v>0.5</v>
      </c>
      <c r="D149">
        <v>4</v>
      </c>
      <c r="E149">
        <v>0.5</v>
      </c>
      <c r="F149">
        <v>424.9</v>
      </c>
      <c r="G149">
        <v>0.31</v>
      </c>
      <c r="H149">
        <f t="shared" si="24"/>
        <v>2.3529411764711232E-2</v>
      </c>
      <c r="I149">
        <f t="shared" si="25"/>
        <v>86.618505451927902</v>
      </c>
      <c r="J149">
        <f t="shared" si="26"/>
        <v>7.5757575757592982E-2</v>
      </c>
    </row>
    <row r="150" spans="1:10">
      <c r="A150">
        <v>6</v>
      </c>
      <c r="B150">
        <v>0</v>
      </c>
      <c r="C150">
        <v>1</v>
      </c>
      <c r="D150">
        <v>7.5</v>
      </c>
      <c r="E150">
        <v>0.8</v>
      </c>
      <c r="F150">
        <v>424.6</v>
      </c>
      <c r="G150">
        <v>0.45700000000000002</v>
      </c>
      <c r="H150">
        <f t="shared" si="24"/>
        <v>9.4117647058818171E-2</v>
      </c>
      <c r="I150">
        <f t="shared" si="25"/>
        <v>74.940241679680014</v>
      </c>
      <c r="J150">
        <f t="shared" si="26"/>
        <v>0.30303030303028583</v>
      </c>
    </row>
    <row r="151" spans="1:10">
      <c r="A151">
        <v>6</v>
      </c>
      <c r="B151">
        <v>0</v>
      </c>
      <c r="C151">
        <v>1.25</v>
      </c>
      <c r="D151">
        <v>3.2</v>
      </c>
      <c r="E151">
        <v>0.3</v>
      </c>
      <c r="F151">
        <v>424.5</v>
      </c>
      <c r="G151">
        <v>0.55400000000000005</v>
      </c>
      <c r="H151">
        <f t="shared" si="24"/>
        <v>0.1176470588235294</v>
      </c>
      <c r="I151">
        <f t="shared" si="25"/>
        <v>89.314622374566994</v>
      </c>
      <c r="J151">
        <f t="shared" si="26"/>
        <v>0.37878787878787878</v>
      </c>
    </row>
    <row r="152" spans="1:10">
      <c r="A152">
        <v>6</v>
      </c>
      <c r="B152">
        <v>0</v>
      </c>
      <c r="C152">
        <v>1.5</v>
      </c>
      <c r="D152">
        <v>3.5</v>
      </c>
      <c r="E152">
        <v>0.2</v>
      </c>
      <c r="F152">
        <v>424.4</v>
      </c>
      <c r="G152">
        <v>0.55100000000000005</v>
      </c>
      <c r="H152">
        <f t="shared" si="24"/>
        <v>0.14117647058824065</v>
      </c>
      <c r="I152">
        <f t="shared" si="25"/>
        <v>88.340777222944908</v>
      </c>
      <c r="J152">
        <f t="shared" si="26"/>
        <v>0.45454545454547179</v>
      </c>
    </row>
    <row r="153" spans="1:10">
      <c r="A153">
        <v>6</v>
      </c>
      <c r="B153">
        <v>0</v>
      </c>
      <c r="C153">
        <v>1.75</v>
      </c>
      <c r="D153">
        <v>22.6</v>
      </c>
      <c r="E153">
        <v>2.4</v>
      </c>
      <c r="F153">
        <v>424.3</v>
      </c>
      <c r="G153">
        <v>0.51700000000000002</v>
      </c>
      <c r="H153">
        <f t="shared" si="24"/>
        <v>0.16470588235293848</v>
      </c>
      <c r="I153">
        <f t="shared" si="25"/>
        <v>24.647963889412956</v>
      </c>
      <c r="J153">
        <f t="shared" si="26"/>
        <v>0.53030303030302162</v>
      </c>
    </row>
    <row r="154" spans="1:10">
      <c r="A154">
        <v>6</v>
      </c>
      <c r="B154">
        <v>0</v>
      </c>
      <c r="C154">
        <v>2</v>
      </c>
      <c r="D154">
        <v>25.4</v>
      </c>
      <c r="E154">
        <v>3.1</v>
      </c>
      <c r="F154">
        <v>424.3</v>
      </c>
      <c r="G154">
        <v>0.439</v>
      </c>
      <c r="H154">
        <f t="shared" si="24"/>
        <v>0.16470588235293848</v>
      </c>
      <c r="I154">
        <f t="shared" si="25"/>
        <v>15.730726372688247</v>
      </c>
      <c r="J154">
        <f t="shared" si="26"/>
        <v>0.53030303030302162</v>
      </c>
    </row>
    <row r="155" spans="1:10">
      <c r="A155">
        <v>6</v>
      </c>
      <c r="B155">
        <v>0</v>
      </c>
      <c r="C155">
        <v>2.5</v>
      </c>
      <c r="D155">
        <v>12.6</v>
      </c>
      <c r="E155">
        <v>0</v>
      </c>
      <c r="F155">
        <v>424.4</v>
      </c>
      <c r="G155">
        <v>0.52500000000000002</v>
      </c>
      <c r="H155">
        <f t="shared" si="24"/>
        <v>0.14117647058824065</v>
      </c>
      <c r="I155">
        <f t="shared" si="25"/>
        <v>58.2525778988227</v>
      </c>
      <c r="J155">
        <f t="shared" si="26"/>
        <v>0.45454545454547179</v>
      </c>
    </row>
    <row r="156" spans="1:10">
      <c r="A156">
        <v>6</v>
      </c>
      <c r="B156">
        <v>0</v>
      </c>
      <c r="C156">
        <v>3</v>
      </c>
      <c r="D156">
        <v>24.6</v>
      </c>
      <c r="E156">
        <v>2.9</v>
      </c>
      <c r="F156">
        <v>424.4</v>
      </c>
      <c r="G156">
        <v>0.47199999999999998</v>
      </c>
      <c r="H156">
        <f t="shared" si="24"/>
        <v>0.14117647058824065</v>
      </c>
      <c r="I156">
        <f t="shared" si="25"/>
        <v>18.207870514493621</v>
      </c>
      <c r="J156">
        <f t="shared" si="26"/>
        <v>0.45454545454547179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4"/>
  <sheetViews>
    <sheetView tabSelected="1" topLeftCell="O46" workbookViewId="0">
      <selection activeCell="AK64" sqref="AK64:AN72"/>
    </sheetView>
  </sheetViews>
  <sheetFormatPr defaultRowHeight="15"/>
  <cols>
    <col min="6" max="6" width="31.85546875" customWidth="1"/>
    <col min="11" max="11" width="15.7109375" customWidth="1"/>
    <col min="12" max="12" width="9.140625" style="2"/>
    <col min="19" max="19" width="28.42578125" customWidth="1"/>
  </cols>
  <sheetData>
    <row r="1" spans="2:21">
      <c r="D1" t="s">
        <v>10</v>
      </c>
    </row>
    <row r="2" spans="2:21">
      <c r="D2">
        <v>50</v>
      </c>
      <c r="E2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2" t="s">
        <v>9</v>
      </c>
      <c r="S2" t="s">
        <v>29</v>
      </c>
      <c r="T2" t="s">
        <v>16</v>
      </c>
      <c r="U2" t="s">
        <v>17</v>
      </c>
    </row>
    <row r="3" spans="2:21">
      <c r="B3">
        <v>50</v>
      </c>
      <c r="C3">
        <v>1</v>
      </c>
      <c r="D3" t="s">
        <v>31</v>
      </c>
      <c r="G3">
        <v>50</v>
      </c>
      <c r="H3">
        <v>1</v>
      </c>
      <c r="I3">
        <v>425.06</v>
      </c>
      <c r="J3">
        <v>8.6800000000000002E-2</v>
      </c>
      <c r="K3">
        <f>ABS(I3-425)/425*100</f>
        <v>1.4117647058824064E-2</v>
      </c>
      <c r="L3" s="2">
        <f>SQRT((G3-B3)^2+(H3-C3)^2)/(SQRT(B3^2+C3^2))*100</f>
        <v>0</v>
      </c>
      <c r="M3">
        <f>ABS(I3-425)/(425-293)*100</f>
        <v>4.5454545454547177E-2</v>
      </c>
      <c r="R3" t="s">
        <v>37</v>
      </c>
      <c r="S3">
        <v>0.22720000000000001</v>
      </c>
      <c r="T3">
        <v>19.29</v>
      </c>
      <c r="U3">
        <v>4.78</v>
      </c>
    </row>
    <row r="4" spans="2:21">
      <c r="B4">
        <v>50</v>
      </c>
      <c r="C4">
        <v>1</v>
      </c>
      <c r="D4" t="s">
        <v>11</v>
      </c>
      <c r="G4">
        <v>50</v>
      </c>
      <c r="H4">
        <v>1</v>
      </c>
      <c r="I4">
        <v>425</v>
      </c>
      <c r="J4">
        <v>0.32200000000000001</v>
      </c>
      <c r="K4">
        <f>ABS(I4-425)/425*100</f>
        <v>0</v>
      </c>
      <c r="L4" s="2">
        <f>SQRT((G4-B4)^2+(H4-C4)^2)/(SQRT(B4^2+C4^2))*100</f>
        <v>0</v>
      </c>
      <c r="M4">
        <f>ABS(I4-425)/(425-293)*100</f>
        <v>0</v>
      </c>
      <c r="R4" t="s">
        <v>38</v>
      </c>
      <c r="S4">
        <v>8.3299999999999999E-2</v>
      </c>
      <c r="T4">
        <v>7.44</v>
      </c>
      <c r="U4">
        <v>0.28599999999999998</v>
      </c>
    </row>
    <row r="5" spans="2:21">
      <c r="R5" t="s">
        <v>39</v>
      </c>
      <c r="S5">
        <v>0.59540000000000004</v>
      </c>
      <c r="T5">
        <v>22.7</v>
      </c>
      <c r="U5">
        <v>1.25</v>
      </c>
    </row>
    <row r="6" spans="2:21">
      <c r="D6" t="s">
        <v>12</v>
      </c>
      <c r="R6" t="s">
        <v>40</v>
      </c>
      <c r="S6">
        <v>4.5449999999999997E-2</v>
      </c>
      <c r="T6">
        <v>9.36</v>
      </c>
      <c r="U6">
        <v>0</v>
      </c>
    </row>
    <row r="7" spans="2:21">
      <c r="D7">
        <v>55</v>
      </c>
      <c r="E7">
        <v>2</v>
      </c>
      <c r="R7" t="s">
        <v>41</v>
      </c>
      <c r="S7">
        <v>4.5449999999999997E-2</v>
      </c>
      <c r="T7">
        <v>0</v>
      </c>
      <c r="U7">
        <v>0</v>
      </c>
    </row>
    <row r="8" spans="2:21">
      <c r="B8">
        <v>55</v>
      </c>
      <c r="C8">
        <v>2</v>
      </c>
      <c r="D8" t="s">
        <v>31</v>
      </c>
      <c r="G8">
        <v>55</v>
      </c>
      <c r="H8">
        <v>2</v>
      </c>
      <c r="I8">
        <v>424.78</v>
      </c>
      <c r="J8">
        <v>1.34E-2</v>
      </c>
      <c r="K8">
        <f>ABS(I8-425)/425*100</f>
        <v>5.1764705882359367E-2</v>
      </c>
      <c r="L8" s="2">
        <f>SQRT((G8-B8)^2+(H8-C8)^2)/(SQRT(B8^2+C8^2))*100</f>
        <v>0</v>
      </c>
      <c r="M8">
        <f>ABS(I8-425)/(425-293)*100</f>
        <v>0.16666666666668734</v>
      </c>
      <c r="R8" t="s">
        <v>42</v>
      </c>
      <c r="S8">
        <v>0.1666</v>
      </c>
      <c r="T8">
        <v>0</v>
      </c>
      <c r="U8">
        <v>0</v>
      </c>
    </row>
    <row r="9" spans="2:21">
      <c r="B9">
        <v>55</v>
      </c>
      <c r="C9">
        <v>2</v>
      </c>
      <c r="D9" t="s">
        <v>11</v>
      </c>
      <c r="G9">
        <v>55</v>
      </c>
      <c r="H9">
        <v>2</v>
      </c>
      <c r="I9">
        <v>424.4</v>
      </c>
      <c r="J9">
        <v>0.311</v>
      </c>
      <c r="K9">
        <f>ABS(I9-425)/425*100</f>
        <v>0.14117647058824065</v>
      </c>
      <c r="L9" s="2">
        <f>SQRT((G9-B9)^2+(H9-C9)^2)/(SQRT(B9^2+C9^2))*100</f>
        <v>0</v>
      </c>
      <c r="M9">
        <f>ABS(I9-425)/(425-293)*100</f>
        <v>0.45454545454547179</v>
      </c>
      <c r="R9" t="s">
        <v>43</v>
      </c>
      <c r="S9" s="1">
        <v>4.5449999999999997E-2</v>
      </c>
      <c r="T9">
        <v>63.8</v>
      </c>
      <c r="U9">
        <v>0</v>
      </c>
    </row>
    <row r="10" spans="2:21">
      <c r="R10" t="s">
        <v>44</v>
      </c>
      <c r="S10">
        <v>0.59840000000000004</v>
      </c>
      <c r="T10">
        <v>64.2</v>
      </c>
      <c r="U10">
        <v>4.4800000000000004</v>
      </c>
    </row>
    <row r="11" spans="2:21">
      <c r="D11" t="s">
        <v>12</v>
      </c>
      <c r="R11" t="s">
        <v>45</v>
      </c>
      <c r="S11">
        <v>2.35E-2</v>
      </c>
      <c r="T11">
        <v>8.17</v>
      </c>
      <c r="U11">
        <v>1.38</v>
      </c>
    </row>
    <row r="12" spans="2:21">
      <c r="D12">
        <v>35</v>
      </c>
      <c r="E12">
        <v>1</v>
      </c>
      <c r="R12" t="s">
        <v>46</v>
      </c>
      <c r="S12">
        <v>0.1212</v>
      </c>
      <c r="T12">
        <v>0.20200000000000001</v>
      </c>
      <c r="U12">
        <v>0.14299999999999999</v>
      </c>
    </row>
    <row r="13" spans="2:21">
      <c r="B13">
        <v>35</v>
      </c>
      <c r="C13">
        <v>1</v>
      </c>
      <c r="D13" t="s">
        <v>31</v>
      </c>
      <c r="G13">
        <v>32.4</v>
      </c>
      <c r="H13">
        <v>1.2</v>
      </c>
      <c r="I13">
        <v>424.89</v>
      </c>
      <c r="J13">
        <v>3.7699999999999997E-2</v>
      </c>
      <c r="K13">
        <f>ABS(I13-425)/425*100</f>
        <v>2.5882352941179684E-2</v>
      </c>
      <c r="L13" s="2">
        <f>SQRT((G13-B13)^2+(H13-C13)^2)/(SQRT(B13^2+C13^2))*100</f>
        <v>7.4474778677441122</v>
      </c>
      <c r="M13">
        <f>ABS(I13-425)/(425-293)*100</f>
        <v>8.3333333333343668E-2</v>
      </c>
    </row>
    <row r="14" spans="2:21">
      <c r="B14">
        <v>35</v>
      </c>
      <c r="C14">
        <v>1</v>
      </c>
      <c r="D14" t="s">
        <v>11</v>
      </c>
      <c r="G14">
        <v>34.9</v>
      </c>
      <c r="H14">
        <v>1</v>
      </c>
      <c r="I14">
        <v>424.42</v>
      </c>
      <c r="J14">
        <v>0.54200000000000004</v>
      </c>
      <c r="K14">
        <f>ABS(I14-425)/425*100</f>
        <v>0.13647058823529037</v>
      </c>
      <c r="L14" s="2">
        <f>SQRT((G14-B14)^2+(H14-C14)^2)/(SQRT(B14^2+C14^2))*100</f>
        <v>0.285597738988774</v>
      </c>
      <c r="M14">
        <f>ABS(I14-425)/(425-293)*100</f>
        <v>0.43939393939392729</v>
      </c>
    </row>
    <row r="16" spans="2:21">
      <c r="D16" t="s">
        <v>12</v>
      </c>
    </row>
    <row r="17" spans="2:13">
      <c r="D17">
        <v>25</v>
      </c>
      <c r="E17">
        <v>2</v>
      </c>
    </row>
    <row r="18" spans="2:13">
      <c r="B18">
        <v>25</v>
      </c>
      <c r="C18">
        <v>2</v>
      </c>
      <c r="D18" t="s">
        <v>32</v>
      </c>
      <c r="G18">
        <v>29.8</v>
      </c>
      <c r="H18">
        <v>2.6</v>
      </c>
      <c r="I18">
        <v>425.3</v>
      </c>
      <c r="J18">
        <v>0.26019999999999999</v>
      </c>
      <c r="K18">
        <f>ABS(I18-425)/425*100</f>
        <v>7.0588235294120324E-2</v>
      </c>
      <c r="L18" s="2">
        <f>SQRT((G18-B18)^2+(H18-C18)^2)/(SQRT(B18^2+C18^2))*100</f>
        <v>19.287796087200604</v>
      </c>
      <c r="M18">
        <f>ABS(I18-425)/(425-293)*100</f>
        <v>0.2272727272727359</v>
      </c>
    </row>
    <row r="19" spans="2:13">
      <c r="B19">
        <v>25</v>
      </c>
      <c r="C19">
        <v>2</v>
      </c>
      <c r="D19" t="s">
        <v>33</v>
      </c>
      <c r="G19">
        <v>26.2</v>
      </c>
      <c r="H19">
        <v>2</v>
      </c>
      <c r="I19">
        <v>427.5</v>
      </c>
      <c r="J19">
        <v>5.3019999999999996</v>
      </c>
      <c r="K19">
        <f>ABS(I19-425)/425*100</f>
        <v>0.58823529411764708</v>
      </c>
      <c r="L19" s="2">
        <f>SQRT((G19-B19)^2+(H19-C19)^2)/(SQRT(B19^2+C19^2))*100</f>
        <v>4.7847133369733967</v>
      </c>
      <c r="M19">
        <f>ABS(I19-425)/(425-293)*100</f>
        <v>1.893939393939394</v>
      </c>
    </row>
    <row r="21" spans="2:13">
      <c r="D21" t="s">
        <v>12</v>
      </c>
    </row>
    <row r="22" spans="2:13">
      <c r="D22">
        <v>60</v>
      </c>
      <c r="E22">
        <v>0</v>
      </c>
    </row>
    <row r="23" spans="2:13">
      <c r="B23">
        <v>60</v>
      </c>
      <c r="C23">
        <v>0</v>
      </c>
      <c r="D23" t="s">
        <v>31</v>
      </c>
      <c r="G23">
        <v>21.7</v>
      </c>
      <c r="H23">
        <v>0</v>
      </c>
      <c r="I23">
        <v>424.94</v>
      </c>
      <c r="J23" s="1">
        <v>3.2400000000000001E-5</v>
      </c>
      <c r="K23">
        <f>ABS(I23-425)/425*100</f>
        <v>1.4117647058824064E-2</v>
      </c>
      <c r="L23" s="2">
        <f>SQRT((G23-B23)^2+(H23-C23)^2)/(SQRT(B23^2+C23^2))*100</f>
        <v>63.833333333333329</v>
      </c>
      <c r="M23">
        <f>ABS(I23-425)/(425-293)*100</f>
        <v>4.5454545454547177E-2</v>
      </c>
    </row>
    <row r="24" spans="2:13">
      <c r="B24">
        <v>60</v>
      </c>
      <c r="C24">
        <v>0</v>
      </c>
      <c r="D24" t="s">
        <v>11</v>
      </c>
      <c r="G24">
        <v>60</v>
      </c>
      <c r="H24">
        <v>0</v>
      </c>
      <c r="I24">
        <v>424.81</v>
      </c>
      <c r="J24">
        <v>0.156</v>
      </c>
      <c r="K24">
        <f>ABS(I24-425)/425*100</f>
        <v>4.4705882352940644E-2</v>
      </c>
      <c r="L24" s="2">
        <f>SQRT((G24-B24)^2+(H24-C24)^2)/(SQRT(B24^2+C24^2))*100</f>
        <v>0</v>
      </c>
      <c r="M24">
        <f>ABS(I24-425)/(425-293)*100</f>
        <v>0.14393939393939223</v>
      </c>
    </row>
    <row r="26" spans="2:13">
      <c r="D26" t="s">
        <v>12</v>
      </c>
    </row>
    <row r="27" spans="2:13">
      <c r="D27">
        <v>60</v>
      </c>
      <c r="E27">
        <v>5</v>
      </c>
    </row>
    <row r="28" spans="2:13">
      <c r="B28">
        <v>60</v>
      </c>
      <c r="C28">
        <v>5</v>
      </c>
      <c r="D28" t="s">
        <v>31</v>
      </c>
      <c r="G28">
        <v>21.7</v>
      </c>
      <c r="H28">
        <v>0</v>
      </c>
      <c r="I28">
        <v>424.21</v>
      </c>
      <c r="J28">
        <v>0.54100000000000004</v>
      </c>
      <c r="K28">
        <f>ABS(I28-425)/425*100</f>
        <v>0.1858823529411813</v>
      </c>
      <c r="L28" s="2">
        <f>SQRT((G28-B28)^2+(H28-C28)^2)/(SQRT(B28^2+C28^2))*100</f>
        <v>64.152619749232812</v>
      </c>
      <c r="M28">
        <f>ABS(I28-425)/(425-293)*100</f>
        <v>0.59848484848486394</v>
      </c>
    </row>
    <row r="29" spans="2:13">
      <c r="B29">
        <v>60</v>
      </c>
      <c r="C29">
        <v>5</v>
      </c>
      <c r="D29" t="s">
        <v>11</v>
      </c>
      <c r="G29">
        <v>62.7</v>
      </c>
      <c r="H29">
        <v>5</v>
      </c>
      <c r="I29">
        <v>426.7</v>
      </c>
      <c r="J29">
        <v>2.4</v>
      </c>
      <c r="K29">
        <f>ABS(I29-425)/425*100</f>
        <v>0.3999999999999973</v>
      </c>
      <c r="L29" s="2">
        <f>SQRT((G29-B29)^2+(H29-C29)^2)/(SQRT(B29^2+C29^2))*100</f>
        <v>4.4844559121019634</v>
      </c>
      <c r="M29">
        <f>ABS(I29-425)/(425-293)*100</f>
        <v>1.2878787878787794</v>
      </c>
    </row>
    <row r="31" spans="2:13">
      <c r="D31" t="s">
        <v>12</v>
      </c>
    </row>
    <row r="32" spans="2:13">
      <c r="D32">
        <v>70</v>
      </c>
      <c r="E32">
        <v>2</v>
      </c>
    </row>
    <row r="33" spans="2:13">
      <c r="B33">
        <v>70</v>
      </c>
      <c r="C33">
        <v>2</v>
      </c>
      <c r="D33" t="s">
        <v>31</v>
      </c>
      <c r="G33">
        <v>69.900000000000006</v>
      </c>
      <c r="H33">
        <v>1.9</v>
      </c>
      <c r="I33">
        <v>424.84</v>
      </c>
      <c r="J33">
        <v>1.6400000000000001E-2</v>
      </c>
      <c r="K33">
        <f>ABS(I33-425)/425*100</f>
        <v>3.7647058823535293E-2</v>
      </c>
      <c r="L33" s="2">
        <f>SQRT((G33-B33)^2+(H33-C33)^2)/(SQRT(B33^2+C33^2))*100</f>
        <v>0.20194809793049914</v>
      </c>
      <c r="M33">
        <f>ABS(I33-425)/(425-293)*100</f>
        <v>0.12121212121214016</v>
      </c>
    </row>
    <row r="34" spans="2:13">
      <c r="B34">
        <v>70</v>
      </c>
      <c r="C34">
        <v>2</v>
      </c>
      <c r="D34" t="s">
        <v>11</v>
      </c>
      <c r="G34">
        <v>69.900000000000006</v>
      </c>
      <c r="H34">
        <v>2</v>
      </c>
      <c r="I34">
        <v>424.42</v>
      </c>
      <c r="J34">
        <v>0.37</v>
      </c>
      <c r="K34">
        <f>ABS(I34-425)/425*100</f>
        <v>0.13647058823529037</v>
      </c>
      <c r="L34" s="2">
        <f>SQRT((G34-B34)^2+(H34-C34)^2)/(SQRT(B34^2+C34^2))*100</f>
        <v>0.14279886949437684</v>
      </c>
      <c r="M34">
        <f>ABS(I34-425)/(425-293)*100</f>
        <v>0.43939393939392729</v>
      </c>
    </row>
    <row r="36" spans="2:13">
      <c r="D36" t="s">
        <v>12</v>
      </c>
    </row>
    <row r="37" spans="2:13">
      <c r="D37">
        <v>40</v>
      </c>
      <c r="E37">
        <v>3</v>
      </c>
    </row>
    <row r="38" spans="2:13">
      <c r="B38">
        <v>40</v>
      </c>
      <c r="C38">
        <v>3</v>
      </c>
      <c r="D38" t="s">
        <v>31</v>
      </c>
      <c r="G38">
        <v>30.9</v>
      </c>
      <c r="H38">
        <v>2.8</v>
      </c>
      <c r="I38">
        <v>424.33</v>
      </c>
      <c r="J38">
        <v>0.1</v>
      </c>
      <c r="K38">
        <f>ABS(I38-425)/425*100</f>
        <v>0.15764705882353314</v>
      </c>
      <c r="L38" s="2">
        <f>SQRT((G38-B38)^2+(H38-C38)^2)/(SQRT(B38^2+C38^2))*100</f>
        <v>22.69176275556023</v>
      </c>
      <c r="M38">
        <f>ABS(I38-425)/(425-293)*100</f>
        <v>0.50757575757576956</v>
      </c>
    </row>
    <row r="39" spans="2:13">
      <c r="B39">
        <v>40</v>
      </c>
      <c r="C39">
        <v>3</v>
      </c>
      <c r="D39" t="s">
        <v>11</v>
      </c>
      <c r="G39">
        <v>40.5</v>
      </c>
      <c r="H39">
        <v>3</v>
      </c>
      <c r="I39">
        <v>424.35</v>
      </c>
      <c r="J39">
        <v>0.82299999999999995</v>
      </c>
      <c r="K39">
        <f>ABS(I39-425)/425*100</f>
        <v>0.15294117647058289</v>
      </c>
      <c r="L39" s="2">
        <f>SQRT((G39-B39)^2+(H39-C39)^2)/(SQRT(B39^2+C39^2))*100</f>
        <v>1.2464991373605703</v>
      </c>
      <c r="M39">
        <f>ABS(I39-425)/(425-293)*100</f>
        <v>0.49242424242422522</v>
      </c>
    </row>
    <row r="41" spans="2:13">
      <c r="D41" t="s">
        <v>12</v>
      </c>
    </row>
    <row r="42" spans="2:13">
      <c r="D42">
        <v>45</v>
      </c>
      <c r="E42">
        <v>0</v>
      </c>
    </row>
    <row r="43" spans="2:13">
      <c r="B43">
        <v>45</v>
      </c>
      <c r="C43">
        <v>0</v>
      </c>
      <c r="D43" t="s">
        <v>31</v>
      </c>
      <c r="G43">
        <v>40.799999999999997</v>
      </c>
      <c r="H43">
        <v>0.3</v>
      </c>
      <c r="I43">
        <v>424.94</v>
      </c>
      <c r="J43">
        <v>7.6E-3</v>
      </c>
      <c r="K43">
        <f>ABS(I43-425)/425*100</f>
        <v>1.4117647058824064E-2</v>
      </c>
      <c r="L43" s="2">
        <f>SQRT((G43-B43)^2+(H43-C43)^2)/(SQRT(B43^2+C43^2))*100</f>
        <v>9.3571125650788076</v>
      </c>
      <c r="M43">
        <f>ABS(I43-425)/(425-293)*100</f>
        <v>4.5454545454547177E-2</v>
      </c>
    </row>
    <row r="44" spans="2:13">
      <c r="B44">
        <v>45</v>
      </c>
      <c r="C44">
        <v>0</v>
      </c>
      <c r="D44" t="s">
        <v>11</v>
      </c>
      <c r="G44">
        <v>45</v>
      </c>
      <c r="H44">
        <v>0</v>
      </c>
      <c r="I44">
        <v>424.7</v>
      </c>
      <c r="J44">
        <v>0.28899999999999998</v>
      </c>
      <c r="K44">
        <f>ABS(I44-425)/425*100</f>
        <v>7.0588235294120324E-2</v>
      </c>
      <c r="L44" s="2">
        <f>SQRT((G44-B44)^2+(H44-C44)^2)/(SQRT(B44^2+C44^2))*100</f>
        <v>0</v>
      </c>
      <c r="M44">
        <f>ABS(I44-425)/(425-293)*100</f>
        <v>0.2272727272727359</v>
      </c>
    </row>
    <row r="46" spans="2:13">
      <c r="D46" t="s">
        <v>12</v>
      </c>
    </row>
    <row r="47" spans="2:13">
      <c r="D47">
        <v>65</v>
      </c>
      <c r="E47">
        <v>1</v>
      </c>
    </row>
    <row r="48" spans="2:13">
      <c r="B48">
        <v>65</v>
      </c>
      <c r="C48">
        <v>1</v>
      </c>
      <c r="D48" t="s">
        <v>32</v>
      </c>
      <c r="G48">
        <v>70.3</v>
      </c>
      <c r="H48">
        <v>1.4</v>
      </c>
      <c r="I48">
        <v>424.9</v>
      </c>
      <c r="J48">
        <v>3.0000000000000001E-3</v>
      </c>
      <c r="K48">
        <f>ABS(I48-425)/425*100</f>
        <v>2.3529411764711232E-2</v>
      </c>
      <c r="L48" s="2">
        <f>SQRT((G48-B48)^2+(H48-C48)^2)/(SQRT(B48^2+C48^2))*100</f>
        <v>8.1760677158335042</v>
      </c>
      <c r="M48">
        <f>ABS(I48-425)/(425-293)*100</f>
        <v>7.5757575757592982E-2</v>
      </c>
    </row>
    <row r="49" spans="1:40">
      <c r="B49">
        <v>65</v>
      </c>
      <c r="C49">
        <v>1</v>
      </c>
      <c r="D49" t="s">
        <v>33</v>
      </c>
      <c r="G49">
        <v>65.900000000000006</v>
      </c>
      <c r="H49">
        <v>1</v>
      </c>
      <c r="I49">
        <v>425.1</v>
      </c>
      <c r="J49">
        <v>0.97599999999999998</v>
      </c>
      <c r="K49">
        <f>ABS(I49-425)/425*100</f>
        <v>2.3529411764711232E-2</v>
      </c>
      <c r="L49" s="2">
        <f>SQRT((G49-B49)^2+(H49-C49)^2)/(SQRT(B49^2+C49^2))*100</f>
        <v>1.3844515538883673</v>
      </c>
      <c r="M49">
        <f>ABS(I49-425)/(425-293)*100</f>
        <v>7.5757575757592982E-2</v>
      </c>
    </row>
    <row r="51" spans="1:40">
      <c r="A51" t="s">
        <v>20</v>
      </c>
      <c r="D51" t="s">
        <v>21</v>
      </c>
      <c r="O51" t="s">
        <v>27</v>
      </c>
    </row>
    <row r="52" spans="1:40">
      <c r="A52" t="s">
        <v>22</v>
      </c>
      <c r="B52">
        <v>0.6</v>
      </c>
      <c r="O52" t="s">
        <v>28</v>
      </c>
    </row>
    <row r="53" spans="1:40">
      <c r="A53" t="s">
        <v>23</v>
      </c>
      <c r="B53">
        <v>428</v>
      </c>
      <c r="P53" t="s">
        <v>29</v>
      </c>
      <c r="Q53" t="s">
        <v>16</v>
      </c>
      <c r="R53" t="s">
        <v>17</v>
      </c>
    </row>
    <row r="54" spans="1:40">
      <c r="D54" t="s">
        <v>12</v>
      </c>
      <c r="O54" t="s">
        <v>14</v>
      </c>
      <c r="P54">
        <v>1.925</v>
      </c>
      <c r="Q54">
        <v>25.98</v>
      </c>
      <c r="R54">
        <v>2.9119999999999999</v>
      </c>
    </row>
    <row r="55" spans="1:40">
      <c r="D55">
        <v>35</v>
      </c>
      <c r="E55">
        <v>1</v>
      </c>
      <c r="O55" t="s">
        <v>25</v>
      </c>
      <c r="P55">
        <v>1.758</v>
      </c>
      <c r="Q55">
        <v>23.76</v>
      </c>
      <c r="R55">
        <v>5.7949999999999999</v>
      </c>
    </row>
    <row r="56" spans="1:40">
      <c r="B56">
        <v>35</v>
      </c>
      <c r="C56">
        <v>1.3</v>
      </c>
      <c r="D56" t="s">
        <v>31</v>
      </c>
      <c r="G56">
        <v>25.9</v>
      </c>
      <c r="H56">
        <v>1.3</v>
      </c>
      <c r="I56">
        <v>425.4</v>
      </c>
      <c r="J56">
        <v>0.92359999999999998</v>
      </c>
      <c r="K56">
        <f>ABS(I56-428)/428*100</f>
        <v>0.60747663551402398</v>
      </c>
      <c r="L56" s="2">
        <f>SQRT((G56-B56)^2+(H56-C56)^2)/(SQRT(B56^2+C56^2))*100</f>
        <v>25.982083841731978</v>
      </c>
      <c r="M56">
        <f>ABS(I56-428)/(428-293)*100</f>
        <v>1.9259259259259427</v>
      </c>
      <c r="O56" t="s">
        <v>26</v>
      </c>
      <c r="P56">
        <v>2.2589999999999999</v>
      </c>
      <c r="Q56">
        <v>21.14</v>
      </c>
      <c r="R56">
        <v>3.802</v>
      </c>
    </row>
    <row r="57" spans="1:40">
      <c r="B57">
        <v>35</v>
      </c>
      <c r="C57">
        <v>1.3</v>
      </c>
      <c r="D57" t="s">
        <v>19</v>
      </c>
      <c r="G57">
        <v>34</v>
      </c>
      <c r="H57">
        <v>1.5</v>
      </c>
      <c r="I57">
        <v>415.19</v>
      </c>
      <c r="J57">
        <v>8.4479000000000006</v>
      </c>
      <c r="K57">
        <f>ABS(I57-428)/428*100</f>
        <v>2.9929906542056082</v>
      </c>
      <c r="L57" s="2">
        <f>SQRT((G57-B57)^2+(H57-C57)^2)/(SQRT(B57^2+C57^2))*100</f>
        <v>2.9117176376438492</v>
      </c>
      <c r="M57">
        <f>ABS(I57-428)/(428-293)*100</f>
        <v>9.4888888888888907</v>
      </c>
      <c r="O57" t="s">
        <v>13</v>
      </c>
      <c r="P57">
        <v>0.39250000000000002</v>
      </c>
      <c r="Q57">
        <v>3.8</v>
      </c>
      <c r="R57">
        <v>1.1299999999999999</v>
      </c>
    </row>
    <row r="59" spans="1:40">
      <c r="D59" t="s">
        <v>12</v>
      </c>
    </row>
    <row r="60" spans="1:40">
      <c r="D60">
        <v>40</v>
      </c>
      <c r="E60">
        <v>1</v>
      </c>
    </row>
    <row r="61" spans="1:40">
      <c r="B61">
        <v>40</v>
      </c>
      <c r="C61">
        <v>1.4</v>
      </c>
      <c r="D61" t="s">
        <v>31</v>
      </c>
      <c r="G61">
        <v>30.5</v>
      </c>
      <c r="H61">
        <v>0.9</v>
      </c>
      <c r="I61">
        <v>425.64</v>
      </c>
      <c r="J61">
        <v>0.76390000000000002</v>
      </c>
      <c r="K61">
        <f>ABS(I61-428)/428*100</f>
        <v>0.55140186915888179</v>
      </c>
      <c r="L61" s="2">
        <f>SQRT((G61-B61)^2+(H61-C61)^2)/(SQRT(B61^2+C61^2))*100</f>
        <v>23.768318348749844</v>
      </c>
      <c r="M61">
        <f>ABS(I61-428)/(428-293)*100</f>
        <v>1.7481481481481584</v>
      </c>
    </row>
    <row r="62" spans="1:40">
      <c r="B62">
        <v>40</v>
      </c>
      <c r="C62">
        <v>1.4</v>
      </c>
      <c r="D62" t="s">
        <v>19</v>
      </c>
      <c r="G62">
        <v>37.700000000000003</v>
      </c>
      <c r="H62">
        <v>1.7</v>
      </c>
      <c r="I62">
        <v>414.67</v>
      </c>
      <c r="J62">
        <v>10.130000000000001</v>
      </c>
      <c r="K62">
        <f>ABS(I62-428)/428*100</f>
        <v>3.1144859813084076</v>
      </c>
      <c r="L62" s="2">
        <f>SQRT((G62-B62)^2+(H62-C62)^2)/(SQRT(B62^2+C62^2))*100</f>
        <v>5.7951583042898394</v>
      </c>
      <c r="M62">
        <f>ABS(I62-428)/(428-293)*100</f>
        <v>9.8740740740740627</v>
      </c>
    </row>
    <row r="64" spans="1:40">
      <c r="D64" t="s">
        <v>12</v>
      </c>
      <c r="AL64" t="s">
        <v>29</v>
      </c>
      <c r="AM64" t="s">
        <v>16</v>
      </c>
      <c r="AN64" t="s">
        <v>17</v>
      </c>
    </row>
    <row r="65" spans="1:40">
      <c r="D65">
        <v>45</v>
      </c>
      <c r="E65">
        <v>1</v>
      </c>
      <c r="AK65" t="s">
        <v>34</v>
      </c>
      <c r="AL65">
        <v>0.36</v>
      </c>
      <c r="AM65">
        <v>17.7</v>
      </c>
      <c r="AN65">
        <v>5.89</v>
      </c>
    </row>
    <row r="66" spans="1:40">
      <c r="B66">
        <v>45</v>
      </c>
      <c r="C66">
        <v>1.5</v>
      </c>
      <c r="D66" t="s">
        <v>31</v>
      </c>
      <c r="G66">
        <v>35.5</v>
      </c>
      <c r="H66">
        <v>0.9</v>
      </c>
      <c r="I66">
        <v>424.95</v>
      </c>
      <c r="J66">
        <v>0.4405</v>
      </c>
      <c r="K66">
        <f>ABS(I66-428)/428*100</f>
        <v>0.7126168224299092</v>
      </c>
      <c r="L66" s="2">
        <f>SQRT((G66-B66)^2+(H66-C66)^2)/(SQRT(B66^2+C66^2))*100</f>
        <v>21.14143248966079</v>
      </c>
      <c r="M66">
        <f>ABS(I66-428)/(428-293)*100</f>
        <v>2.259259259259268</v>
      </c>
      <c r="AK66" t="s">
        <v>14</v>
      </c>
      <c r="AL66">
        <v>1.925</v>
      </c>
      <c r="AM66">
        <v>25.98</v>
      </c>
      <c r="AN66">
        <v>2.9119999999999999</v>
      </c>
    </row>
    <row r="67" spans="1:40">
      <c r="B67">
        <v>45</v>
      </c>
      <c r="C67">
        <v>1.5</v>
      </c>
      <c r="D67" t="s">
        <v>19</v>
      </c>
      <c r="G67">
        <v>43.3</v>
      </c>
      <c r="H67">
        <v>1.7</v>
      </c>
      <c r="I67">
        <v>416.5</v>
      </c>
      <c r="J67">
        <v>9.2530000000000001</v>
      </c>
      <c r="K67">
        <f>ABS(I67-428)/428*100</f>
        <v>2.6869158878504673</v>
      </c>
      <c r="L67" s="2">
        <f>SQRT((G67-B67)^2+(H67-C67)^2)/(SQRT(B67^2+C67^2))*100</f>
        <v>3.801720245917052</v>
      </c>
      <c r="M67">
        <f>ABS(I67-428)/(428-293)*100</f>
        <v>8.518518518518519</v>
      </c>
      <c r="AK67" t="s">
        <v>35</v>
      </c>
      <c r="AL67">
        <v>3.18</v>
      </c>
      <c r="AM67">
        <v>24</v>
      </c>
      <c r="AN67">
        <v>1.25</v>
      </c>
    </row>
    <row r="68" spans="1:40">
      <c r="AK68" t="s">
        <v>25</v>
      </c>
      <c r="AL68">
        <v>1.758</v>
      </c>
      <c r="AM68">
        <v>23.76</v>
      </c>
      <c r="AN68">
        <v>5.7949999999999999</v>
      </c>
    </row>
    <row r="69" spans="1:40">
      <c r="D69" t="s">
        <v>12</v>
      </c>
      <c r="AK69" t="s">
        <v>15</v>
      </c>
      <c r="AL69">
        <v>3.14</v>
      </c>
      <c r="AM69">
        <v>35.799999999999997</v>
      </c>
      <c r="AN69">
        <v>1.42</v>
      </c>
    </row>
    <row r="70" spans="1:40">
      <c r="D70">
        <v>50</v>
      </c>
      <c r="E70">
        <v>1</v>
      </c>
      <c r="AK70" t="s">
        <v>26</v>
      </c>
      <c r="AL70">
        <v>2.2589999999999999</v>
      </c>
      <c r="AM70">
        <v>21.14</v>
      </c>
      <c r="AN70">
        <v>3.802</v>
      </c>
    </row>
    <row r="71" spans="1:40">
      <c r="B71">
        <v>50</v>
      </c>
      <c r="C71">
        <v>1.6</v>
      </c>
      <c r="D71" t="s">
        <v>31</v>
      </c>
      <c r="G71">
        <v>28.9</v>
      </c>
      <c r="H71">
        <v>1.5</v>
      </c>
      <c r="I71">
        <v>428.53</v>
      </c>
      <c r="J71">
        <v>2.62</v>
      </c>
      <c r="K71">
        <f>ABS(I71-428)/428*100</f>
        <v>0.12383177570092821</v>
      </c>
      <c r="L71" s="2">
        <f>SQRT((G71-B71)^2+(H71-C71)^2)/(SQRT(B71^2+C71^2))*100</f>
        <v>42.178883868089464</v>
      </c>
      <c r="M71">
        <f>ABS(I71-428)/(428-293)*100</f>
        <v>0.39259259259257234</v>
      </c>
      <c r="AK71" t="s">
        <v>36</v>
      </c>
      <c r="AL71">
        <v>16.88</v>
      </c>
      <c r="AM71">
        <v>42.2</v>
      </c>
      <c r="AN71">
        <v>9.73</v>
      </c>
    </row>
    <row r="72" spans="1:40">
      <c r="B72">
        <v>50</v>
      </c>
      <c r="C72">
        <v>1.6</v>
      </c>
      <c r="D72" t="s">
        <v>19</v>
      </c>
      <c r="G72">
        <v>49.6</v>
      </c>
      <c r="H72">
        <v>2</v>
      </c>
      <c r="I72">
        <v>413.5</v>
      </c>
      <c r="J72">
        <v>10.68</v>
      </c>
      <c r="K72">
        <f>ABS(I72-428)/428*100</f>
        <v>3.3878504672897192</v>
      </c>
      <c r="L72" s="2">
        <f>SQRT((G72-B72)^2+(H72-C72)^2)/(SQRT(B72^2+C72^2))*100</f>
        <v>1.1307920325171608</v>
      </c>
      <c r="M72">
        <f>ABS(I72-428)/(428-293)*100</f>
        <v>10.74074074074074</v>
      </c>
      <c r="AK72" t="s">
        <v>13</v>
      </c>
      <c r="AL72">
        <v>0.39250000000000002</v>
      </c>
      <c r="AM72">
        <v>3.8</v>
      </c>
      <c r="AN72">
        <v>1.1299999999999999</v>
      </c>
    </row>
    <row r="74" spans="1:40">
      <c r="A74" t="s">
        <v>24</v>
      </c>
      <c r="B74">
        <v>0.8</v>
      </c>
      <c r="P74" t="s">
        <v>29</v>
      </c>
      <c r="Q74" t="s">
        <v>16</v>
      </c>
      <c r="R74" t="s">
        <v>17</v>
      </c>
    </row>
    <row r="75" spans="1:40">
      <c r="A75" t="s">
        <v>23</v>
      </c>
      <c r="B75">
        <v>431</v>
      </c>
      <c r="O75" t="s">
        <v>34</v>
      </c>
      <c r="P75">
        <v>0.36</v>
      </c>
      <c r="Q75">
        <v>17.7</v>
      </c>
      <c r="R75">
        <v>5.89</v>
      </c>
    </row>
    <row r="76" spans="1:40">
      <c r="D76" t="s">
        <v>12</v>
      </c>
      <c r="O76" t="s">
        <v>35</v>
      </c>
      <c r="P76">
        <v>3.18</v>
      </c>
      <c r="Q76">
        <v>24</v>
      </c>
      <c r="R76">
        <v>1.25</v>
      </c>
    </row>
    <row r="77" spans="1:40">
      <c r="D77">
        <v>35</v>
      </c>
      <c r="E77">
        <v>0</v>
      </c>
      <c r="O77" t="s">
        <v>15</v>
      </c>
      <c r="P77">
        <v>3.14</v>
      </c>
      <c r="Q77">
        <v>35.799999999999997</v>
      </c>
      <c r="R77">
        <v>1.42</v>
      </c>
    </row>
    <row r="78" spans="1:40">
      <c r="B78">
        <v>35</v>
      </c>
      <c r="C78">
        <v>0.4</v>
      </c>
      <c r="D78" t="s">
        <v>31</v>
      </c>
      <c r="G78">
        <v>28.8</v>
      </c>
      <c r="H78">
        <v>0.5</v>
      </c>
      <c r="I78">
        <v>430.5</v>
      </c>
      <c r="J78">
        <v>0.63500000000000001</v>
      </c>
      <c r="K78">
        <f>ABS(I78-431)/431*100</f>
        <v>0.11600928074245939</v>
      </c>
      <c r="L78" s="2">
        <f>SQRT((G78-B78)^2+(H78-C78)^2)/(SQRT(B78^2+C78^2))*100</f>
        <v>17.715432823466646</v>
      </c>
      <c r="M78">
        <f>ABS(I78-431)/(431-293)*100</f>
        <v>0.36231884057971014</v>
      </c>
      <c r="O78" t="s">
        <v>36</v>
      </c>
      <c r="P78">
        <v>16.88</v>
      </c>
      <c r="Q78">
        <v>42.2</v>
      </c>
      <c r="R78">
        <v>9.73</v>
      </c>
    </row>
    <row r="79" spans="1:40">
      <c r="B79">
        <v>35</v>
      </c>
      <c r="C79">
        <v>0.4</v>
      </c>
      <c r="D79" t="s">
        <v>19</v>
      </c>
      <c r="G79">
        <v>33</v>
      </c>
      <c r="H79">
        <v>0.9</v>
      </c>
      <c r="I79">
        <v>414.34</v>
      </c>
      <c r="J79">
        <v>14.56</v>
      </c>
      <c r="K79">
        <f>ABS(I79-431)/431*100</f>
        <v>3.8654292343387526</v>
      </c>
      <c r="L79" s="2">
        <f>SQRT((G79-B79)^2+(H79-C79)^2)/(SQRT(B79^2+C79^2))*100</f>
        <v>5.8897662685011696</v>
      </c>
      <c r="M79">
        <f>ABS(I79-431)/(431-293)*100</f>
        <v>12.072463768115959</v>
      </c>
    </row>
    <row r="81" spans="2:13">
      <c r="D81" t="s">
        <v>12</v>
      </c>
    </row>
    <row r="82" spans="2:13">
      <c r="D82">
        <v>40</v>
      </c>
      <c r="E82">
        <v>0</v>
      </c>
    </row>
    <row r="83" spans="2:13">
      <c r="B83">
        <v>40</v>
      </c>
      <c r="C83">
        <v>0.5</v>
      </c>
      <c r="D83" t="s">
        <v>31</v>
      </c>
      <c r="G83">
        <v>30.4</v>
      </c>
      <c r="H83">
        <v>0.9</v>
      </c>
      <c r="I83">
        <v>435.4</v>
      </c>
      <c r="J83">
        <v>0.71099999999999997</v>
      </c>
      <c r="K83">
        <f>ABS(I83-431)/431*100</f>
        <v>1.0208816705336374</v>
      </c>
      <c r="L83" s="2">
        <f>SQRT((G83-B83)^2+(H83-C83)^2)/(SQRT(B83^2+C83^2))*100</f>
        <v>24.018947891918863</v>
      </c>
      <c r="M83">
        <f>ABS(I83-431)/(431-293)*100</f>
        <v>3.1884057971014323</v>
      </c>
    </row>
    <row r="84" spans="2:13">
      <c r="B84">
        <v>40</v>
      </c>
      <c r="C84">
        <v>0.5</v>
      </c>
      <c r="D84" t="s">
        <v>19</v>
      </c>
      <c r="G84">
        <v>39.6</v>
      </c>
      <c r="H84">
        <v>0.8</v>
      </c>
      <c r="I84">
        <v>422.7</v>
      </c>
      <c r="J84">
        <v>11.06</v>
      </c>
      <c r="K84">
        <f>ABS(I84-431)/431*100</f>
        <v>1.9257540603248284</v>
      </c>
      <c r="L84" s="2">
        <f>SQRT((G84-B84)^2+(H84-C84)^2)/(SQRT(B84^2+C84^2))*100</f>
        <v>1.2499023551925992</v>
      </c>
      <c r="M84">
        <f>ABS(I84-431)/(431-293)*100</f>
        <v>6.0144927536231974</v>
      </c>
    </row>
    <row r="86" spans="2:13">
      <c r="D86" t="s">
        <v>12</v>
      </c>
    </row>
    <row r="87" spans="2:13">
      <c r="D87">
        <v>45</v>
      </c>
      <c r="E87">
        <v>0</v>
      </c>
    </row>
    <row r="88" spans="2:13">
      <c r="B88">
        <v>45</v>
      </c>
      <c r="C88">
        <v>0.6</v>
      </c>
      <c r="D88" t="s">
        <v>31</v>
      </c>
      <c r="G88">
        <v>28.9</v>
      </c>
      <c r="H88">
        <v>1.6</v>
      </c>
      <c r="I88">
        <v>435.27</v>
      </c>
      <c r="J88">
        <v>2.1739999999999999</v>
      </c>
      <c r="K88">
        <f>ABS(I88-431)/431*100</f>
        <v>0.99071925754059909</v>
      </c>
      <c r="L88" s="2">
        <f>SQRT((G88-B88)^2+(H88-C88)^2)/(SQRT(B88^2+C88^2))*100</f>
        <v>35.843538506627212</v>
      </c>
      <c r="M88">
        <f>ABS(I88-431)/(431-293)*100</f>
        <v>3.0942028985507113</v>
      </c>
    </row>
    <row r="89" spans="2:13">
      <c r="B89">
        <v>45</v>
      </c>
      <c r="C89">
        <v>0.6</v>
      </c>
      <c r="D89" t="s">
        <v>19</v>
      </c>
      <c r="G89">
        <v>45.5</v>
      </c>
      <c r="H89">
        <v>1</v>
      </c>
      <c r="I89">
        <v>419.7</v>
      </c>
      <c r="J89">
        <v>12.666</v>
      </c>
      <c r="K89">
        <f>ABS(I89-431)/431*100</f>
        <v>2.6218097447795854</v>
      </c>
      <c r="L89" s="2">
        <f>SQRT((G89-B89)^2+(H89-C89)^2)/(SQRT(B89^2+C89^2))*100</f>
        <v>1.4227900326025789</v>
      </c>
      <c r="M89">
        <f>ABS(I89-431)/(431-293)*100</f>
        <v>8.1884057971014563</v>
      </c>
    </row>
    <row r="91" spans="2:13">
      <c r="D91" t="s">
        <v>12</v>
      </c>
    </row>
    <row r="92" spans="2:13">
      <c r="D92">
        <v>50</v>
      </c>
      <c r="E92">
        <v>0</v>
      </c>
    </row>
    <row r="93" spans="2:13">
      <c r="B93">
        <v>50</v>
      </c>
      <c r="C93">
        <v>0.7</v>
      </c>
      <c r="D93" t="s">
        <v>31</v>
      </c>
      <c r="G93">
        <v>28.9</v>
      </c>
      <c r="H93">
        <v>1.7</v>
      </c>
      <c r="I93">
        <v>454.3</v>
      </c>
      <c r="J93">
        <v>10.06</v>
      </c>
      <c r="K93">
        <f>ABS(I93-431)/431*100</f>
        <v>5.4060324825986106</v>
      </c>
      <c r="L93" s="2">
        <f>SQRT((G93-B93)^2+(H93-C93)^2)/(SQRT(B93^2+C93^2))*100</f>
        <v>42.243227148419628</v>
      </c>
      <c r="M93">
        <f>ABS(I93-431)/(431-293)*100</f>
        <v>16.884057971014503</v>
      </c>
    </row>
    <row r="94" spans="2:13">
      <c r="B94">
        <v>50</v>
      </c>
      <c r="C94">
        <v>0.7</v>
      </c>
      <c r="D94" t="s">
        <v>19</v>
      </c>
      <c r="G94">
        <v>54.8</v>
      </c>
      <c r="H94">
        <v>1.5</v>
      </c>
      <c r="I94">
        <v>454.3</v>
      </c>
      <c r="J94">
        <v>10.06</v>
      </c>
      <c r="K94">
        <f>ABS(I94-431)/431*100</f>
        <v>5.4060324825986106</v>
      </c>
      <c r="L94" s="2">
        <f>SQRT((G94-B94)^2+(H94-C94)^2)/(SQRT(B94^2+C94^2))*100</f>
        <v>9.7314664114947433</v>
      </c>
      <c r="M94">
        <f>ABS(I94-431)/(431-293)*100</f>
        <v>16.884057971014503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Spacing Between Points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2011-12-08T15:58:57Z</cp:lastPrinted>
  <dcterms:created xsi:type="dcterms:W3CDTF">2011-10-24T13:42:48Z</dcterms:created>
  <dcterms:modified xsi:type="dcterms:W3CDTF">2012-07-08T16:59:35Z</dcterms:modified>
</cp:coreProperties>
</file>