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french\code\team0-project\results\"/>
    </mc:Choice>
  </mc:AlternateContent>
  <xr:revisionPtr revIDLastSave="0" documentId="13_ncr:1_{AF595082-0119-4510-AE32-9A95D034D5F2}" xr6:coauthVersionLast="36" xr6:coauthVersionMax="36" xr10:uidLastSave="{00000000-0000-0000-0000-000000000000}"/>
  <bookViews>
    <workbookView xWindow="0" yWindow="0" windowWidth="21570" windowHeight="9030" activeTab="2" xr2:uid="{8FA84AF2-413D-4248-9AEC-1063A1C4B945}"/>
  </bookViews>
  <sheets>
    <sheet name="CV Balanced Dataset" sheetId="1" r:id="rId1"/>
    <sheet name="Test Datase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2" l="1"/>
  <c r="K5" i="2"/>
  <c r="J5" i="2"/>
  <c r="I5" i="2"/>
  <c r="L4" i="2"/>
  <c r="K4" i="2"/>
  <c r="J4" i="2"/>
  <c r="I4" i="2"/>
  <c r="L3" i="2"/>
  <c r="K3" i="2"/>
  <c r="J3" i="2"/>
  <c r="I3" i="2"/>
  <c r="L2" i="2"/>
  <c r="K2" i="2"/>
  <c r="J2" i="2"/>
  <c r="I2" i="2"/>
  <c r="L5" i="1"/>
  <c r="L4" i="1"/>
  <c r="L3" i="1"/>
  <c r="L2" i="1"/>
  <c r="K5" i="1"/>
  <c r="K4" i="1"/>
  <c r="K3" i="1"/>
  <c r="K9" i="1" s="1"/>
  <c r="K2" i="1"/>
  <c r="J5" i="1"/>
  <c r="J4" i="1"/>
  <c r="I4" i="1"/>
  <c r="J3" i="1"/>
  <c r="I3" i="1"/>
  <c r="J2" i="1"/>
  <c r="I5" i="1"/>
  <c r="I2" i="1"/>
  <c r="L9" i="2" l="1"/>
  <c r="J9" i="1"/>
  <c r="K6" i="1"/>
  <c r="K8" i="1"/>
  <c r="L6" i="1"/>
  <c r="I10" i="1"/>
  <c r="I11" i="1" s="1"/>
  <c r="J6" i="1"/>
  <c r="J7" i="1"/>
  <c r="L8" i="1"/>
  <c r="L9" i="1"/>
  <c r="I12" i="1"/>
  <c r="I9" i="1"/>
  <c r="I17" i="1" s="1"/>
  <c r="J8" i="1"/>
  <c r="J10" i="1"/>
  <c r="J11" i="1" s="1"/>
  <c r="J12" i="1"/>
  <c r="I10" i="2"/>
  <c r="I11" i="2" s="1"/>
  <c r="H23" i="2" s="1"/>
  <c r="I7" i="2"/>
  <c r="J10" i="2"/>
  <c r="J11" i="2" s="1"/>
  <c r="J7" i="2"/>
  <c r="K8" i="2"/>
  <c r="K7" i="2"/>
  <c r="L6" i="2"/>
  <c r="L7" i="2"/>
  <c r="I9" i="2"/>
  <c r="I8" i="2"/>
  <c r="J9" i="2"/>
  <c r="J8" i="2"/>
  <c r="K9" i="2"/>
  <c r="K10" i="2"/>
  <c r="K11" i="2" s="1"/>
  <c r="K6" i="2"/>
  <c r="K12" i="2"/>
  <c r="I12" i="2"/>
  <c r="L12" i="2"/>
  <c r="L10" i="2"/>
  <c r="L11" i="2" s="1"/>
  <c r="L8" i="2"/>
  <c r="I6" i="2"/>
  <c r="J12" i="2"/>
  <c r="J6" i="2"/>
  <c r="I6" i="1"/>
  <c r="I14" i="1" s="1"/>
  <c r="I7" i="1"/>
  <c r="L12" i="1"/>
  <c r="I8" i="1"/>
  <c r="K12" i="1"/>
  <c r="L10" i="1"/>
  <c r="L11" i="1" s="1"/>
  <c r="L7" i="1"/>
  <c r="K10" i="1"/>
  <c r="K7" i="1"/>
  <c r="I23" i="1" l="1"/>
  <c r="I17" i="2"/>
  <c r="K11" i="1"/>
  <c r="I18" i="1" s="1"/>
  <c r="I16" i="1"/>
  <c r="I19" i="1"/>
  <c r="I15" i="2"/>
  <c r="I16" i="2"/>
  <c r="I19" i="2"/>
  <c r="I14" i="2"/>
  <c r="I18" i="2"/>
  <c r="I15" i="1"/>
</calcChain>
</file>

<file path=xl/sharedStrings.xml><?xml version="1.0" encoding="utf-8"?>
<sst xmlns="http://schemas.openxmlformats.org/spreadsheetml/2006/main" count="96" uniqueCount="48">
  <si>
    <t>true DNA</t>
  </si>
  <si>
    <t>true RNA</t>
  </si>
  <si>
    <t>true DRNA</t>
  </si>
  <si>
    <t>true nonDRNA</t>
  </si>
  <si>
    <t>class precision</t>
  </si>
  <si>
    <t>pred. DNA</t>
  </si>
  <si>
    <t>pred. RNA</t>
  </si>
  <si>
    <t>pred. DRNA</t>
  </si>
  <si>
    <t>pred. nonDRNA</t>
  </si>
  <si>
    <t>class recall</t>
  </si>
  <si>
    <t>TP</t>
  </si>
  <si>
    <t>DNA</t>
  </si>
  <si>
    <t>TN</t>
  </si>
  <si>
    <t>FP</t>
  </si>
  <si>
    <t>FN</t>
  </si>
  <si>
    <t>Recall</t>
  </si>
  <si>
    <t>Precision</t>
  </si>
  <si>
    <t>RNA</t>
  </si>
  <si>
    <t>DRNA</t>
  </si>
  <si>
    <t>nonDRNA</t>
  </si>
  <si>
    <t>denominator</t>
  </si>
  <si>
    <t>mcc</t>
  </si>
  <si>
    <t>Average Recall</t>
  </si>
  <si>
    <t>Average Precision</t>
  </si>
  <si>
    <t>Average Sensitivity</t>
  </si>
  <si>
    <t>Average Specifity</t>
  </si>
  <si>
    <t>Average MCC</t>
  </si>
  <si>
    <t>Sensitivity</t>
  </si>
  <si>
    <t>Specificity</t>
  </si>
  <si>
    <t>accuracy</t>
  </si>
  <si>
    <t>Average Accuracy</t>
  </si>
  <si>
    <t>Test Dataset</t>
  </si>
  <si>
    <t>Balanced Subset CV</t>
  </si>
  <si>
    <t>kNN</t>
  </si>
  <si>
    <t>Naïve Bayes</t>
  </si>
  <si>
    <t>Algorithm</t>
  </si>
  <si>
    <t>Features</t>
  </si>
  <si>
    <t>aaindex</t>
  </si>
  <si>
    <t>aaindex,protvec, seqvec, tfidf</t>
  </si>
  <si>
    <t>SVM</t>
  </si>
  <si>
    <t>aaindex_protvec</t>
  </si>
  <si>
    <t>protvec</t>
  </si>
  <si>
    <t>seqvec</t>
  </si>
  <si>
    <t>tfidf</t>
  </si>
  <si>
    <t>aacount</t>
  </si>
  <si>
    <t>aaindex_seqvec</t>
  </si>
  <si>
    <t>aaindex_protvec_seqvec</t>
  </si>
  <si>
    <t>protvec_seqvec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</si>
</sst>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8B5B-AA1F-45DF-9AFC-91A71AEFA7DD}">
  <dimension ref="A1:L24"/>
  <sheetViews>
    <sheetView workbookViewId="0">
      <selection sqref="A1:F6"/>
    </sheetView>
  </sheetViews>
  <sheetFormatPr defaultColWidth="34.7109375" defaultRowHeight="15" x14ac:dyDescent="0.25"/>
  <cols>
    <col min="1" max="1" width="14.85546875" bestFit="1" customWidth="1"/>
    <col min="2" max="2" width="9.140625" bestFit="1" customWidth="1"/>
    <col min="3" max="3" width="9" bestFit="1" customWidth="1"/>
    <col min="4" max="4" width="10.28515625" bestFit="1" customWidth="1"/>
    <col min="5" max="6" width="13.85546875" bestFit="1" customWidth="1"/>
    <col min="8" max="8" width="18.28515625" bestFit="1" customWidth="1"/>
    <col min="9" max="9" width="12.5703125" bestFit="1" customWidth="1"/>
    <col min="10" max="10" width="12.28515625" customWidth="1"/>
    <col min="11" max="11" width="18.28515625" customWidth="1"/>
    <col min="12" max="12" width="16.5703125" customWidth="1"/>
  </cols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11</v>
      </c>
      <c r="J1" s="1" t="s">
        <v>17</v>
      </c>
      <c r="K1" s="1" t="s">
        <v>18</v>
      </c>
      <c r="L1" s="1" t="s">
        <v>19</v>
      </c>
    </row>
    <row r="2" spans="1:12" x14ac:dyDescent="0.25">
      <c r="A2" s="1" t="s">
        <v>5</v>
      </c>
      <c r="B2" s="1">
        <v>135</v>
      </c>
      <c r="C2" s="1">
        <v>36</v>
      </c>
      <c r="D2" s="1">
        <v>8</v>
      </c>
      <c r="E2" s="1">
        <v>43</v>
      </c>
      <c r="F2" s="2">
        <v>0.60809999999999997</v>
      </c>
      <c r="H2" t="s">
        <v>10</v>
      </c>
      <c r="I2">
        <f>B2</f>
        <v>135</v>
      </c>
      <c r="J2">
        <f>C3</f>
        <v>293</v>
      </c>
      <c r="K2">
        <f>D4</f>
        <v>2</v>
      </c>
      <c r="L2">
        <f>E5</f>
        <v>307</v>
      </c>
    </row>
    <row r="3" spans="1:12" x14ac:dyDescent="0.25">
      <c r="A3" s="1" t="s">
        <v>6</v>
      </c>
      <c r="B3" s="1">
        <v>86</v>
      </c>
      <c r="C3" s="1">
        <v>293</v>
      </c>
      <c r="D3" s="1">
        <v>4</v>
      </c>
      <c r="E3" s="1">
        <v>41</v>
      </c>
      <c r="F3" s="2">
        <v>0.69099999999999995</v>
      </c>
      <c r="H3" t="s">
        <v>12</v>
      </c>
      <c r="I3">
        <f>SUM(C3:E5)</f>
        <v>749</v>
      </c>
      <c r="J3">
        <f>B2+D2+E2+E4+D4+B4+B5+D5+E5</f>
        <v>600</v>
      </c>
      <c r="K3">
        <f>E2+E3+E5+C5+C3+C2+B2+B3+B5</f>
        <v>1079</v>
      </c>
      <c r="L3">
        <f>SUM(B2:D4)</f>
        <v>607</v>
      </c>
    </row>
    <row r="4" spans="1:12" x14ac:dyDescent="0.25">
      <c r="A4" s="1" t="s">
        <v>7</v>
      </c>
      <c r="B4" s="1">
        <v>23</v>
      </c>
      <c r="C4" s="1">
        <v>20</v>
      </c>
      <c r="D4" s="1">
        <v>2</v>
      </c>
      <c r="E4" s="1">
        <v>9</v>
      </c>
      <c r="F4" s="2">
        <v>3.6999999999999998E-2</v>
      </c>
      <c r="H4" t="s">
        <v>13</v>
      </c>
      <c r="I4">
        <f>SUM(C2:E2)</f>
        <v>87</v>
      </c>
      <c r="J4">
        <f>E3+D3+B3</f>
        <v>131</v>
      </c>
      <c r="K4">
        <f>B4+C4+E4</f>
        <v>52</v>
      </c>
      <c r="L4">
        <f>SUM(B5:D5)</f>
        <v>142</v>
      </c>
    </row>
    <row r="5" spans="1:12" x14ac:dyDescent="0.25">
      <c r="A5" s="1" t="s">
        <v>8</v>
      </c>
      <c r="B5" s="1">
        <v>69</v>
      </c>
      <c r="C5" s="1">
        <v>69</v>
      </c>
      <c r="D5" s="1">
        <v>4</v>
      </c>
      <c r="E5" s="1">
        <v>307</v>
      </c>
      <c r="F5" s="2">
        <v>0.68369999999999997</v>
      </c>
      <c r="H5" t="s">
        <v>14</v>
      </c>
      <c r="I5">
        <f>SUM(B3:B5)</f>
        <v>178</v>
      </c>
      <c r="J5">
        <f>C2+C4+C5</f>
        <v>125</v>
      </c>
      <c r="K5">
        <f>D2+D3+D5</f>
        <v>16</v>
      </c>
      <c r="L5">
        <f>SUM(E2:E4)</f>
        <v>93</v>
      </c>
    </row>
    <row r="6" spans="1:12" x14ac:dyDescent="0.25">
      <c r="A6" s="1" t="s">
        <v>9</v>
      </c>
      <c r="B6" s="2">
        <v>0.43130000000000002</v>
      </c>
      <c r="C6" s="2">
        <v>0.70099999999999996</v>
      </c>
      <c r="D6" s="2">
        <v>0.1111</v>
      </c>
      <c r="E6" s="2">
        <v>0.76749999999999996</v>
      </c>
      <c r="F6" s="1"/>
      <c r="H6" t="s">
        <v>15</v>
      </c>
      <c r="I6" s="3">
        <f>(I2/(I2+I5))*100</f>
        <v>43.130990415335461</v>
      </c>
      <c r="J6" s="3">
        <f t="shared" ref="J6:L6" si="0">(J2/(J2+J5))*100</f>
        <v>70.095693779904309</v>
      </c>
      <c r="K6" s="3">
        <f t="shared" si="0"/>
        <v>11.111111111111111</v>
      </c>
      <c r="L6" s="3">
        <f t="shared" si="0"/>
        <v>76.75</v>
      </c>
    </row>
    <row r="7" spans="1:12" x14ac:dyDescent="0.25">
      <c r="H7" t="s">
        <v>16</v>
      </c>
      <c r="I7" s="3">
        <f>(I2/(I2+I4))*100</f>
        <v>60.810810810810814</v>
      </c>
      <c r="J7" s="3">
        <f t="shared" ref="J7:L7" si="1">(J2/(J2+J4))*100</f>
        <v>69.103773584905653</v>
      </c>
      <c r="K7" s="3">
        <f t="shared" si="1"/>
        <v>3.7037037037037033</v>
      </c>
      <c r="L7" s="3">
        <f t="shared" si="1"/>
        <v>68.374164810690417</v>
      </c>
    </row>
    <row r="8" spans="1:12" x14ac:dyDescent="0.25">
      <c r="H8" t="s">
        <v>27</v>
      </c>
      <c r="I8" s="3">
        <f>100*(I2/(I2+I5))</f>
        <v>43.130990415335461</v>
      </c>
      <c r="J8" s="3">
        <f t="shared" ref="J8:L8" si="2">100*(J2/(J2+J5))</f>
        <v>70.095693779904309</v>
      </c>
      <c r="K8" s="3">
        <f t="shared" si="2"/>
        <v>11.111111111111111</v>
      </c>
      <c r="L8" s="3">
        <f t="shared" si="2"/>
        <v>76.75</v>
      </c>
    </row>
    <row r="9" spans="1:12" x14ac:dyDescent="0.25">
      <c r="H9" t="s">
        <v>28</v>
      </c>
      <c r="I9" s="3">
        <f>100*(I3/(I3+I4))</f>
        <v>89.593301435406701</v>
      </c>
      <c r="J9" s="3">
        <f t="shared" ref="J9:L9" si="3">100*(J3/(J3+J4))</f>
        <v>82.079343365253081</v>
      </c>
      <c r="K9" s="3">
        <f t="shared" si="3"/>
        <v>95.402298850574709</v>
      </c>
      <c r="L9" s="3">
        <f t="shared" si="3"/>
        <v>81.041388518024021</v>
      </c>
    </row>
    <row r="10" spans="1:12" x14ac:dyDescent="0.25">
      <c r="H10" t="s">
        <v>20</v>
      </c>
      <c r="I10">
        <f>SQRT((I2+I4)*(I2+I5)*(I3+I4)*(I3+I5))</f>
        <v>232055.39078418326</v>
      </c>
      <c r="J10">
        <f t="shared" ref="J10:L10" si="4">SQRT((J2+J4)*(J2+J5)*(J3+J4)*(J3+J5))</f>
        <v>306477.61614839017</v>
      </c>
      <c r="K10">
        <f t="shared" si="4"/>
        <v>34695.367702331678</v>
      </c>
      <c r="L10">
        <f t="shared" si="4"/>
        <v>306861.98852252786</v>
      </c>
    </row>
    <row r="11" spans="1:12" x14ac:dyDescent="0.25">
      <c r="H11" t="s">
        <v>21</v>
      </c>
      <c r="I11" s="4">
        <f>((I2*I3)-(I4*I5))/I10</f>
        <v>0.3690024166671349</v>
      </c>
      <c r="J11" s="4">
        <f t="shared" ref="J11:L11" si="5">((J2*J3)-(J4*J5))/J10</f>
        <v>0.5201848082856716</v>
      </c>
      <c r="K11" s="4">
        <f>((K2*K3)-(K4*K5))/K10</f>
        <v>3.821835846722809E-2</v>
      </c>
      <c r="L11" s="4">
        <f t="shared" si="5"/>
        <v>0.56423736557807302</v>
      </c>
    </row>
    <row r="12" spans="1:12" x14ac:dyDescent="0.25">
      <c r="H12" t="s">
        <v>29</v>
      </c>
      <c r="I12" s="5">
        <f>(I2+I3)/(I2+I3+I4+I5)</f>
        <v>0.76936466492602262</v>
      </c>
      <c r="J12" s="5">
        <f t="shared" ref="J12:L12" si="6">(J2+J3)/(J2+J3+J4+J5)</f>
        <v>0.77719756309834642</v>
      </c>
      <c r="K12" s="5">
        <f t="shared" si="6"/>
        <v>0.94081810269799826</v>
      </c>
      <c r="L12" s="5">
        <f t="shared" si="6"/>
        <v>0.79547432550043518</v>
      </c>
    </row>
    <row r="14" spans="1:12" x14ac:dyDescent="0.25">
      <c r="H14" t="s">
        <v>22</v>
      </c>
      <c r="I14" s="3">
        <f>AVERAGE(I6:L6)</f>
        <v>50.271948826587717</v>
      </c>
    </row>
    <row r="15" spans="1:12" x14ac:dyDescent="0.25">
      <c r="H15" t="s">
        <v>23</v>
      </c>
      <c r="I15" s="3">
        <f>AVERAGE(I7:L7)</f>
        <v>50.498113227527647</v>
      </c>
    </row>
    <row r="16" spans="1:12" x14ac:dyDescent="0.25">
      <c r="H16" t="s">
        <v>24</v>
      </c>
      <c r="I16" s="3">
        <f>AVERAGE(I8:L8)</f>
        <v>50.271948826587717</v>
      </c>
    </row>
    <row r="17" spans="8:9" x14ac:dyDescent="0.25">
      <c r="H17" t="s">
        <v>25</v>
      </c>
      <c r="I17" s="3">
        <f>AVERAGE(I9:L9)</f>
        <v>87.029083042314625</v>
      </c>
    </row>
    <row r="18" spans="8:9" x14ac:dyDescent="0.25">
      <c r="H18" t="s">
        <v>26</v>
      </c>
      <c r="I18" s="4">
        <f>AVERAGE(I11:L11)</f>
        <v>0.37291073724952695</v>
      </c>
    </row>
    <row r="19" spans="8:9" x14ac:dyDescent="0.25">
      <c r="H19" t="s">
        <v>30</v>
      </c>
      <c r="I19" s="5">
        <f>AVERAGE(I12:L12)</f>
        <v>0.82071366405570056</v>
      </c>
    </row>
    <row r="23" spans="8:9" x14ac:dyDescent="0.25">
      <c r="I23">
        <f>(I11+J11+L11)/4</f>
        <v>0.36335614763271989</v>
      </c>
    </row>
    <row r="24" spans="8:9" x14ac:dyDescent="0.25">
      <c r="I2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33CC-C911-433E-915D-D3F39E409F0A}">
  <dimension ref="A1:L23"/>
  <sheetViews>
    <sheetView workbookViewId="0">
      <selection sqref="A1:F6"/>
    </sheetView>
  </sheetViews>
  <sheetFormatPr defaultColWidth="34.7109375" defaultRowHeight="15" x14ac:dyDescent="0.25"/>
  <cols>
    <col min="1" max="1" width="14.85546875" bestFit="1" customWidth="1"/>
    <col min="2" max="2" width="9.140625" bestFit="1" customWidth="1"/>
    <col min="3" max="3" width="9" bestFit="1" customWidth="1"/>
    <col min="4" max="4" width="10.28515625" bestFit="1" customWidth="1"/>
    <col min="5" max="6" width="13.85546875" bestFit="1" customWidth="1"/>
    <col min="8" max="8" width="18.28515625" bestFit="1" customWidth="1"/>
    <col min="9" max="9" width="12.5703125" bestFit="1" customWidth="1"/>
    <col min="10" max="10" width="12.28515625" customWidth="1"/>
    <col min="11" max="11" width="18.28515625" customWidth="1"/>
    <col min="12" max="12" width="16.5703125" customWidth="1"/>
  </cols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11</v>
      </c>
      <c r="J1" s="1" t="s">
        <v>17</v>
      </c>
      <c r="K1" s="1" t="s">
        <v>18</v>
      </c>
      <c r="L1" s="1" t="s">
        <v>19</v>
      </c>
    </row>
    <row r="2" spans="1:12" x14ac:dyDescent="0.25">
      <c r="A2" s="1" t="s">
        <v>5</v>
      </c>
      <c r="B2" s="1">
        <v>46</v>
      </c>
      <c r="C2" s="1">
        <v>11</v>
      </c>
      <c r="D2" s="1">
        <v>0</v>
      </c>
      <c r="E2" s="1">
        <v>160</v>
      </c>
      <c r="F2" s="2">
        <v>0.21199999999999999</v>
      </c>
      <c r="H2" t="s">
        <v>10</v>
      </c>
      <c r="I2">
        <f>B2</f>
        <v>46</v>
      </c>
      <c r="J2">
        <f>C3</f>
        <v>76</v>
      </c>
      <c r="K2">
        <f>D4</f>
        <v>2</v>
      </c>
      <c r="L2">
        <f>E5</f>
        <v>1188</v>
      </c>
    </row>
    <row r="3" spans="1:12" x14ac:dyDescent="0.25">
      <c r="A3" s="1" t="s">
        <v>6</v>
      </c>
      <c r="B3" s="1">
        <v>16</v>
      </c>
      <c r="C3" s="1">
        <v>76</v>
      </c>
      <c r="D3" s="1">
        <v>2</v>
      </c>
      <c r="E3" s="1">
        <v>185</v>
      </c>
      <c r="F3" s="2">
        <v>0.27239999999999998</v>
      </c>
      <c r="H3" t="s">
        <v>12</v>
      </c>
      <c r="I3">
        <f>SUM(C3:E5)</f>
        <v>1510</v>
      </c>
      <c r="J3">
        <f>B2+D2+E2+E4+D4+B4+B5+D5+E5</f>
        <v>1451</v>
      </c>
      <c r="K3">
        <f>E2+E3+E5+C5+C3+C2+B2+B3+B5</f>
        <v>1707</v>
      </c>
      <c r="L3">
        <f>SUM(B2:D4)</f>
        <v>162</v>
      </c>
    </row>
    <row r="4" spans="1:12" x14ac:dyDescent="0.25">
      <c r="A4" s="1" t="s">
        <v>7</v>
      </c>
      <c r="B4" s="1">
        <v>4</v>
      </c>
      <c r="C4" s="1">
        <v>5</v>
      </c>
      <c r="D4" s="1">
        <v>2</v>
      </c>
      <c r="E4" s="1">
        <v>39</v>
      </c>
      <c r="F4" s="2">
        <v>0.04</v>
      </c>
      <c r="H4" t="s">
        <v>13</v>
      </c>
      <c r="I4">
        <f>SUM(C2:E2)</f>
        <v>171</v>
      </c>
      <c r="J4">
        <f>E3+D3+B3</f>
        <v>203</v>
      </c>
      <c r="K4">
        <f>B4+C4+E4</f>
        <v>48</v>
      </c>
      <c r="L4">
        <f>SUM(B5:D5)</f>
        <v>25</v>
      </c>
    </row>
    <row r="5" spans="1:12" x14ac:dyDescent="0.25">
      <c r="A5" s="1" t="s">
        <v>8</v>
      </c>
      <c r="B5" s="1">
        <v>12</v>
      </c>
      <c r="C5" s="1">
        <v>13</v>
      </c>
      <c r="D5" s="1">
        <v>0</v>
      </c>
      <c r="E5" s="1">
        <v>1188</v>
      </c>
      <c r="F5" s="2">
        <v>0.97940000000000005</v>
      </c>
      <c r="H5" t="s">
        <v>14</v>
      </c>
      <c r="I5">
        <f>SUM(B3:B5)</f>
        <v>32</v>
      </c>
      <c r="J5">
        <f>C2+C4+C5</f>
        <v>29</v>
      </c>
      <c r="K5">
        <f>D2+D3+D5</f>
        <v>2</v>
      </c>
      <c r="L5">
        <f>SUM(E2:E4)</f>
        <v>384</v>
      </c>
    </row>
    <row r="6" spans="1:12" x14ac:dyDescent="0.25">
      <c r="A6" s="1" t="s">
        <v>9</v>
      </c>
      <c r="B6" s="2">
        <v>0.5897</v>
      </c>
      <c r="C6" s="2">
        <v>0.7238</v>
      </c>
      <c r="D6" s="2">
        <v>0.5</v>
      </c>
      <c r="E6" s="2">
        <v>0.75570000000000004</v>
      </c>
      <c r="F6" s="1"/>
      <c r="H6" t="s">
        <v>15</v>
      </c>
      <c r="I6" s="3">
        <f>(I2/(I2+I5))*100</f>
        <v>58.974358974358978</v>
      </c>
      <c r="J6" s="3">
        <f t="shared" ref="J6:L6" si="0">(J2/(J2+J5))*100</f>
        <v>72.38095238095238</v>
      </c>
      <c r="K6" s="3">
        <f t="shared" si="0"/>
        <v>50</v>
      </c>
      <c r="L6" s="3">
        <f t="shared" si="0"/>
        <v>75.572519083969468</v>
      </c>
    </row>
    <row r="7" spans="1:12" x14ac:dyDescent="0.25">
      <c r="H7" t="s">
        <v>16</v>
      </c>
      <c r="I7" s="3">
        <f>(I2/(I2+I4))*100</f>
        <v>21.198156682027651</v>
      </c>
      <c r="J7" s="3">
        <f t="shared" ref="J7:L7" si="1">(J2/(J2+J4))*100</f>
        <v>27.24014336917563</v>
      </c>
      <c r="K7" s="3">
        <f t="shared" si="1"/>
        <v>4</v>
      </c>
      <c r="L7" s="3">
        <f t="shared" si="1"/>
        <v>97.938994229183834</v>
      </c>
    </row>
    <row r="8" spans="1:12" x14ac:dyDescent="0.25">
      <c r="H8" t="s">
        <v>27</v>
      </c>
      <c r="I8" s="3">
        <f>100*(I2/(I2+I5))</f>
        <v>58.974358974358978</v>
      </c>
      <c r="J8" s="3">
        <f t="shared" ref="J8:L8" si="2">100*(J2/(J2+J5))</f>
        <v>72.38095238095238</v>
      </c>
      <c r="K8" s="3">
        <f t="shared" si="2"/>
        <v>50</v>
      </c>
      <c r="L8" s="3">
        <f t="shared" si="2"/>
        <v>75.572519083969468</v>
      </c>
    </row>
    <row r="9" spans="1:12" x14ac:dyDescent="0.25">
      <c r="H9" t="s">
        <v>28</v>
      </c>
      <c r="I9" s="3">
        <f>100*(I3/(I3+I4))</f>
        <v>89.827483640690062</v>
      </c>
      <c r="J9" s="3">
        <f t="shared" ref="J9:L9" si="3">100*(J3/(J3+J4))</f>
        <v>87.726723095525998</v>
      </c>
      <c r="K9" s="3">
        <f t="shared" si="3"/>
        <v>97.26495726495726</v>
      </c>
      <c r="L9" s="3">
        <f t="shared" si="3"/>
        <v>86.631016042780757</v>
      </c>
    </row>
    <row r="10" spans="1:12" x14ac:dyDescent="0.25">
      <c r="H10" t="s">
        <v>20</v>
      </c>
      <c r="I10">
        <f>SQRT((I2+I4)*(I2+I5)*(I3+I4)*(I3+I5))</f>
        <v>209461.01893192442</v>
      </c>
      <c r="J10">
        <f t="shared" ref="J10:L10" si="4">SQRT((J2+J4)*(J2+J5)*(J3+J4)*(J3+J5))</f>
        <v>267790.62044814043</v>
      </c>
      <c r="K10">
        <f t="shared" si="4"/>
        <v>24492.019108272802</v>
      </c>
      <c r="L10">
        <f t="shared" si="4"/>
        <v>441238.902718244</v>
      </c>
    </row>
    <row r="11" spans="1:12" x14ac:dyDescent="0.25">
      <c r="H11" t="s">
        <v>21</v>
      </c>
      <c r="I11" s="4">
        <f>((I2*I3)-(I4*I5))/I10</f>
        <v>0.3054888223416708</v>
      </c>
      <c r="J11" s="4">
        <f t="shared" ref="J11:L11" si="5">((J2*J3)-(J4*J5))/J10</f>
        <v>0.38981574420085291</v>
      </c>
      <c r="K11" s="4">
        <f t="shared" si="5"/>
        <v>0.13547270175366069</v>
      </c>
      <c r="L11" s="4">
        <f t="shared" si="5"/>
        <v>0.41441495496774883</v>
      </c>
    </row>
    <row r="12" spans="1:12" x14ac:dyDescent="0.25">
      <c r="H12" t="s">
        <v>29</v>
      </c>
      <c r="I12" s="5">
        <f>(I2+I3)/(I2+I3+I4+I5)</f>
        <v>0.8845935190449119</v>
      </c>
      <c r="J12" s="5">
        <f t="shared" ref="J12:L12" si="6">(J2+J3)/(J2+J3+J4+J5)</f>
        <v>0.86810687890847071</v>
      </c>
      <c r="K12" s="5">
        <f t="shared" si="6"/>
        <v>0.97157475838544627</v>
      </c>
      <c r="L12" s="5">
        <f t="shared" si="6"/>
        <v>0.76748152359295052</v>
      </c>
    </row>
    <row r="14" spans="1:12" x14ac:dyDescent="0.25">
      <c r="H14" t="s">
        <v>22</v>
      </c>
      <c r="I14" s="3">
        <f>AVERAGE(I6:L6)</f>
        <v>64.231957609820199</v>
      </c>
    </row>
    <row r="15" spans="1:12" x14ac:dyDescent="0.25">
      <c r="H15" t="s">
        <v>23</v>
      </c>
      <c r="I15" s="3">
        <f>AVERAGE(I7:L7)</f>
        <v>37.594323570096776</v>
      </c>
    </row>
    <row r="16" spans="1:12" x14ac:dyDescent="0.25">
      <c r="H16" t="s">
        <v>24</v>
      </c>
      <c r="I16" s="3">
        <f>AVERAGE(I8:L8)</f>
        <v>64.231957609820199</v>
      </c>
    </row>
    <row r="17" spans="8:9" x14ac:dyDescent="0.25">
      <c r="H17" t="s">
        <v>25</v>
      </c>
      <c r="I17" s="3">
        <f>AVERAGE(I9:L9)</f>
        <v>90.362545010988512</v>
      </c>
    </row>
    <row r="18" spans="8:9" x14ac:dyDescent="0.25">
      <c r="H18" t="s">
        <v>26</v>
      </c>
      <c r="I18" s="4">
        <f>AVERAGE(I11:L11)</f>
        <v>0.3112980558159833</v>
      </c>
    </row>
    <row r="19" spans="8:9" x14ac:dyDescent="0.25">
      <c r="H19" t="s">
        <v>30</v>
      </c>
      <c r="I19" s="5">
        <f>AVERAGE(I12:L12)</f>
        <v>0.87293916998294485</v>
      </c>
    </row>
    <row r="23" spans="8:9" x14ac:dyDescent="0.25">
      <c r="H23">
        <f>(I11+J11+L11)/4</f>
        <v>0.27742988037756811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B76A-D907-4192-A100-D835F33D4747}">
  <dimension ref="A1:D25"/>
  <sheetViews>
    <sheetView tabSelected="1" workbookViewId="0">
      <selection sqref="A1:D25"/>
    </sheetView>
  </sheetViews>
  <sheetFormatPr defaultRowHeight="15" x14ac:dyDescent="0.25"/>
  <cols>
    <col min="1" max="1" width="27.85546875" bestFit="1" customWidth="1"/>
    <col min="2" max="2" width="11.5703125" bestFit="1" customWidth="1"/>
    <col min="3" max="3" width="18.5703125" bestFit="1" customWidth="1"/>
    <col min="4" max="4" width="11.85546875" bestFit="1" customWidth="1"/>
  </cols>
  <sheetData>
    <row r="1" spans="1:4" x14ac:dyDescent="0.25">
      <c r="A1" t="s">
        <v>36</v>
      </c>
      <c r="B1" t="s">
        <v>35</v>
      </c>
      <c r="C1" t="s">
        <v>32</v>
      </c>
      <c r="D1" t="s">
        <v>31</v>
      </c>
    </row>
    <row r="2" spans="1:4" x14ac:dyDescent="0.25">
      <c r="A2" t="s">
        <v>38</v>
      </c>
      <c r="B2" t="s">
        <v>33</v>
      </c>
      <c r="C2">
        <v>0.43890000000000001</v>
      </c>
      <c r="D2">
        <v>0.2485</v>
      </c>
    </row>
    <row r="3" spans="1:4" x14ac:dyDescent="0.25">
      <c r="A3" t="s">
        <v>38</v>
      </c>
      <c r="B3" t="s">
        <v>34</v>
      </c>
      <c r="C3">
        <v>0.36180000000000001</v>
      </c>
      <c r="D3">
        <v>0.30790000000000001</v>
      </c>
    </row>
    <row r="4" spans="1:4" x14ac:dyDescent="0.25">
      <c r="A4" t="s">
        <v>38</v>
      </c>
      <c r="B4" t="s">
        <v>39</v>
      </c>
      <c r="C4">
        <v>0.47499999999999998</v>
      </c>
      <c r="D4">
        <v>0.35680000000000001</v>
      </c>
    </row>
    <row r="6" spans="1:4" x14ac:dyDescent="0.25">
      <c r="A6" t="s">
        <v>40</v>
      </c>
      <c r="B6" t="s">
        <v>33</v>
      </c>
      <c r="C6">
        <v>0.29820000000000002</v>
      </c>
      <c r="D6">
        <v>0.20669999999999999</v>
      </c>
    </row>
    <row r="7" spans="1:4" x14ac:dyDescent="0.25">
      <c r="A7" t="s">
        <v>40</v>
      </c>
      <c r="B7" t="s">
        <v>34</v>
      </c>
      <c r="C7">
        <v>0.30599999999999999</v>
      </c>
      <c r="D7">
        <v>0.2344</v>
      </c>
    </row>
    <row r="8" spans="1:4" x14ac:dyDescent="0.25">
      <c r="A8" t="s">
        <v>40</v>
      </c>
      <c r="B8" t="s">
        <v>39</v>
      </c>
      <c r="C8">
        <v>0.23719999999999999</v>
      </c>
      <c r="D8">
        <v>0.20399999999999999</v>
      </c>
    </row>
    <row r="10" spans="1:4" x14ac:dyDescent="0.25">
      <c r="A10" t="s">
        <v>45</v>
      </c>
      <c r="B10" t="s">
        <v>34</v>
      </c>
      <c r="C10">
        <v>0.37290000000000001</v>
      </c>
      <c r="D10">
        <v>0.31130000000000002</v>
      </c>
    </row>
    <row r="11" spans="1:4" x14ac:dyDescent="0.25">
      <c r="A11" t="s">
        <v>45</v>
      </c>
      <c r="B11" t="s">
        <v>39</v>
      </c>
      <c r="C11">
        <v>0.47</v>
      </c>
      <c r="D11">
        <v>0.35149999999999998</v>
      </c>
    </row>
    <row r="13" spans="1:4" x14ac:dyDescent="0.25">
      <c r="A13" t="s">
        <v>46</v>
      </c>
      <c r="B13" t="s">
        <v>34</v>
      </c>
      <c r="C13">
        <v>0.3614</v>
      </c>
      <c r="D13">
        <v>0.31130000000000002</v>
      </c>
    </row>
    <row r="15" spans="1:4" x14ac:dyDescent="0.25">
      <c r="A15" t="s">
        <v>47</v>
      </c>
      <c r="B15" t="s">
        <v>34</v>
      </c>
      <c r="C15">
        <v>0.35149999999999998</v>
      </c>
      <c r="D15">
        <v>0.27650000000000002</v>
      </c>
    </row>
    <row r="17" spans="1:4" x14ac:dyDescent="0.25">
      <c r="A17" t="s">
        <v>44</v>
      </c>
      <c r="B17" t="s">
        <v>34</v>
      </c>
      <c r="C17">
        <v>0.13980000000000001</v>
      </c>
      <c r="D17">
        <v>5.3999999999999999E-2</v>
      </c>
    </row>
    <row r="19" spans="1:4" x14ac:dyDescent="0.25">
      <c r="A19" t="s">
        <v>37</v>
      </c>
      <c r="B19" t="s">
        <v>34</v>
      </c>
      <c r="C19">
        <v>0.29049999999999998</v>
      </c>
      <c r="D19">
        <v>0.22839999999999999</v>
      </c>
    </row>
    <row r="21" spans="1:4" x14ac:dyDescent="0.25">
      <c r="A21" t="s">
        <v>41</v>
      </c>
      <c r="B21" t="s">
        <v>34</v>
      </c>
      <c r="C21">
        <v>0.26590000000000003</v>
      </c>
      <c r="D21">
        <v>0.21160000000000001</v>
      </c>
    </row>
    <row r="23" spans="1:4" x14ac:dyDescent="0.25">
      <c r="A23" t="s">
        <v>42</v>
      </c>
      <c r="B23" t="s">
        <v>34</v>
      </c>
      <c r="C23">
        <v>0.34320000000000001</v>
      </c>
      <c r="D23">
        <v>0.26300000000000001</v>
      </c>
    </row>
    <row r="25" spans="1:4" x14ac:dyDescent="0.25">
      <c r="A25" t="s">
        <v>43</v>
      </c>
      <c r="B25" t="s">
        <v>34</v>
      </c>
      <c r="C25">
        <v>0.1298</v>
      </c>
      <c r="D25">
        <v>9.4600000000000004E-2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 Balanced Dataset</vt:lpstr>
      <vt:lpstr>Test Dataset</vt:lpstr>
      <vt:lpstr>Sheet1</vt:lpstr>
    </vt:vector>
  </TitlesOfParts>
  <Company>Virginia Commonwealth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French</dc:creator>
  <cp:lastModifiedBy>Evan French</cp:lastModifiedBy>
  <dcterms:created xsi:type="dcterms:W3CDTF">2019-11-15T12:54:47Z</dcterms:created>
  <dcterms:modified xsi:type="dcterms:W3CDTF">2019-11-15T22:30:22Z</dcterms:modified>
</cp:coreProperties>
</file>