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mmyt-my.sharepoint.com/personal/j_silva_cimmyt_org/Documents/Desktop/"/>
    </mc:Choice>
  </mc:AlternateContent>
  <xr:revisionPtr revIDLastSave="248" documentId="11_DB6B40F84E4565D76BD1C987C7705364EC3B2206" xr6:coauthVersionLast="47" xr6:coauthVersionMax="47" xr10:uidLastSave="{74798604-4678-412F-B770-86D1990783E1}"/>
  <bookViews>
    <workbookView xWindow="25017" yWindow="-118" windowWidth="22228" windowHeight="1336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F22" i="1"/>
  <c r="F26" i="1" s="1"/>
  <c r="D26" i="1"/>
  <c r="E26" i="1"/>
  <c r="E20" i="1"/>
  <c r="D20" i="1"/>
  <c r="G25" i="1"/>
  <c r="G24" i="1"/>
  <c r="G23" i="1"/>
  <c r="G22" i="1"/>
  <c r="F25" i="1"/>
  <c r="F24" i="1"/>
  <c r="F23" i="1"/>
  <c r="G19" i="1"/>
  <c r="G18" i="1"/>
  <c r="G17" i="1"/>
  <c r="G16" i="1"/>
  <c r="F19" i="1"/>
  <c r="F18" i="1"/>
  <c r="F17" i="1"/>
  <c r="F16" i="1"/>
  <c r="F20" i="1" s="1"/>
  <c r="D27" i="1" l="1"/>
  <c r="D21" i="1"/>
  <c r="F27" i="1"/>
  <c r="G20" i="1"/>
  <c r="F21" i="1" s="1"/>
</calcChain>
</file>

<file path=xl/sharedStrings.xml><?xml version="1.0" encoding="utf-8"?>
<sst xmlns="http://schemas.openxmlformats.org/spreadsheetml/2006/main" count="98" uniqueCount="78">
  <si>
    <t>Station</t>
  </si>
  <si>
    <t>Sakha</t>
  </si>
  <si>
    <t>Gemmeiza</t>
  </si>
  <si>
    <t>Nubaria</t>
  </si>
  <si>
    <t>Sids</t>
  </si>
  <si>
    <t>Shandaweel</t>
  </si>
  <si>
    <t>Mataana</t>
  </si>
  <si>
    <t>Days to heading</t>
  </si>
  <si>
    <t>Days to maturity</t>
  </si>
  <si>
    <t>2016/2017</t>
  </si>
  <si>
    <t>2017/2018</t>
  </si>
  <si>
    <t>2018/2019</t>
  </si>
  <si>
    <t>94-111</t>
  </si>
  <si>
    <t>147-162</t>
  </si>
  <si>
    <t>102-116</t>
  </si>
  <si>
    <t>99-114</t>
  </si>
  <si>
    <t>150-159</t>
  </si>
  <si>
    <t>97-113</t>
  </si>
  <si>
    <t>135-158</t>
  </si>
  <si>
    <t>141-153</t>
  </si>
  <si>
    <t>74-93</t>
  </si>
  <si>
    <t>129-144</t>
  </si>
  <si>
    <t>83-97</t>
  </si>
  <si>
    <t>131-148</t>
  </si>
  <si>
    <t>88-103</t>
  </si>
  <si>
    <t>140-149</t>
  </si>
  <si>
    <t>85-102</t>
  </si>
  <si>
    <t>141-152</t>
  </si>
  <si>
    <t>84-91</t>
  </si>
  <si>
    <t>123-130</t>
  </si>
  <si>
    <t>77-98</t>
  </si>
  <si>
    <t>120-139</t>
  </si>
  <si>
    <t>78-87</t>
  </si>
  <si>
    <t>119-133</t>
  </si>
  <si>
    <t>84-110</t>
  </si>
  <si>
    <t>143-158</t>
  </si>
  <si>
    <t>87-105</t>
  </si>
  <si>
    <t>140-159</t>
  </si>
  <si>
    <t>90-184</t>
  </si>
  <si>
    <t>106-169</t>
  </si>
  <si>
    <t>149-158</t>
  </si>
  <si>
    <t>105-135</t>
  </si>
  <si>
    <t>74-113</t>
  </si>
  <si>
    <t>135-147</t>
  </si>
  <si>
    <t>80-93</t>
  </si>
  <si>
    <t>135-146</t>
  </si>
  <si>
    <t>2019/2020</t>
  </si>
  <si>
    <t>78-100</t>
  </si>
  <si>
    <t>133-159</t>
  </si>
  <si>
    <t>89-103</t>
  </si>
  <si>
    <t>146-160</t>
  </si>
  <si>
    <t>85-97</t>
  </si>
  <si>
    <t>141-151</t>
  </si>
  <si>
    <t>89-108</t>
  </si>
  <si>
    <t>147-159</t>
  </si>
  <si>
    <t>87-107</t>
  </si>
  <si>
    <t>81-94</t>
  </si>
  <si>
    <t>132-140</t>
  </si>
  <si>
    <t>Governorate</t>
  </si>
  <si>
    <t>Kafr Elsheikh</t>
  </si>
  <si>
    <t>El-Gharbeia</t>
  </si>
  <si>
    <t>Beni Sweif</t>
  </si>
  <si>
    <t>Sohag</t>
  </si>
  <si>
    <t>Qena</t>
  </si>
  <si>
    <t>Elbehaira</t>
  </si>
  <si>
    <t>Geography</t>
  </si>
  <si>
    <t>Median Egypt</t>
  </si>
  <si>
    <t>Upper Egypt</t>
  </si>
  <si>
    <t>Lower Egypt</t>
  </si>
  <si>
    <t>Source: Wheat Dept., Sakha, Kafr El-Sheikh, ARC.</t>
  </si>
  <si>
    <t>Note: Anthesis comes after heading in 10 days (average days)</t>
  </si>
  <si>
    <t>year</t>
  </si>
  <si>
    <t>days heading start</t>
  </si>
  <si>
    <t>days heading end</t>
  </si>
  <si>
    <t>days maturity start</t>
  </si>
  <si>
    <t>days maturity end</t>
  </si>
  <si>
    <t>site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</si>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</sst>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7" xfId="0" applyFont="1" applyBorder="1"/>
    <xf numFmtId="0" fontId="3" fillId="0" borderId="0" xfId="0" applyFont="1" applyBorder="1"/>
    <xf numFmtId="1" fontId="3" fillId="0" borderId="0" xfId="0" applyNumberFormat="1" applyFont="1" applyBorder="1"/>
    <xf numFmtId="1" fontId="3" fillId="0" borderId="8" xfId="0" applyNumberFormat="1" applyFont="1" applyBorder="1"/>
    <xf numFmtId="1" fontId="3" fillId="2" borderId="0" xfId="0" applyNumberFormat="1" applyFont="1" applyFill="1" applyBorder="1"/>
    <xf numFmtId="1" fontId="3" fillId="2" borderId="8" xfId="0" applyNumberFormat="1" applyFont="1" applyFill="1" applyBorder="1"/>
    <xf numFmtId="0" fontId="3" fillId="0" borderId="9" xfId="0" applyFont="1" applyBorder="1"/>
    <xf numFmtId="0" fontId="3" fillId="0" borderId="10" xfId="0" applyFont="1" applyBorder="1"/>
    <xf numFmtId="1" fontId="3" fillId="2" borderId="10" xfId="0" applyNumberFormat="1" applyFont="1" applyFill="1" applyBorder="1"/>
    <xf numFmtId="1" fontId="3" fillId="2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A4" workbookViewId="0">
      <selection activeCell="C30" sqref="C30"/>
    </sheetView>
  </sheetViews>
  <sheetFormatPr defaultRowHeight="15.05" x14ac:dyDescent="0.3"/>
  <cols>
    <col min="1" max="3" width="17.109375" customWidth="1"/>
    <col min="4" max="4" width="15.109375" style="1" bestFit="1" customWidth="1"/>
    <col min="5" max="5" width="15" style="1" bestFit="1" customWidth="1"/>
    <col min="6" max="6" width="15.109375" style="1" bestFit="1" customWidth="1"/>
    <col min="7" max="7" width="15" style="1" bestFit="1" customWidth="1"/>
    <col min="8" max="8" width="15.109375" style="1" bestFit="1" customWidth="1"/>
    <col min="9" max="9" width="15" style="1" bestFit="1" customWidth="1"/>
    <col min="10" max="10" width="15.109375" style="1" bestFit="1" customWidth="1"/>
    <col min="11" max="11" width="15" style="1" bestFit="1" customWidth="1"/>
  </cols>
  <sheetData>
    <row r="1" spans="1:11" x14ac:dyDescent="0.3">
      <c r="A1" s="6" t="s">
        <v>0</v>
      </c>
      <c r="B1" s="6" t="s">
        <v>58</v>
      </c>
      <c r="C1" s="6" t="s">
        <v>65</v>
      </c>
      <c r="D1" s="6" t="s">
        <v>9</v>
      </c>
      <c r="E1" s="6"/>
      <c r="F1" s="4" t="s">
        <v>10</v>
      </c>
      <c r="G1" s="5"/>
      <c r="H1" s="4" t="s">
        <v>11</v>
      </c>
      <c r="I1" s="5"/>
      <c r="J1" s="4" t="s">
        <v>46</v>
      </c>
      <c r="K1" s="5"/>
    </row>
    <row r="2" spans="1:11" x14ac:dyDescent="0.3">
      <c r="A2" s="6"/>
      <c r="B2" s="6"/>
      <c r="C2" s="6"/>
      <c r="D2" s="2" t="s">
        <v>7</v>
      </c>
      <c r="E2" s="2" t="s">
        <v>8</v>
      </c>
      <c r="F2" s="2" t="s">
        <v>7</v>
      </c>
      <c r="G2" s="2" t="s">
        <v>8</v>
      </c>
      <c r="H2" s="2" t="s">
        <v>7</v>
      </c>
      <c r="I2" s="2" t="s">
        <v>8</v>
      </c>
      <c r="J2" s="2" t="s">
        <v>7</v>
      </c>
      <c r="K2" s="2" t="s">
        <v>8</v>
      </c>
    </row>
    <row r="3" spans="1:11" x14ac:dyDescent="0.3">
      <c r="A3" s="3" t="s">
        <v>1</v>
      </c>
      <c r="B3" t="s">
        <v>59</v>
      </c>
      <c r="C3" t="s">
        <v>68</v>
      </c>
      <c r="D3" s="1" t="s">
        <v>12</v>
      </c>
      <c r="E3" s="1" t="s">
        <v>13</v>
      </c>
      <c r="F3" s="1" t="s">
        <v>22</v>
      </c>
      <c r="G3" s="1" t="s">
        <v>23</v>
      </c>
      <c r="H3" s="1" t="s">
        <v>34</v>
      </c>
      <c r="I3" s="1" t="s">
        <v>35</v>
      </c>
      <c r="J3" s="1" t="s">
        <v>47</v>
      </c>
      <c r="K3" s="1" t="s">
        <v>48</v>
      </c>
    </row>
    <row r="4" spans="1:11" x14ac:dyDescent="0.3">
      <c r="A4" s="3" t="s">
        <v>2</v>
      </c>
      <c r="B4" t="s">
        <v>60</v>
      </c>
      <c r="C4" t="s">
        <v>68</v>
      </c>
      <c r="D4" s="1" t="s">
        <v>14</v>
      </c>
      <c r="F4" s="1" t="s">
        <v>24</v>
      </c>
      <c r="G4" s="1" t="s">
        <v>25</v>
      </c>
      <c r="H4" s="1" t="s">
        <v>36</v>
      </c>
      <c r="I4" s="1" t="s">
        <v>37</v>
      </c>
      <c r="J4" s="1" t="s">
        <v>49</v>
      </c>
      <c r="K4" s="1" t="s">
        <v>50</v>
      </c>
    </row>
    <row r="5" spans="1:11" x14ac:dyDescent="0.3">
      <c r="A5" s="3" t="s">
        <v>3</v>
      </c>
      <c r="B5" t="s">
        <v>64</v>
      </c>
      <c r="C5" t="s">
        <v>68</v>
      </c>
      <c r="D5" s="1" t="s">
        <v>17</v>
      </c>
      <c r="E5" s="1" t="s">
        <v>18</v>
      </c>
      <c r="F5" s="1" t="s">
        <v>28</v>
      </c>
      <c r="G5" s="1" t="s">
        <v>29</v>
      </c>
      <c r="H5" s="1" t="s">
        <v>40</v>
      </c>
      <c r="I5" s="1" t="s">
        <v>41</v>
      </c>
      <c r="J5" s="1" t="s">
        <v>51</v>
      </c>
      <c r="K5" s="1" t="s">
        <v>52</v>
      </c>
    </row>
    <row r="6" spans="1:11" x14ac:dyDescent="0.3">
      <c r="A6" s="3" t="s">
        <v>4</v>
      </c>
      <c r="B6" t="s">
        <v>61</v>
      </c>
      <c r="C6" t="s">
        <v>66</v>
      </c>
      <c r="D6" s="1" t="s">
        <v>15</v>
      </c>
      <c r="E6" s="1" t="s">
        <v>16</v>
      </c>
      <c r="F6" s="1" t="s">
        <v>26</v>
      </c>
      <c r="G6" s="1" t="s">
        <v>27</v>
      </c>
      <c r="H6" s="1" t="s">
        <v>38</v>
      </c>
      <c r="I6" s="1" t="s">
        <v>39</v>
      </c>
      <c r="J6" s="1" t="s">
        <v>53</v>
      </c>
      <c r="K6" s="1" t="s">
        <v>54</v>
      </c>
    </row>
    <row r="7" spans="1:11" x14ac:dyDescent="0.3">
      <c r="A7" s="3" t="s">
        <v>5</v>
      </c>
      <c r="B7" t="s">
        <v>62</v>
      </c>
      <c r="C7" t="s">
        <v>67</v>
      </c>
      <c r="D7" s="1" t="s">
        <v>12</v>
      </c>
      <c r="E7" s="1" t="s">
        <v>19</v>
      </c>
      <c r="F7" s="1" t="s">
        <v>30</v>
      </c>
      <c r="G7" s="1" t="s">
        <v>31</v>
      </c>
      <c r="H7" s="1" t="s">
        <v>42</v>
      </c>
      <c r="I7" s="1" t="s">
        <v>43</v>
      </c>
      <c r="J7" s="1" t="s">
        <v>55</v>
      </c>
      <c r="K7" s="1" t="s">
        <v>37</v>
      </c>
    </row>
    <row r="8" spans="1:11" x14ac:dyDescent="0.3">
      <c r="A8" s="3" t="s">
        <v>6</v>
      </c>
      <c r="B8" t="s">
        <v>63</v>
      </c>
      <c r="C8" t="s">
        <v>67</v>
      </c>
      <c r="D8" s="1" t="s">
        <v>20</v>
      </c>
      <c r="E8" s="1" t="s">
        <v>21</v>
      </c>
      <c r="F8" s="1" t="s">
        <v>32</v>
      </c>
      <c r="G8" s="1" t="s">
        <v>33</v>
      </c>
      <c r="H8" s="1" t="s">
        <v>44</v>
      </c>
      <c r="I8" s="1" t="s">
        <v>45</v>
      </c>
      <c r="J8" s="1" t="s">
        <v>56</v>
      </c>
      <c r="K8" s="1" t="s">
        <v>57</v>
      </c>
    </row>
    <row r="11" spans="1:11" x14ac:dyDescent="0.3">
      <c r="A11" s="3" t="s">
        <v>69</v>
      </c>
    </row>
    <row r="12" spans="1:11" x14ac:dyDescent="0.3">
      <c r="A12" s="3" t="s">
        <v>70</v>
      </c>
    </row>
    <row r="14" spans="1:11" ht="15.75" thickBot="1" x14ac:dyDescent="0.35"/>
    <row r="15" spans="1:11" x14ac:dyDescent="0.3">
      <c r="B15" s="8" t="s">
        <v>76</v>
      </c>
      <c r="C15" s="9" t="s">
        <v>71</v>
      </c>
      <c r="D15" s="9" t="s">
        <v>72</v>
      </c>
      <c r="E15" s="10" t="s">
        <v>73</v>
      </c>
      <c r="F15" s="10" t="s">
        <v>74</v>
      </c>
      <c r="G15" s="11" t="s">
        <v>75</v>
      </c>
    </row>
    <row r="16" spans="1:11" x14ac:dyDescent="0.3">
      <c r="B16" s="12" t="s">
        <v>59</v>
      </c>
      <c r="C16" s="13">
        <v>2017</v>
      </c>
      <c r="D16" s="13">
        <v>94</v>
      </c>
      <c r="E16" s="14">
        <v>111</v>
      </c>
      <c r="F16" s="14">
        <f>147-D16</f>
        <v>53</v>
      </c>
      <c r="G16" s="15">
        <f>162-E16</f>
        <v>51</v>
      </c>
    </row>
    <row r="17" spans="2:11" x14ac:dyDescent="0.3">
      <c r="B17" s="12" t="s">
        <v>59</v>
      </c>
      <c r="C17" s="13">
        <v>2018</v>
      </c>
      <c r="D17" s="13">
        <v>83</v>
      </c>
      <c r="E17" s="14">
        <v>97</v>
      </c>
      <c r="F17" s="14">
        <f>131-D17</f>
        <v>48</v>
      </c>
      <c r="G17" s="15">
        <f>148-E17</f>
        <v>51</v>
      </c>
    </row>
    <row r="18" spans="2:11" x14ac:dyDescent="0.3">
      <c r="B18" s="12" t="s">
        <v>59</v>
      </c>
      <c r="C18" s="13">
        <v>2019</v>
      </c>
      <c r="D18" s="13">
        <v>84</v>
      </c>
      <c r="E18" s="14">
        <v>110</v>
      </c>
      <c r="F18" s="14">
        <f>143-D18</f>
        <v>59</v>
      </c>
      <c r="G18" s="15">
        <f>158-E18</f>
        <v>48</v>
      </c>
    </row>
    <row r="19" spans="2:11" x14ac:dyDescent="0.3">
      <c r="B19" s="12" t="s">
        <v>59</v>
      </c>
      <c r="C19" s="13">
        <v>2020</v>
      </c>
      <c r="D19" s="13">
        <v>78</v>
      </c>
      <c r="E19" s="14">
        <v>100</v>
      </c>
      <c r="F19" s="14">
        <f>133-D19</f>
        <v>55</v>
      </c>
      <c r="G19" s="15">
        <f>159-E19</f>
        <v>59</v>
      </c>
    </row>
    <row r="20" spans="2:11" s="3" customFormat="1" x14ac:dyDescent="0.3">
      <c r="B20" s="16" t="s">
        <v>77</v>
      </c>
      <c r="C20" s="17"/>
      <c r="D20" s="18">
        <f>AVERAGE(D16:D19)+10</f>
        <v>94.75</v>
      </c>
      <c r="E20" s="18">
        <f>AVERAGE(E16:E19)+10</f>
        <v>114.5</v>
      </c>
      <c r="F20" s="18">
        <f>AVERAGE(F16:F19)</f>
        <v>53.75</v>
      </c>
      <c r="G20" s="19">
        <f>AVERAGE(G16:G19)</f>
        <v>52.25</v>
      </c>
      <c r="H20" s="7"/>
      <c r="I20" s="7"/>
      <c r="J20" s="7"/>
      <c r="K20" s="7"/>
    </row>
    <row r="21" spans="2:11" s="3" customFormat="1" x14ac:dyDescent="0.3">
      <c r="B21" s="16"/>
      <c r="C21" s="17"/>
      <c r="D21" s="20">
        <f>(E20+D20)/2</f>
        <v>104.625</v>
      </c>
      <c r="E21" s="20"/>
      <c r="F21" s="20">
        <f>(F20+G20)/2</f>
        <v>53</v>
      </c>
      <c r="G21" s="21"/>
      <c r="H21" s="7"/>
      <c r="I21" s="7"/>
      <c r="J21" s="7"/>
      <c r="K21" s="7"/>
    </row>
    <row r="22" spans="2:11" x14ac:dyDescent="0.3">
      <c r="B22" s="12" t="s">
        <v>63</v>
      </c>
      <c r="C22" s="13">
        <v>2017</v>
      </c>
      <c r="D22" s="13">
        <v>74</v>
      </c>
      <c r="E22" s="14">
        <v>93</v>
      </c>
      <c r="F22" s="14">
        <f>129-D22</f>
        <v>55</v>
      </c>
      <c r="G22" s="15">
        <f>144-E22</f>
        <v>51</v>
      </c>
    </row>
    <row r="23" spans="2:11" x14ac:dyDescent="0.3">
      <c r="B23" s="12" t="s">
        <v>63</v>
      </c>
      <c r="C23" s="13">
        <v>2018</v>
      </c>
      <c r="D23" s="13">
        <v>78</v>
      </c>
      <c r="E23" s="14">
        <v>87</v>
      </c>
      <c r="F23" s="14">
        <f>119-D23</f>
        <v>41</v>
      </c>
      <c r="G23" s="15">
        <f>133-E23</f>
        <v>46</v>
      </c>
    </row>
    <row r="24" spans="2:11" x14ac:dyDescent="0.3">
      <c r="B24" s="12" t="s">
        <v>63</v>
      </c>
      <c r="C24" s="13">
        <v>2019</v>
      </c>
      <c r="D24" s="13">
        <v>80</v>
      </c>
      <c r="E24" s="14">
        <v>93</v>
      </c>
      <c r="F24" s="14">
        <f>135-D24</f>
        <v>55</v>
      </c>
      <c r="G24" s="15">
        <f>146-E24</f>
        <v>53</v>
      </c>
    </row>
    <row r="25" spans="2:11" x14ac:dyDescent="0.3">
      <c r="B25" s="12" t="s">
        <v>63</v>
      </c>
      <c r="C25" s="13">
        <v>2020</v>
      </c>
      <c r="D25" s="13">
        <v>81</v>
      </c>
      <c r="E25" s="14">
        <v>94</v>
      </c>
      <c r="F25" s="14">
        <f>132-D25</f>
        <v>51</v>
      </c>
      <c r="G25" s="15">
        <f>140-E25</f>
        <v>46</v>
      </c>
    </row>
    <row r="26" spans="2:11" s="3" customFormat="1" x14ac:dyDescent="0.3">
      <c r="B26" s="16" t="s">
        <v>77</v>
      </c>
      <c r="C26" s="17"/>
      <c r="D26" s="18">
        <f>AVERAGE(D22:D25)+10</f>
        <v>88.25</v>
      </c>
      <c r="E26" s="18">
        <f>AVERAGE(E22:E25)+10</f>
        <v>101.75</v>
      </c>
      <c r="F26" s="18">
        <f>AVERAGE(F22:F25)</f>
        <v>50.5</v>
      </c>
      <c r="G26" s="19">
        <f>AVERAGE(G22:G25)</f>
        <v>49</v>
      </c>
      <c r="H26" s="7"/>
      <c r="I26" s="7"/>
      <c r="J26" s="7"/>
      <c r="K26" s="7"/>
    </row>
    <row r="27" spans="2:11" s="3" customFormat="1" ht="15.75" thickBot="1" x14ac:dyDescent="0.35">
      <c r="B27" s="22"/>
      <c r="C27" s="23"/>
      <c r="D27" s="24">
        <f>(E26+D26)/2</f>
        <v>95</v>
      </c>
      <c r="E27" s="24"/>
      <c r="F27" s="24">
        <f>(F26+G26)/2</f>
        <v>49.75</v>
      </c>
      <c r="G27" s="25"/>
      <c r="H27" s="7"/>
      <c r="I27" s="7"/>
      <c r="J27" s="7"/>
      <c r="K27" s="7"/>
    </row>
  </sheetData>
  <mergeCells count="7">
    <mergeCell ref="J1:K1"/>
    <mergeCell ref="B1:B2"/>
    <mergeCell ref="C1:C2"/>
    <mergeCell ref="D1:E1"/>
    <mergeCell ref="A1:A2"/>
    <mergeCell ref="F1:G1"/>
    <mergeCell ref="H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Waleed Farhat</dc:creator>
  <cp:lastModifiedBy>SILVA, Joao Vasco (CIMMYT-Zimbabwe)</cp:lastModifiedBy>
  <dcterms:created xsi:type="dcterms:W3CDTF">2021-07-06T18:45:02Z</dcterms:created>
  <dcterms:modified xsi:type="dcterms:W3CDTF">2021-08-18T14:16:00Z</dcterms:modified>
</cp:coreProperties>
</file>