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B474132-526C-4E57-943E-60C18760D2ED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35" l="1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Y10" i="35" l="1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O58" i="36" l="1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O36" i="35" s="1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O45" i="35" s="1"/>
  <c r="E7" i="35"/>
  <c r="O46" i="35" s="1"/>
  <c r="E6" i="35"/>
  <c r="E5" i="35"/>
  <c r="E4" i="35"/>
  <c r="E3" i="35"/>
  <c r="E48" i="17"/>
  <c r="E47" i="17"/>
  <c r="E46" i="17"/>
  <c r="E45" i="17"/>
  <c r="O48" i="35" l="1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8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4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3" i="17" l="1"/>
  <c r="O50" i="17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Q58" i="36" s="1"/>
  <c r="M58" i="36" s="1"/>
  <c r="N58" i="36" s="1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3" i="35" l="1"/>
  <c r="M53" i="35" s="1"/>
  <c r="N53" i="35" s="1" a="1"/>
  <c r="Q54" i="35"/>
  <c r="M54" i="35" s="1"/>
  <c r="N54" i="35" s="1" a="1"/>
  <c r="Q56" i="35"/>
  <c r="M56" i="35" s="1"/>
  <c r="N56" i="35" s="1" a="1"/>
  <c r="Q60" i="35"/>
  <c r="M60" i="35" s="1"/>
  <c r="N60" i="35" s="1" a="1"/>
  <c r="Q55" i="35"/>
  <c r="M55" i="35" s="1"/>
  <c r="N55" i="35" s="1" a="1"/>
  <c r="Q59" i="35"/>
  <c r="M59" i="35" s="1"/>
  <c r="N59" i="35" s="1" a="1"/>
  <c r="Q57" i="35"/>
  <c r="M57" i="35" s="1"/>
  <c r="N57" i="35" s="1" a="1"/>
  <c r="Q61" i="35"/>
  <c r="M61" i="35" s="1"/>
  <c r="N61" i="35" s="1" a="1"/>
  <c r="Q56" i="36"/>
  <c r="M56" i="36" s="1"/>
  <c r="N56" i="36" s="1" a="1"/>
  <c r="Q60" i="36"/>
  <c r="M60" i="36" s="1"/>
  <c r="N60" i="36" s="1" a="1"/>
  <c r="Q54" i="36"/>
  <c r="M54" i="36" s="1"/>
  <c r="N54" i="36" s="1" a="1"/>
  <c r="Q57" i="36"/>
  <c r="M57" i="36" s="1"/>
  <c r="N57" i="36" s="1" a="1"/>
  <c r="Q55" i="36"/>
  <c r="M55" i="36" s="1"/>
  <c r="N55" i="36" s="1" a="1"/>
  <c r="Q59" i="36"/>
  <c r="M59" i="36" s="1"/>
  <c r="N59" i="36" s="1" a="1"/>
  <c r="Q49" i="36"/>
  <c r="M49" i="36" s="1"/>
  <c r="N49" i="36" s="1" a="1"/>
  <c r="Q50" i="36"/>
  <c r="M50" i="36" s="1"/>
  <c r="N50" i="36" s="1" a="1"/>
  <c r="Q45" i="36"/>
  <c r="M45" i="36" s="1"/>
  <c r="N45" i="36" s="1" a="1"/>
  <c r="Q53" i="36"/>
  <c r="M53" i="36" s="1"/>
  <c r="N53" i="36" s="1" a="1"/>
  <c r="Q46" i="36"/>
  <c r="M46" i="36" s="1"/>
  <c r="N46" i="36" s="1" a="1"/>
  <c r="Q51" i="36"/>
  <c r="M51" i="36" s="1"/>
  <c r="N51" i="36" s="1" a="1"/>
  <c r="Q48" i="36"/>
  <c r="M48" i="36" s="1"/>
  <c r="N48" i="36" s="1" a="1"/>
  <c r="Q52" i="36"/>
  <c r="M52" i="36" s="1"/>
  <c r="N52" i="36" s="1" a="1"/>
  <c r="D57" i="36"/>
  <c r="Q44" i="36"/>
  <c r="M44" i="36" s="1"/>
  <c r="N44" i="36" s="1" a="1"/>
  <c r="D56" i="36"/>
  <c r="Q47" i="36"/>
  <c r="M47" i="36" s="1"/>
  <c r="N47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8" i="36"/>
  <c r="M28" i="36" s="1"/>
  <c r="N28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0" i="36"/>
  <c r="M20" i="36" s="1"/>
  <c r="N20" i="36" s="1" a="1"/>
  <c r="D37" i="36"/>
  <c r="Q30" i="36"/>
  <c r="M30" i="36" s="1"/>
  <c r="N30" i="36" s="1" a="1"/>
  <c r="D36" i="36"/>
  <c r="Q33" i="36"/>
  <c r="M33" i="36" s="1"/>
  <c r="N33" i="36" s="1" a="1"/>
  <c r="Q31" i="36"/>
  <c r="M31" i="36" s="1"/>
  <c r="N31" i="36" s="1" a="1"/>
  <c r="D35" i="36"/>
  <c r="D34" i="36"/>
  <c r="Q29" i="36"/>
  <c r="M29" i="36" s="1"/>
  <c r="N29" i="36" s="1" a="1"/>
  <c r="D33" i="36"/>
  <c r="Q32" i="36"/>
  <c r="M32" i="36" s="1"/>
  <c r="N32" i="36" s="1" a="1"/>
  <c r="Q36" i="36"/>
  <c r="M36" i="36" s="1"/>
  <c r="N36" i="36" s="1" a="1"/>
  <c r="D32" i="36"/>
  <c r="D31" i="36"/>
  <c r="Q37" i="36"/>
  <c r="M37" i="36" s="1"/>
  <c r="N37" i="36" s="1" a="1"/>
  <c r="D30" i="36"/>
  <c r="Q38" i="36"/>
  <c r="M38" i="36" s="1"/>
  <c r="N38" i="36" s="1" a="1"/>
  <c r="D29" i="36"/>
  <c r="D28" i="36"/>
  <c r="Q35" i="36"/>
  <c r="M35" i="36" s="1"/>
  <c r="N35" i="36" s="1" a="1"/>
  <c r="D27" i="36"/>
  <c r="Q34" i="36"/>
  <c r="M34" i="36" s="1"/>
  <c r="N34" i="36" s="1" a="1"/>
  <c r="D26" i="36"/>
  <c r="D25" i="36"/>
  <c r="D24" i="36"/>
  <c r="D23" i="36"/>
  <c r="D22" i="36"/>
  <c r="D21" i="36"/>
  <c r="D20" i="36"/>
  <c r="D19" i="36"/>
  <c r="Q39" i="36"/>
  <c r="M39" i="36" s="1"/>
  <c r="N39" i="36" s="1" a="1"/>
  <c r="D18" i="36"/>
  <c r="D17" i="36"/>
  <c r="D16" i="36"/>
  <c r="Q43" i="36"/>
  <c r="M43" i="36" s="1"/>
  <c r="N43" i="36" s="1" a="1"/>
  <c r="Q41" i="36"/>
  <c r="M41" i="36" s="1"/>
  <c r="N41" i="36" s="1" a="1"/>
  <c r="D15" i="36"/>
  <c r="D14" i="36"/>
  <c r="Q40" i="36"/>
  <c r="M40" i="36" s="1"/>
  <c r="N40" i="36" s="1" a="1"/>
  <c r="Q42" i="36"/>
  <c r="M42" i="36" s="1"/>
  <c r="N42" i="36" s="1" a="1"/>
  <c r="D13" i="36"/>
  <c r="D12" i="36"/>
  <c r="D11" i="36"/>
  <c r="D10" i="36"/>
  <c r="D9" i="36"/>
  <c r="D8" i="36"/>
  <c r="D7" i="36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4" i="35"/>
  <c r="M44" i="35" s="1"/>
  <c r="N44" i="35" s="1" a="1"/>
  <c r="D9" i="35"/>
  <c r="D8" i="35"/>
  <c r="Q45" i="35"/>
  <c r="M45" i="35" s="1"/>
  <c r="N45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D31" i="35"/>
  <c r="Q38" i="35"/>
  <c r="M38" i="35" s="1"/>
  <c r="N38" i="35" s="1" a="1"/>
  <c r="D30" i="35"/>
  <c r="Q36" i="35"/>
  <c r="M36" i="35" s="1"/>
  <c r="N36" i="35" s="1" a="1"/>
  <c r="D29" i="35"/>
  <c r="Q39" i="35"/>
  <c r="M39" i="35" s="1"/>
  <c r="N39" i="35" s="1" a="1"/>
  <c r="Q37" i="35"/>
  <c r="M37" i="35" s="1"/>
  <c r="N37" i="35" s="1" a="1"/>
  <c r="D28" i="35"/>
  <c r="D27" i="35"/>
  <c r="Q35" i="35"/>
  <c r="M35" i="35" s="1"/>
  <c r="N35" i="35" s="1" a="1"/>
  <c r="D26" i="35"/>
  <c r="Q43" i="35"/>
  <c r="M43" i="35" s="1"/>
  <c r="N43" i="35" s="1" a="1"/>
  <c r="D25" i="35"/>
  <c r="D24" i="35"/>
  <c r="Q42" i="35"/>
  <c r="M42" i="35" s="1"/>
  <c r="N42" i="35" s="1" a="1"/>
  <c r="D23" i="35"/>
  <c r="D22" i="35"/>
  <c r="Q41" i="35"/>
  <c r="M41" i="35" s="1"/>
  <c r="N41" i="35" s="1" a="1"/>
  <c r="D21" i="35"/>
  <c r="D20" i="35"/>
  <c r="D19" i="35"/>
  <c r="D18" i="35"/>
  <c r="D17" i="35"/>
  <c r="Q40" i="35"/>
  <c r="M40" i="35" s="1"/>
  <c r="N40" i="35" s="1" a="1"/>
  <c r="Q51" i="35"/>
  <c r="M51" i="35" s="1"/>
  <c r="N51" i="35" s="1" a="1"/>
  <c r="D16" i="35"/>
  <c r="D15" i="35"/>
  <c r="Q47" i="35"/>
  <c r="M47" i="35" s="1"/>
  <c r="N47" i="35" s="1" a="1"/>
  <c r="D14" i="35"/>
  <c r="D13" i="35"/>
  <c r="Q50" i="35"/>
  <c r="M50" i="35" s="1"/>
  <c r="N50" i="35" s="1" a="1"/>
  <c r="D12" i="35"/>
  <c r="Q49" i="35"/>
  <c r="M49" i="35" s="1"/>
  <c r="N49" i="35" s="1" a="1"/>
  <c r="Q48" i="35"/>
  <c r="M48" i="35" s="1"/>
  <c r="N48" i="35" s="1" a="1"/>
  <c r="D11" i="35"/>
  <c r="D10" i="35"/>
  <c r="Q52" i="35"/>
  <c r="M52" i="35" s="1"/>
  <c r="N52" i="35" s="1" a="1"/>
  <c r="D7" i="35"/>
  <c r="Q46" i="35"/>
  <c r="M46" i="35" s="1"/>
  <c r="N46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<sst xmlns="http://schemas.openxmlformats.org/spreadsheetml/2006/main" count="30243" uniqueCount="1138">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</sst>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4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6"/>
    </tableStyle>
    <tableStyle name="Estilo de tabla dinámica 2" table="0" count="1" xr9:uid="{9E60CF16-845A-4669-9AA4-E5ACD7B8B1A8}">
      <tableStyleElement type="headerRow" dxfId="1495"/>
    </tableStyle>
    <tableStyle name="Estilo de tabla dinámica 3" table="0" count="1" xr9:uid="{A9F08836-5681-4078-A387-711930301837}">
      <tableStyleElement type="headerRow" dxfId="149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5" tableBorderDxfId="140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3">
      <calculatedColumnFormula>DATA_NOVIEMBRE_2024[[#This Row],[RECUPERO]]/DATA_NOVIEMBRE_2024[[#This Row],[META]]</calculatedColumnFormula>
    </tableColumn>
    <tableColumn id="2" xr3:uid="{8B46A38D-7233-499F-B1DE-FB511E519FF9}" name="CLASIFICACIÓN" dataDxfId="140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401"/>
    <tableColumn id="1" xr3:uid="{6BE1DCAD-FFC1-41E5-BE9A-DDFCB075F86E}" name="RECUPERO" dataDxfId="1400">
      <calculatedColumnFormula>SUM(DATA_NOVIEMBRE_2024[[#This Row],[1]:[31]])</calculatedColumnFormula>
    </tableColumn>
    <tableColumn id="6" xr3:uid="{9DC6CD9E-A550-4452-954F-6EA70609499E}" name="META" dataDxfId="1399"/>
    <tableColumn id="7" xr3:uid="{253195A7-7D47-486A-80F6-796ADB20EC53}" name="ASER_" dataDxfId="1398"/>
    <tableColumn id="4" xr3:uid="{202FFDF7-B7CF-4672-95EA-680792362409}" name="1" dataDxfId="1397"/>
    <tableColumn id="8" xr3:uid="{72687A8D-B0F6-4DDB-88CE-1067530F054A}" name="2" dataDxfId="1396"/>
    <tableColumn id="9" xr3:uid="{F4E2F670-BFF9-4FD3-A0D4-C9CAB825BC0C}" name="3" dataDxfId="1395"/>
    <tableColumn id="10" xr3:uid="{DBA3AC26-F584-4CBE-8D86-75C4463192B1}" name="4" dataDxfId="1394"/>
    <tableColumn id="11" xr3:uid="{219202FB-F58A-440D-8D19-01059AA56BAB}" name="5" dataDxfId="1393"/>
    <tableColumn id="12" xr3:uid="{2AF7B6E4-01F3-401E-BF95-3CFAB27577BC}" name="6" dataDxfId="1392"/>
    <tableColumn id="13" xr3:uid="{24CA335A-580E-4429-A4F8-DFAB61DD23F8}" name="7" dataDxfId="1391"/>
    <tableColumn id="14" xr3:uid="{4A96EC6B-C7D3-4A7F-8B4B-F3D8AF9FE594}" name="8" dataDxfId="1390"/>
    <tableColumn id="15" xr3:uid="{BA9F52F9-841F-49D0-AFFC-4D571D566DE4}" name="9" dataDxfId="1389"/>
    <tableColumn id="16" xr3:uid="{409BE12D-B77E-48C5-951D-B87CB101AD44}" name="10" dataDxfId="138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7"/>
    <tableColumn id="18" xr3:uid="{517449FB-ABB0-4312-822F-083501FE4456}" name="23" dataDxfId="1386"/>
    <tableColumn id="19" xr3:uid="{F22CE4E7-E04E-47AF-97E3-BEAFF6BC2F5E}" name="24" dataDxfId="1385"/>
    <tableColumn id="20" xr3:uid="{FE9C6881-7986-46E5-B896-D446A4BEF596}" name="25" dataDxfId="1384"/>
    <tableColumn id="21" xr3:uid="{32A09EFC-675D-4983-B360-4DBEAB2EE4FA}" name="26" dataDxfId="1383"/>
    <tableColumn id="22" xr3:uid="{02F89659-315D-4DE1-BE9C-A8C4FBB65511}" name="27" dataDxfId="1382"/>
    <tableColumn id="23" xr3:uid="{E556EC76-1435-4562-B8FF-767920C873C4}" name="28" dataDxfId="1381"/>
    <tableColumn id="24" xr3:uid="{E42123DE-6B43-4653-BF5B-323243D5FCAD}" name="29" dataDxfId="1380"/>
    <tableColumn id="25" xr3:uid="{71D65AF5-510E-457D-B0E2-F9582E783D67}" name="30" dataDxfId="1379"/>
    <tableColumn id="26" xr3:uid="{3E966EE9-5B51-4732-8107-B252301503A4}" name="31" dataDxfId="1378"/>
    <tableColumn id="27" xr3:uid="{6F804D29-D57D-4925-9B25-DD58FD9CD4C1}" name="CARTERA ASESOR" dataDxfId="137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6">
  <autoFilter ref="A2:K72" xr:uid="{AEA51657-9DFD-4518-856A-D830285E4602}"/>
  <tableColumns count="11">
    <tableColumn id="1" xr3:uid="{471651EC-762A-4439-9E09-36CE7484C7DB}" name="SUPER" dataDxfId="1375"/>
    <tableColumn id="2" xr3:uid="{85C17B1E-7CF3-4112-8B36-78A801EE3005}" name="ASESOR_CRR" dataDxfId="1374">
      <calculatedColumnFormula>D1_NOVIEMBRE_2024[[#This Row],[ASESOR]]</calculatedColumnFormula>
    </tableColumn>
    <tableColumn id="5" xr3:uid="{0BDBF623-DEA9-4A29-8D28-4030A786FE51}" name="META" dataDxfId="1373">
      <calculatedColumnFormula>VLOOKUP(D1_NOVIEMBRE_2024[[#This Row],[SUPER]],DATA_NOVIEMBRE_2024[[SUPERVISOR]:[META]],3,0)</calculatedColumnFormula>
    </tableColumn>
    <tableColumn id="6" xr3:uid="{C702AF9F-4896-48CF-895F-224FB32B617C}" name="ALCANCE" dataDxfId="1372">
      <calculatedColumnFormula>D1_NOVIEMBRE_2024[[#This Row],[RECUPERO]]/D1_NOVIEMBRE_2024[[#This Row],[META]]</calculatedColumnFormula>
    </tableColumn>
    <tableColumn id="7" xr3:uid="{D7917A8B-F33C-40CB-980B-776F1F99832F}" name="SUPER2" dataDxfId="137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0"/>
    <tableColumn id="8" xr3:uid="{C288ADF8-0B7D-46E8-A515-7A398BFBAFF5}" name="DNI" dataDxfId="1369"/>
    <tableColumn id="9" xr3:uid="{9816B6C7-AE6F-49DA-A0C6-21A173A63635}" name="FECHA DE INICIO" dataDxfId="1368"/>
    <tableColumn id="10" xr3:uid="{342ACA45-E672-4A50-BD93-4F29AC6175A9}" name="ESTADO" dataDxfId="136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6" dataDxfId="1364" headerRowBorderDxfId="1365" tableBorderDxfId="1363" totalsRowBorderDxfId="136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1"/>
    <tableColumn id="3" xr3:uid="{734C6C88-3899-4B11-A8BB-68F60FEB745F}" name="RECUPERO SUPERVISOR" dataDxfId="1360">
      <calculatedColumnFormula>MAX(DITE_NOVIEMBRE_2024[[#This Row],[1]:[31]])</calculatedColumnFormula>
    </tableColumn>
    <tableColumn id="4" xr3:uid="{ECE5B99F-FD83-4520-9BD0-C6F22F1D89DE}" name="ALCANCE SUPERVISOR" dataDxfId="1359">
      <calculatedColumnFormula>DITE_NOVIEMBRE_2024[[#This Row],[RECUPERO SUPERVISOR]]/AZ9</calculatedColumnFormula>
    </tableColumn>
    <tableColumn id="1" xr3:uid="{3C6266ED-8A4A-4ABB-A9C5-F6D7C3A28E1C}" name="SUPER" dataDxfId="1358"/>
    <tableColumn id="6" xr3:uid="{8E1962E6-B227-403D-959C-EC0A84512E7F}" name="1" dataDxfId="1357"/>
    <tableColumn id="7" xr3:uid="{82013CDA-2013-412E-8FF7-7857EB3BAAEB}" name="2" dataDxfId="1356"/>
    <tableColumn id="36" xr3:uid="{F80449E7-9C09-4D54-AD2B-6D30BBE4BFFD}" name="3" dataDxfId="1355"/>
    <tableColumn id="8" xr3:uid="{6BAF72DE-4BC7-441F-A85E-9041EF3899D9}" name="4" dataDxfId="1354"/>
    <tableColumn id="9" xr3:uid="{3D9FCE7A-2F3D-4CC9-8A91-10BD16A7E640}" name="5" dataDxfId="1353"/>
    <tableColumn id="10" xr3:uid="{BEDD9763-065B-45CB-AE2B-710FA8B66ADE}" name="6" dataDxfId="1352"/>
    <tableColumn id="11" xr3:uid="{BC3C528B-42C9-4B2F-9619-B254969267D0}" name="7" dataDxfId="1351"/>
    <tableColumn id="12" xr3:uid="{0A48E3CB-F739-4C32-945D-648E7EB8070E}" name="8" dataDxfId="1350"/>
    <tableColumn id="13" xr3:uid="{B96192EF-9446-4291-B1F2-DB704B1D3A04}" name="9" dataDxfId="1349"/>
    <tableColumn id="14" xr3:uid="{604B61A4-751B-4BF0-9D80-954CAB1D08B0}" name="10" dataDxfId="1348"/>
    <tableColumn id="15" xr3:uid="{9BAD68A4-5571-4BDA-97CB-9067D42459EC}" name="11" dataDxfId="1347"/>
    <tableColumn id="32" xr3:uid="{D6886672-9386-4ADF-AED9-8A33D204EF56}" name="12" dataDxfId="1346"/>
    <tableColumn id="33" xr3:uid="{3D371433-AC3E-4391-8C88-2354E3462A27}" name="13" dataDxfId="1345"/>
    <tableColumn id="35" xr3:uid="{58EC2E80-FD81-492B-8002-FCEB99DCCCA5}" name="14" dataDxfId="1344"/>
    <tableColumn id="34" xr3:uid="{BBD59636-2F98-4BBE-8F44-00F7C13015FB}" name="15" dataDxfId="1343"/>
    <tableColumn id="29" xr3:uid="{DD6F0447-F620-4F38-AAE2-F94C7BD1301A}" name="16" dataDxfId="1342"/>
    <tableColumn id="30" xr3:uid="{AEA6202E-0E43-491B-9DE9-B12618DFE3C3}" name="17" dataDxfId="1341"/>
    <tableColumn id="31" xr3:uid="{7F0C4991-2DDA-47D6-8952-EF0420833FE2}" name="18" dataDxfId="1340"/>
    <tableColumn id="26" xr3:uid="{63319244-ED6C-4CB6-91C9-FD0B33FFFA44}" name="19" dataDxfId="1339"/>
    <tableColumn id="27" xr3:uid="{3ED47FDF-F24A-4EC8-9029-689369682758}" name="20" dataDxfId="1338"/>
    <tableColumn id="28" xr3:uid="{B5758593-5927-4B15-9EF3-08A6AA13FEE5}" name="21" dataDxfId="1337"/>
    <tableColumn id="16" xr3:uid="{A79A9DD4-74CF-4F17-A260-30A614552C96}" name="22" dataDxfId="1336"/>
    <tableColumn id="17" xr3:uid="{A3AD1A97-629C-494C-8C66-6BA86E905D7F}" name="23" dataDxfId="1335"/>
    <tableColumn id="18" xr3:uid="{BF0972B0-617B-4546-9271-F4E0D9F96151}" name="24" dataDxfId="1334"/>
    <tableColumn id="19" xr3:uid="{A9D6B970-56DB-403D-9EC5-9A1114D18DD8}" name="25" dataDxfId="1333"/>
    <tableColumn id="20" xr3:uid="{87CB9ADC-EDEB-4C07-8A41-D10A3E379763}" name="26" dataDxfId="1332"/>
    <tableColumn id="21" xr3:uid="{4E36C293-1144-4926-8E91-3475130D3D19}" name="27" dataDxfId="1331"/>
    <tableColumn id="22" xr3:uid="{ACDA0744-1D85-4327-BD2E-0D10C5E5827D}" name="28" dataDxfId="1330"/>
    <tableColumn id="23" xr3:uid="{A55279AC-F17C-48C7-B6F4-AFD7642F257E}" name="29" dataDxfId="1329"/>
    <tableColumn id="24" xr3:uid="{B30A56B6-4B82-41A1-BE7F-1D370BF48A8B}" name="30" dataDxfId="1328"/>
    <tableColumn id="25" xr3:uid="{2121F136-11EF-4DC1-9A0A-C968CE5BD71B}" name="31" dataDxfId="1327"/>
    <tableColumn id="5" xr3:uid="{9A6ECD1E-A39C-4D33-BBF6-B37C7AF2A67C}" name="CARTERA" dataDxfId="132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5" dataDxfId="1324">
  <autoFilter ref="CK8:CO15" xr:uid="{BCDF1B0E-B565-40AD-B13D-954F56FEF342}"/>
  <tableColumns count="5">
    <tableColumn id="1" xr3:uid="{56A1DC4D-61B8-4DE5-8EBA-E8B6AF7E3173}" name="VISTA" dataDxfId="1323"/>
    <tableColumn id="2" xr3:uid="{61FB4102-E339-41D7-BB34-D69D937B8B44}" name="1" dataDxfId="1322"/>
    <tableColumn id="3" xr3:uid="{04DCF14E-F9BC-460D-B838-0AB55D9CDC21}" name="2" dataDxfId="1321"/>
    <tableColumn id="4" xr3:uid="{ADD5C1AF-2CF8-4EB7-AC07-FF2C676A2BED}" name="3" dataDxfId="1320"/>
    <tableColumn id="14" xr3:uid="{85D71B1A-9AFC-40D3-83DD-5F2A02A038A3}" name="4" dataDxfId="131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8" tableBorderDxfId="131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6">
      <calculatedColumnFormula>DATA_DICIEMBRE_2024[[#This Row],[RECUPERO]]/DATA_DICIEMBRE_2024[[#This Row],[META]]</calculatedColumnFormula>
    </tableColumn>
    <tableColumn id="2" xr3:uid="{AE497F25-36CD-42FB-B18F-59D419263CBC}" name="CLASIFICACIÓN" dataDxfId="131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14"/>
    <tableColumn id="1" xr3:uid="{ACC31C15-573E-4606-A6FB-ECDC2B30F8A4}" name="RECUPERO" dataDxfId="1313">
      <calculatedColumnFormula>SUM(DATA_DICIEMBRE_2024[[#This Row],[1]:[31]])</calculatedColumnFormula>
    </tableColumn>
    <tableColumn id="6" xr3:uid="{0A0FD23F-3FE0-43BD-93B2-D5A21E0A8419}" name="META" dataDxfId="1312"/>
    <tableColumn id="7" xr3:uid="{BAAC5683-E69F-4D8D-9823-6A62CD920015}" name="ASER_" dataDxfId="1311"/>
    <tableColumn id="4" xr3:uid="{E80ABAB5-F841-47AC-9407-E06974270343}" name="1" dataDxfId="1310"/>
    <tableColumn id="8" xr3:uid="{38214265-844B-4AAB-9AAF-66AE68E1B01F}" name="2" dataDxfId="1309"/>
    <tableColumn id="9" xr3:uid="{9DE83FFA-F0EB-48A8-9B9B-94D3A5F4EA89}" name="3" dataDxfId="1308"/>
    <tableColumn id="10" xr3:uid="{F01FCEA0-C6B5-45DC-BF35-2E20D08D1987}" name="4" dataDxfId="1307"/>
    <tableColumn id="11" xr3:uid="{486A6BCD-590A-4F51-95FC-FF8E80EED672}" name="5" dataDxfId="1306"/>
    <tableColumn id="12" xr3:uid="{6A13993E-4132-4D1F-8103-9B935139982B}" name="6" dataDxfId="1305"/>
    <tableColumn id="13" xr3:uid="{24798E59-2FD3-45E0-9839-56EDF52F39D9}" name="7" dataDxfId="1304"/>
    <tableColumn id="14" xr3:uid="{0A505D6A-B620-43DD-BE95-5375CFEB2C9E}" name="8" dataDxfId="1303"/>
    <tableColumn id="15" xr3:uid="{B4A01763-2933-4990-84AC-2EE6364157A1}" name="9" dataDxfId="1302"/>
    <tableColumn id="16" xr3:uid="{BF1956FE-127F-474F-B12A-D74A62785650}" name="10" dataDxfId="130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0"/>
    <tableColumn id="18" xr3:uid="{43369C00-795D-4124-B5FB-CE33A1429479}" name="23" dataDxfId="1299"/>
    <tableColumn id="19" xr3:uid="{34A49AC6-3FC3-4ACE-8C81-C9AB9CD6BF1C}" name="24" dataDxfId="1298"/>
    <tableColumn id="20" xr3:uid="{62E7E367-E664-47D4-A998-F69A442883A3}" name="25" dataDxfId="1297"/>
    <tableColumn id="21" xr3:uid="{38ED713F-D0AE-4A42-8586-07C0CFE7FD0D}" name="26" dataDxfId="1296"/>
    <tableColumn id="22" xr3:uid="{777A8FFE-C36F-4CC0-9736-E3B5572BB43B}" name="27" dataDxfId="1295"/>
    <tableColumn id="23" xr3:uid="{9793EF6D-52A7-486F-9DA0-5EC6B4742B0D}" name="28" dataDxfId="1294"/>
    <tableColumn id="24" xr3:uid="{8675AF28-0AC8-42A2-9C9D-B652E1F578AA}" name="29" dataDxfId="1293"/>
    <tableColumn id="25" xr3:uid="{69A4324E-C083-46F7-9045-4F5A0A8A7029}" name="30" dataDxfId="1292"/>
    <tableColumn id="26" xr3:uid="{DBC5694B-2026-414C-ACC6-93144006A162}" name="31" dataDxfId="1291"/>
    <tableColumn id="27" xr3:uid="{823ED1C1-B820-4301-889D-715B402B64AE}" name="CARTERA ASESOR" dataDxfId="129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89">
  <autoFilter ref="A2:K76" xr:uid="{F6E10C3A-51B0-46B0-AC7A-178487A186FC}"/>
  <tableColumns count="11">
    <tableColumn id="1" xr3:uid="{27AC9715-D9AF-4425-8467-97D5ACDF32DB}" name="SUPER" dataDxfId="1288"/>
    <tableColumn id="2" xr3:uid="{60BCBFC1-6517-433B-923C-CCB32F89496C}" name="ASESOR_CRR" dataDxfId="1287">
      <calculatedColumnFormula>D1_DICIEMBRE_2024[[#This Row],[ASESOR]]</calculatedColumnFormula>
    </tableColumn>
    <tableColumn id="5" xr3:uid="{FE528A67-2FD9-481D-A3BD-D0593BF1728D}" name="META" dataDxfId="1286">
      <calculatedColumnFormula>VLOOKUP(D1_DICIEMBRE_2024[[#This Row],[SUPER]],DATA_DICIEMBRE_2024[[SUPERVISOR]:[META]],3,0)</calculatedColumnFormula>
    </tableColumn>
    <tableColumn id="6" xr3:uid="{9F920DCF-74DA-4A35-AEB6-9874EC115540}" name="ALCANCE" dataDxfId="1285">
      <calculatedColumnFormula>D1_DICIEMBRE_2024[[#This Row],[RECUPERO]]/D1_DICIEMBRE_2024[[#This Row],[META]]</calculatedColumnFormula>
    </tableColumn>
    <tableColumn id="7" xr3:uid="{A0A51D41-B7D6-4CCC-ACCB-42E0C653AD2F}" name="SUPER2" dataDxfId="128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3"/>
    <tableColumn id="8" xr3:uid="{894A3BEA-774F-4F80-88D8-1B289CA5BA86}" name="DNI" dataDxfId="1282"/>
    <tableColumn id="9" xr3:uid="{803AE20B-2CCD-451D-A530-6F128D73F913}" name="FECHA DE INICIO" dataDxfId="1281"/>
    <tableColumn id="10" xr3:uid="{49EAA54F-6677-4846-BCD1-109279DB3A73}" name="ESTADO" dataDxfId="128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79" dataDxfId="1277" headerRowBorderDxfId="1278" tableBorderDxfId="1276" totalsRowBorderDxfId="127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4"/>
    <tableColumn id="3" xr3:uid="{ABE326D8-B04B-4CEC-9F6E-FE25C0EE8AA0}" name="RECUPERO SUPERVISOR" dataDxfId="1273">
      <calculatedColumnFormula>MAX(DITE_DICIEMBRE_2024[[#This Row],[1]:[31]])</calculatedColumnFormula>
    </tableColumn>
    <tableColumn id="4" xr3:uid="{9E55702C-7024-420F-8940-D2C1A0A3CA1D}" name="ALCANCE SUPERVISOR" dataDxfId="1272">
      <calculatedColumnFormula>DITE_DICIEMBRE_2024[[#This Row],[RECUPERO SUPERVISOR]]/AZ9</calculatedColumnFormula>
    </tableColumn>
    <tableColumn id="1" xr3:uid="{5009DC4C-3EA4-45D5-A15D-072373F4AE20}" name="SUPER" dataDxfId="1271"/>
    <tableColumn id="6" xr3:uid="{D0AF21FC-B7C0-49FB-B06D-CEE18869F451}" name="1" dataDxfId="1270"/>
    <tableColumn id="7" xr3:uid="{13740F97-8E6D-486C-956C-27845E43364F}" name="2" dataDxfId="1269"/>
    <tableColumn id="36" xr3:uid="{D8D06FB7-6376-4BDE-8C73-E14742A693D2}" name="3" dataDxfId="1268"/>
    <tableColumn id="8" xr3:uid="{6A7AE4CF-8204-4E27-89B3-519888750343}" name="4" dataDxfId="1267"/>
    <tableColumn id="9" xr3:uid="{E68D0942-B003-4636-896B-C7F7CC5DF30B}" name="5" dataDxfId="1266"/>
    <tableColumn id="10" xr3:uid="{A130D834-D24E-4226-8974-EAEEC5239084}" name="6" dataDxfId="1265"/>
    <tableColumn id="11" xr3:uid="{B74AC268-8591-43DA-A0A0-8EED3A99A7E6}" name="7" dataDxfId="1264"/>
    <tableColumn id="12" xr3:uid="{3E5A00D6-9077-4087-98FC-A1F995D9E85D}" name="8" dataDxfId="1263"/>
    <tableColumn id="13" xr3:uid="{1C1866E7-047F-4D10-9606-401FEC40FA49}" name="9" dataDxfId="1262"/>
    <tableColumn id="14" xr3:uid="{1A856C2F-9F0A-48E6-A1F8-02744BF96124}" name="10" dataDxfId="1261"/>
    <tableColumn id="15" xr3:uid="{4AF6AE1F-C32E-4098-A90E-906C45E577A6}" name="11" dataDxfId="1260"/>
    <tableColumn id="32" xr3:uid="{22F83872-EA87-4B20-AC9C-A5E2ACD10B99}" name="12" dataDxfId="1259"/>
    <tableColumn id="33" xr3:uid="{98BD9E2A-AADA-4033-A5CA-E179FF24557D}" name="13" dataDxfId="1258"/>
    <tableColumn id="35" xr3:uid="{700503A6-DBA0-45CB-A088-D89AE0558CCF}" name="14" dataDxfId="1257"/>
    <tableColumn id="34" xr3:uid="{C5A60DDC-0D8C-41E0-A0F0-FBB45535E86A}" name="15" dataDxfId="1256"/>
    <tableColumn id="29" xr3:uid="{D5EC2BDA-E6C3-4A4D-A6AD-950B2D0490AB}" name="16" dataDxfId="1255"/>
    <tableColumn id="30" xr3:uid="{349CB117-97C5-4862-848C-38A5D8F531C9}" name="17" dataDxfId="1254"/>
    <tableColumn id="31" xr3:uid="{C11D4844-CCFA-4F14-88FA-CE5B9B605A6F}" name="18" dataDxfId="1253"/>
    <tableColumn id="26" xr3:uid="{F17C536A-13C6-44BF-A1D0-9E0F529A2288}" name="19" dataDxfId="1252"/>
    <tableColumn id="27" xr3:uid="{784AEED1-4141-49AA-B4F6-24141E5B4FA4}" name="20" dataDxfId="1251"/>
    <tableColumn id="28" xr3:uid="{5FA3E61C-F996-45DB-8D68-7A355B9D9345}" name="21" dataDxfId="1250"/>
    <tableColumn id="16" xr3:uid="{3CDD7303-1AA0-4E13-B85B-07CCE6B3675D}" name="22" dataDxfId="1249"/>
    <tableColumn id="17" xr3:uid="{81F4684D-1734-49FB-8F57-68B80EB1FD1D}" name="23" dataDxfId="1248"/>
    <tableColumn id="18" xr3:uid="{9DA7B90E-288E-45A3-BD0A-31904382DB50}" name="24" dataDxfId="1247"/>
    <tableColumn id="19" xr3:uid="{A0AC125C-0C19-47E9-B7BD-9F657DD56BC2}" name="25" dataDxfId="1246"/>
    <tableColumn id="20" xr3:uid="{E1B67347-A852-4F21-A3C3-D6E44F51E9FF}" name="26" dataDxfId="1245"/>
    <tableColumn id="21" xr3:uid="{992748FE-9359-4D4E-B06A-59F7A48309B5}" name="27" dataDxfId="1244"/>
    <tableColumn id="22" xr3:uid="{3732AEA5-9CC9-4EE6-A93B-386050E291B1}" name="28" dataDxfId="1243"/>
    <tableColumn id="23" xr3:uid="{20A4F952-B20F-4E0E-95CC-77C648A54699}" name="29" dataDxfId="1242"/>
    <tableColumn id="24" xr3:uid="{26953009-23ED-4318-9CEE-07B704B9665A}" name="30" dataDxfId="1241"/>
    <tableColumn id="25" xr3:uid="{267CBC9B-29BE-4672-94C3-393B627CB1FD}" name="31" dataDxfId="1240"/>
    <tableColumn id="5" xr3:uid="{EE07FFF3-9A6D-4F12-ACF6-244205791333}" name="CARTERA" dataDxfId="123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8" dataDxfId="1237">
  <autoFilter ref="CK8:CO15" xr:uid="{9AD021D7-7D86-458A-9ED4-B4154908A926}"/>
  <tableColumns count="5">
    <tableColumn id="1" xr3:uid="{EF280B0C-5AA9-4C98-8348-08142AD9CF12}" name="VISTA" dataDxfId="1236"/>
    <tableColumn id="2" xr3:uid="{852E579E-9FD0-46ED-9AF6-6DDE965B926B}" name="1" dataDxfId="1235"/>
    <tableColumn id="3" xr3:uid="{E6FD03E6-BDD9-4D85-95AE-4F26472C7EC7}" name="2" dataDxfId="1234"/>
    <tableColumn id="4" xr3:uid="{8654C69D-8F4B-4D69-9CDD-6E64ECCA9D09}" name="3" dataDxfId="1233"/>
    <tableColumn id="14" xr3:uid="{C3EC5E64-D5EB-407B-80F2-85558E14B19B}" name="4" dataDxfId="123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0"/>
    <tableColumn id="5" xr3:uid="{42625339-8FE7-49A5-82AC-5EDD10C3C984}" name="ASESOR"/>
    <tableColumn id="6" xr3:uid="{BD1A5411-32FB-4DF7-B264-96C059BE5C56}" name="RECUPERO" dataDxfId="1229"/>
    <tableColumn id="8" xr3:uid="{8B3B2929-A591-41D7-9D44-B220287F0F2A}" name="DNI" dataDxfId="1228"/>
    <tableColumn id="9" xr3:uid="{AAABF626-1A15-4E7A-A444-7423611F1BB2}" name="FECHA DE INICIO" dataDxfId="1227"/>
    <tableColumn id="10" xr3:uid="{CACFA6D6-8D93-432C-AAD6-E9CBF58F5197}" name="ESTADO" dataDxfId="122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5" headerRowBorderDxfId="1224" tableBorderDxfId="122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2">
      <calculatedColumnFormula>DATA_ENERO_2025[[#This Row],[RECUPERO]]/DATA_ENERO_2025[[#This Row],[META]]</calculatedColumnFormula>
    </tableColumn>
    <tableColumn id="3" xr3:uid="{16F39E06-76AE-43AD-903E-9F641E37CB06}" name="CLASIFICACIÓN" dataDxfId="122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20"/>
    <tableColumn id="6" xr3:uid="{087774B2-9699-454D-B0E9-E9D62B239262}" name="RECUPERO" dataDxfId="1219">
      <calculatedColumnFormula>SUM(DATA_ENERO_2025[[#This Row],[1]:[31]])</calculatedColumnFormula>
    </tableColumn>
    <tableColumn id="7" xr3:uid="{B938E452-5678-4623-B9AD-47B290EB3B56}" name="META" dataDxfId="1218"/>
    <tableColumn id="5" xr3:uid="{A39094CA-883F-4450-A53A-370F0AE54B0C}" name="ASER_" dataDxfId="1217"/>
    <tableColumn id="28" xr3:uid="{BA402970-CDDC-479B-AF0C-DE6FB6DEA3A2}" name="1" dataDxfId="121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4" dataDxfId="1212" headerRowBorderDxfId="1213" tableBorderDxfId="1211" totalsRowBorderDxfId="121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09"/>
    <tableColumn id="1" xr3:uid="{5A7C4C9C-3E71-483D-9C6F-3AFA18F0B768}" name="RECUPERO SUPERVISOR" dataDxfId="1208">
      <calculatedColumnFormula>MAX(DITE_ENERO_2025[[#This Row],[1]:[31]])</calculatedColumnFormula>
    </tableColumn>
    <tableColumn id="2" xr3:uid="{1DBABE23-BC0D-4016-A3DE-102C34B93437}" name="ALCANCE SUPERVISOR" dataDxfId="1207">
      <calculatedColumnFormula>DITE_ENERO_2025[[#This Row],[RECUPERO SUPERVISOR]]/DITE_ENERO_2025[[#This Row],[META SUPER]]</calculatedColumnFormula>
    </tableColumn>
    <tableColumn id="4" xr3:uid="{AAFE5F6A-D443-4B76-896C-3012A63A21B1}" name="SUPER" dataDxfId="1206"/>
    <tableColumn id="6" xr3:uid="{CAC1468E-FE7F-46E8-8FA8-2EBFE78F55CF}" name="1" dataDxfId="1205"/>
    <tableColumn id="7" xr3:uid="{2C1F1DCC-5615-43E9-8493-73A6B92A7B8C}" name="2" dataDxfId="1204"/>
    <tableColumn id="8" xr3:uid="{CB1DD332-E0A5-4BEF-8B71-8820CA4A145B}" name="3" dataDxfId="1203"/>
    <tableColumn id="9" xr3:uid="{1BB0DD4F-A73A-4F8E-93FB-252CA932D637}" name="4" dataDxfId="1202"/>
    <tableColumn id="10" xr3:uid="{F4A27082-EDDE-411F-B0E7-C50309499B06}" name="5" dataDxfId="1201"/>
    <tableColumn id="11" xr3:uid="{DDC3545E-22B2-4DEC-A217-59650C8BAC95}" name="6" dataDxfId="1200"/>
    <tableColumn id="12" xr3:uid="{F4B5BD15-E4EF-4A2E-9071-FE5F69E48F1F}" name="7" dataDxfId="119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8"/>
    <tableColumn id="14" xr3:uid="{1DE13FA2-B93D-487E-A105-3A5622C997DE}" name="18" dataDxfId="1197"/>
    <tableColumn id="15" xr3:uid="{6273FFBE-FC81-40C7-91CB-E95ECAD8BE5D}" name="19" dataDxfId="1196"/>
    <tableColumn id="16" xr3:uid="{35253537-0DA1-45D4-B9A3-D1CBC6E92B8B}" name="20" dataDxfId="1195"/>
    <tableColumn id="17" xr3:uid="{4BF3707C-841F-4140-B63C-5B47863B4CA4}" name="21" dataDxfId="1194"/>
    <tableColumn id="18" xr3:uid="{1F7B79C3-A22C-49D8-9C1F-629E6C41B955}" name="22" dataDxfId="1193"/>
    <tableColumn id="19" xr3:uid="{361B16CF-A887-4C9E-88B3-E8A7F4F314B0}" name="23" dataDxfId="1192"/>
    <tableColumn id="20" xr3:uid="{9B3EDA9C-6CB0-4D9F-965A-6EB0593C19D9}" name="24" dataDxfId="1191"/>
    <tableColumn id="21" xr3:uid="{B02655DA-D4F9-4926-88A4-5E8B2F4DF911}" name="25" dataDxfId="1190"/>
    <tableColumn id="22" xr3:uid="{43854B99-1BF7-4DF3-8A04-A277447DE3B8}" name="26" dataDxfId="1189"/>
    <tableColumn id="23" xr3:uid="{CAC2F677-42BD-4EFA-8E99-ABA2036DAF56}" name="27" dataDxfId="1188"/>
    <tableColumn id="24" xr3:uid="{20489B5B-5885-4E43-B5F0-4EAAEE4E8EB8}" name="28" dataDxfId="1187"/>
    <tableColumn id="25" xr3:uid="{B4D29A08-5206-4DCD-AF4C-9B7ABB8D3CFF}" name="29" dataDxfId="1186"/>
    <tableColumn id="26" xr3:uid="{7B49DBDA-317E-4CFB-B7FA-841DFC27E42B}" name="30" dataDxfId="1185"/>
    <tableColumn id="27" xr3:uid="{0126152E-7354-43DB-A75E-4841194C453D}" name="31" dataDxfId="1184"/>
    <tableColumn id="3" xr3:uid="{93315C06-D400-4502-BDDD-AC5886091EC6}" name="CARTERA" dataDxfId="118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2" dataDxfId="1181">
  <autoFilter ref="CK8:CO15" xr:uid="{628F3242-7DD0-4B7D-BBF4-24BB03052117}"/>
  <tableColumns count="5">
    <tableColumn id="1" xr3:uid="{AF9FE221-25FE-4ADA-80D0-7A04339E9BB1}" name="VISTA" dataDxfId="1180"/>
    <tableColumn id="2" xr3:uid="{B488B423-9458-4683-AA20-4A08180A5ACB}" name="1" dataDxfId="1179"/>
    <tableColumn id="3" xr3:uid="{4D9F7DD4-D75E-4BFC-873B-7FA8E13A86DE}" name="2" dataDxfId="1178"/>
    <tableColumn id="4" xr3:uid="{F6DB5598-2EF2-4C43-BD3D-FDED84C73969}" name="3" dataDxfId="1177"/>
    <tableColumn id="14" xr3:uid="{5A508F25-785E-4D54-9BD9-8B48775B6160}" name="4" dataDxfId="117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4"/>
    <tableColumn id="5" xr3:uid="{44178C41-B41B-4820-A8E8-222FE453335F}" name="ASESOR" dataDxfId="1173"/>
    <tableColumn id="6" xr3:uid="{AC6EB590-A7E8-408F-A892-A1851BCCF0B5}" name="RECUPERO" dataDxfId="1172"/>
    <tableColumn id="8" xr3:uid="{9B60B527-D768-46F8-BB97-824B255159D2}" name="DNI" dataDxfId="1171"/>
    <tableColumn id="9" xr3:uid="{BDF8C571-22FC-498B-99CF-8D578B086437}" name="FECHA DE INICIO" dataDxfId="1170"/>
    <tableColumn id="10" xr3:uid="{4A0E2A05-69C0-48C2-B0D3-4D952F052DB2}" name="ESTADO" dataDxfId="1169"/>
    <tableColumn id="11" xr3:uid="{3D228EA7-2109-464D-B55C-85DBBA7EB19F}" name="SEGMENTO" dataDxfId="116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7" headerRowBorderDxfId="1166" tableBorderDxfId="11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4">
      <calculatedColumnFormula>DATA_FEBRERO_2025[[#This Row],[RECUPERO]]/DATA_FEBRERO_2025[[#This Row],[META]]</calculatedColumnFormula>
    </tableColumn>
    <tableColumn id="3" xr3:uid="{AE4A1FA5-3083-4CA4-B657-D2D0F2E20004}" name="CLASIFICACIÓN" dataDxfId="11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62"/>
    <tableColumn id="6" xr3:uid="{2DE1A6CE-7493-4B20-83EE-59078393B5AF}" name="RECUPERO" dataDxfId="1161">
      <calculatedColumnFormula>SUM(DATA_FEBRERO_2025[[#This Row],[1]:[31]])</calculatedColumnFormula>
    </tableColumn>
    <tableColumn id="7" xr3:uid="{24FB90FB-A888-41AB-9B19-627A74DA2062}" name="META" dataDxfId="1160"/>
    <tableColumn id="5" xr3:uid="{E6A5C563-3502-4EF4-8D06-C88816E905A8}" name="ASER_" dataDxfId="11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8"/>
    <tableColumn id="8" xr3:uid="{E99C6359-BA67-4127-80B1-429613DA94CB}" name="31"/>
    <tableColumn id="4" xr3:uid="{1AB4C76D-3918-4961-B05E-216E9D0F2A8C}" name="CARTERA ASESOR" dataDxfId="11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6" dataDxfId="1154" headerRowBorderDxfId="1155" tableBorderDxfId="1153" totalsRowBorderDxfId="11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1"/>
    <tableColumn id="1" xr3:uid="{C46409A5-9201-4E30-A3EB-7B6FC2DAF473}" name="RECUPERO SUPERVISOR" dataDxfId="1150">
      <calculatedColumnFormula>MAX(DITE_FEBRERO_2025[[#This Row],[1]:[31]])</calculatedColumnFormula>
    </tableColumn>
    <tableColumn id="2" xr3:uid="{445C2C89-5F44-46FD-8C70-EF4EE30F232E}" name="ALCANCE SUPERVISOR" dataDxfId="1149">
      <calculatedColumnFormula>DITE_FEBRERO_2025[[#This Row],[RECUPERO SUPERVISOR]]/DITE_FEBRERO_2025[[#This Row],[META SUPER]]</calculatedColumnFormula>
    </tableColumn>
    <tableColumn id="4" xr3:uid="{55D4E2C7-B609-4C8C-A5DE-AABFFD74BEB8}" name="SUPER" dataDxfId="1148"/>
    <tableColumn id="6" xr3:uid="{29925D04-B597-415A-B40B-62A3FBA8B23D}" name="1" dataDxfId="1147"/>
    <tableColumn id="7" xr3:uid="{31865A72-E634-4CB8-8660-811FA8147632}" name="2" dataDxfId="1146"/>
    <tableColumn id="8" xr3:uid="{C70A98A0-1CB0-425B-975B-D4464009CDD0}" name="3" dataDxfId="1145"/>
    <tableColumn id="9" xr3:uid="{F56CF612-0AA5-44CB-878D-FA59D84052AD}" name="4" dataDxfId="11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3"/>
    <tableColumn id="11" xr3:uid="{A6DAF4DF-EAFF-47AB-9A6F-0B2896AE1A18}" name="17" dataDxfId="1142"/>
    <tableColumn id="12" xr3:uid="{3DC03FF0-BAC6-4F5D-B5DE-18A95E2C1B97}" name="18" dataDxfId="1141"/>
    <tableColumn id="13" xr3:uid="{A90729AA-CC5E-4236-924F-A736B7A4BE93}" name="19" dataDxfId="1140"/>
    <tableColumn id="14" xr3:uid="{B48B5FF0-5C49-4DDC-AC33-B45D349AD044}" name="20" dataDxfId="1139"/>
    <tableColumn id="15" xr3:uid="{D36E617E-0BBB-4BC1-BBF1-EB24E3C2CE90}" name="21" dataDxfId="1138"/>
    <tableColumn id="16" xr3:uid="{BD346F05-FCC2-4EA9-8F0F-B55AB2E68BE0}" name="22" dataDxfId="1137"/>
    <tableColumn id="17" xr3:uid="{F5BB9730-A5AE-4489-9CB0-182052BA6557}" name="23" dataDxfId="1136"/>
    <tableColumn id="18" xr3:uid="{B3DEF063-7A67-4F08-9D09-8310B4B64F2B}" name="24" dataDxfId="1135"/>
    <tableColumn id="19" xr3:uid="{558BE332-1E67-4EF7-9FF1-541A019A7066}" name="25" dataDxfId="1134"/>
    <tableColumn id="20" xr3:uid="{073BAAB2-EF92-4A82-B7FE-8339FF3A62EA}" name="26" dataDxfId="1133"/>
    <tableColumn id="21" xr3:uid="{6EC9D118-EB0A-4FDC-A694-0A630EB1048E}" name="27" dataDxfId="1132"/>
    <tableColumn id="22" xr3:uid="{DFF298CB-C24B-4F90-BD14-F99C28391208}" name="28" dataDxfId="1131"/>
    <tableColumn id="23" xr3:uid="{7EF0365B-2B81-4022-84F3-7A3859D35934}" name="29" dataDxfId="1130"/>
    <tableColumn id="24" xr3:uid="{D92D6A29-5A30-4405-A019-D7F8F39E4176}" name="30" dataDxfId="1129"/>
    <tableColumn id="25" xr3:uid="{9BFA1186-4A61-452A-8EAC-4FE410743029}" name="31" dataDxfId="1128"/>
    <tableColumn id="3" xr3:uid="{5EBD9DD4-78E3-4E78-8FD5-A71A2DE2CBE8}" name="CARTERA" dataDxfId="112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6" dataDxfId="1125">
  <autoFilter ref="CK8:CO15" xr:uid="{CD951E0C-6BAC-4E04-975A-04769F8000A5}"/>
  <tableColumns count="5">
    <tableColumn id="1" xr3:uid="{47C2FEF6-5357-4549-8005-DD8EC3539863}" name="VISTA" dataDxfId="1124"/>
    <tableColumn id="2" xr3:uid="{CCD006F3-5A71-4D0D-9DFD-11B037CD91D8}" name="1" dataDxfId="1123"/>
    <tableColumn id="3" xr3:uid="{98E7E65E-122C-4175-82F1-624865A7A2D3}" name="2" dataDxfId="1122"/>
    <tableColumn id="4" xr3:uid="{A4BE2A42-080D-4657-9FCF-3468BE3AF8C2}" name="3" dataDxfId="1121"/>
    <tableColumn id="14" xr3:uid="{D44E4FEF-5EE4-46FB-BEEE-A11B8A1BE670}" name="4" dataDxfId="112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1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8">
      <calculatedColumnFormula>D1_MARZO_2025[[#This Row],[RECUPERO]]/D1_MARZO_2025[[#This Row],[META]]</calculatedColumnFormula>
    </tableColumn>
    <tableColumn id="7" xr3:uid="{7155E541-BC22-41C0-914A-E54D790D436D}" name="SUPER2" dataDxfId="1117"/>
    <tableColumn id="5" xr3:uid="{C9BC0167-A73A-4B66-AB0E-BCC22F3CD7BF}" name="ASESOR" dataDxfId="1116"/>
    <tableColumn id="6" xr3:uid="{32E44CF1-7B46-45AA-916C-7D5322097EFD}" name="RECUPERO" dataDxfId="1115"/>
    <tableColumn id="8" xr3:uid="{5504CD70-2376-413C-9DD9-7E1FC1D78F37}" name="DNI" dataDxfId="1114"/>
    <tableColumn id="9" xr3:uid="{27659D49-6FC1-457B-BF33-A19DBF78CDF2}" name="FECHA DE INICIO" dataDxfId="1113"/>
    <tableColumn id="10" xr3:uid="{79E50096-FDE3-4403-8568-FF008447BCC2}" name="ESTADO" dataDxfId="1112"/>
    <tableColumn id="11" xr3:uid="{0DDDAC11-10AB-4791-8916-A8A4E78A7D35}" name="SEGMENTO" dataDxfId="111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0" headerRowBorderDxfId="1109" tableBorderDxfId="110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7">
      <calculatedColumnFormula>DATA_MARZO_2025[[#This Row],[RECUPERO]]/DATA_MARZO_2025[[#This Row],[META]]</calculatedColumnFormula>
    </tableColumn>
    <tableColumn id="3" xr3:uid="{6050B278-B3D2-4B4C-8475-D701C9B8AB17}" name="CLASIFICACIÓN" dataDxfId="1106"/>
    <tableColumn id="1" xr3:uid="{A94CCC19-556A-4124-8949-24896CDBE45E}" name="SUPERVISOR" dataDxfId="1105"/>
    <tableColumn id="6" xr3:uid="{EBBFD24C-8909-45B0-B8CB-4ED73B62F2AB}" name="RECUPERO" dataDxfId="1104">
      <calculatedColumnFormula>SUM(DATA_MARZO_2025[[#This Row],[1]:[31]])</calculatedColumnFormula>
    </tableColumn>
    <tableColumn id="7" xr3:uid="{D5702432-6067-40C7-B647-63D5EBDD13C2}" name="META" dataDxfId="1103"/>
    <tableColumn id="5" xr3:uid="{40A208DF-2D8B-4D71-B923-6BFFA76CDA11}" name="ASER_" dataDxfId="1102"/>
    <tableColumn id="38" xr3:uid="{1F074B40-AB13-4BEE-BC21-9D178D274909}" name="1"/>
    <tableColumn id="41" xr3:uid="{936D83D8-C85E-4C4D-9E8D-BA3D7C54F99A}" name="2" dataDxfId="110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9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8" dataDxfId="1096" headerRowBorderDxfId="1097" tableBorderDxfId="1095" totalsRowBorderDxfId="109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3"/>
    <tableColumn id="1" xr3:uid="{23B67F77-728E-46C0-B5B1-11CE8E08D862}" name="RECUPERO SUPERVISOR" dataDxfId="1092">
      <calculatedColumnFormula>MAX(DITE_MARZO_2025[[#This Row],[1]:[31]])</calculatedColumnFormula>
    </tableColumn>
    <tableColumn id="2" xr3:uid="{0BAE08AE-6A16-447E-9DDD-8800D68BFFA3}" name="ALCANCE SUPERVISOR" dataDxfId="1091">
      <calculatedColumnFormula>DITE_MARZO_2025[[#This Row],[RECUPERO SUPERVISOR]]/DITE_MARZO_2025[[#This Row],[META SUPER]]</calculatedColumnFormula>
    </tableColumn>
    <tableColumn id="4" xr3:uid="{663301EA-2B77-4C76-B8E0-713CAAD1AC41}" name="SUPER" dataDxfId="1090"/>
    <tableColumn id="6" xr3:uid="{9A6FEB31-48E4-456F-8C1F-14055131E9D6}" name="1" dataDxfId="1089"/>
    <tableColumn id="7" xr3:uid="{B8154FAF-39D2-4ED9-8DD7-C179156ECA39}" name="2" dataDxfId="1088"/>
    <tableColumn id="8" xr3:uid="{E58A14C1-44D1-46A4-9137-21E70261FA76}" name="3" dataDxfId="1087"/>
    <tableColumn id="9" xr3:uid="{EFDA2093-809C-4DA2-80F9-0388CCC5E290}" name="4" dataDxfId="1086"/>
    <tableColumn id="10" xr3:uid="{634CF5F0-F36D-4B26-8143-8C3A6FB59216}" name="5" dataDxfId="1085"/>
    <tableColumn id="11" xr3:uid="{77A0553B-7BDF-49B7-B459-701A77496BEA}" name="6" dataDxfId="108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3"/>
    <tableColumn id="13" xr3:uid="{C6D91E97-E16B-4E76-BE55-A08C2A1131DD}" name="18" dataDxfId="1082"/>
    <tableColumn id="14" xr3:uid="{2A5F1078-A097-4171-BD28-7B9B623471D0}" name="19" dataDxfId="1081"/>
    <tableColumn id="15" xr3:uid="{5E883D61-775A-4AD4-A304-156DCFD9F825}" name="20" dataDxfId="1080"/>
    <tableColumn id="16" xr3:uid="{BEFB5788-590D-4EFA-8707-20BAAF7026F1}" name="21" dataDxfId="1079"/>
    <tableColumn id="17" xr3:uid="{8FC06E69-FAE9-4DBE-9C75-7A6598DE29C6}" name="22" dataDxfId="1078"/>
    <tableColumn id="18" xr3:uid="{966EC934-1D25-407E-AE13-8147AC3FF531}" name="23" dataDxfId="1077"/>
    <tableColumn id="19" xr3:uid="{5437FF24-6F5D-412D-82EE-8C668C7DC853}" name="24" dataDxfId="1076"/>
    <tableColumn id="20" xr3:uid="{204A7CBC-2C07-4027-851F-021033B930C1}" name="25" dataDxfId="1075"/>
    <tableColumn id="21" xr3:uid="{DF491418-AC74-4C6A-852F-F0797487D11C}" name="26" dataDxfId="1074"/>
    <tableColumn id="22" xr3:uid="{E184F0A4-EF1A-48F5-8166-10085FC40D13}" name="27" dataDxfId="1073"/>
    <tableColumn id="23" xr3:uid="{66C12B87-BC6D-46BE-AF31-D0C68A22BC7E}" name="28" dataDxfId="1072"/>
    <tableColumn id="24" xr3:uid="{A2DB9C74-4CB6-4BBF-A230-DF50FDE9380D}" name="29" dataDxfId="1071"/>
    <tableColumn id="25" xr3:uid="{D54E02BE-AA16-43C7-ABD3-89326740EA63}" name="30" dataDxfId="1070"/>
    <tableColumn id="26" xr3:uid="{11172EA7-856A-4297-8329-62917B649E9A}" name="31" dataDxfId="1069"/>
    <tableColumn id="3" xr3:uid="{42C6AD34-2DFF-436B-BB22-6DE170226F44}" name="CARTERA" dataDxfId="10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7" dataDxfId="1066">
  <autoFilter ref="CK8:CO15" xr:uid="{5CC39DC1-38AA-4FD7-8618-9D1757C063BF}"/>
  <tableColumns count="5">
    <tableColumn id="1" xr3:uid="{199AD204-98F5-4357-9EC8-563E6CC4C321}" name="VISTA" dataDxfId="1065"/>
    <tableColumn id="2" xr3:uid="{BFF1F734-4111-4DDD-8CA0-5198DC585DA1}" name="1" dataDxfId="1064"/>
    <tableColumn id="3" xr3:uid="{E52B6FFD-0DE7-46BA-A600-8E50FF6CEDED}" name="2" dataDxfId="1063"/>
    <tableColumn id="4" xr3:uid="{5F9675DE-09FF-4EA0-A369-BBECA620B87D}" name="3" dataDxfId="1062"/>
    <tableColumn id="14" xr3:uid="{DA0EFF7B-8E6A-466A-B17D-365D82C21948}" name="4" dataDxfId="106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59"/>
    <tableColumn id="5" xr3:uid="{D789E66F-CC8C-4715-A998-7AE532E85E8A}" name="ASESOR" dataDxfId="1058"/>
    <tableColumn id="6" xr3:uid="{3455DB8A-5A64-4A8F-8153-2471763CA60D}" name="RECUPERO" dataDxfId="1057"/>
    <tableColumn id="8" xr3:uid="{F8575E1F-78C1-4E15-B505-1AECE8857345}" name="DNI" dataDxfId="1056"/>
    <tableColumn id="9" xr3:uid="{BE130F2A-9B67-45D5-AA49-051D2F0A515B}" name="FECHA DE INICIO" dataDxfId="1055"/>
    <tableColumn id="10" xr3:uid="{31096FEC-094E-478E-A9F3-0023192798F0}" name="ESTADO" dataDxfId="1054"/>
    <tableColumn id="11" xr3:uid="{CD53B1C2-5C16-4E04-B510-37D1EE2D9C67}" name="SEGMENTO" dataDxfId="10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2" headerRowBorderDxfId="1051" tableBorderDxfId="105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49">
      <calculatedColumnFormula>DATA_ABRIL_2025[[#This Row],[RECUPERO]]/DATA_ABRIL_2025[[#This Row],[META]]</calculatedColumnFormula>
    </tableColumn>
    <tableColumn id="3" xr3:uid="{1B1E8B7A-D562-46FD-89DE-12ADBC7146F2}" name="CLASIFICACIÓN" dataDxfId="104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47"/>
    <tableColumn id="6" xr3:uid="{9C2D93B7-85A2-4E07-8DD4-3C81F7BF7EBF}" name="RECUPERO" dataDxfId="1046">
      <calculatedColumnFormula>SUM(DATA_ABRIL_2025[[#This Row],[1]:[31]])</calculatedColumnFormula>
    </tableColumn>
    <tableColumn id="7" xr3:uid="{8F4173FF-BB8D-4C61-A5E9-1B6F872C619C}" name="META" dataDxfId="1045"/>
    <tableColumn id="5" xr3:uid="{64151D2C-B822-41DF-8964-343214960730}" name="ASER_" dataDxfId="104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2" dataDxfId="1040" headerRowBorderDxfId="1041" tableBorderDxfId="1039" totalsRowBorderDxfId="103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7"/>
    <tableColumn id="1" xr3:uid="{56AD13BC-F67F-4EBC-8601-073AD9D41E5D}" name="RECUPERO SUPERVISOR" dataDxfId="1036">
      <calculatedColumnFormula>MAX(DITE_ABRIL_2025[[#This Row],[1]:[31]])</calculatedColumnFormula>
    </tableColumn>
    <tableColumn id="2" xr3:uid="{B40C8394-DA7A-4DDD-89EA-AE757C76DD20}" name="ALCANCE SUPERVISOR" dataDxfId="1035">
      <calculatedColumnFormula>BA9/DITE_ABRIL_2025[[#This Row],[META SUPER]]</calculatedColumnFormula>
    </tableColumn>
    <tableColumn id="4" xr3:uid="{B71408F8-B985-4B11-8661-52EFC6FA8097}" name="SUPER" dataDxfId="1034"/>
    <tableColumn id="6" xr3:uid="{9E37ADBB-A64C-4E4B-9AF4-6087C797FB5E}" name="1" dataDxfId="1033"/>
    <tableColumn id="7" xr3:uid="{09E3EE83-45B5-4808-842B-71D4652DE46A}" name="2" dataDxfId="1032"/>
    <tableColumn id="8" xr3:uid="{243F9102-2670-48D4-B25D-8432658D89F6}" name="3" dataDxfId="1031"/>
    <tableColumn id="9" xr3:uid="{06003E0F-B470-4925-ACE4-1381347B3E87}" name="4" dataDxfId="1030"/>
    <tableColumn id="10" xr3:uid="{DF8C4E72-181D-4E2F-A34D-2BB7FD231520}" name="5" dataDxfId="1029"/>
    <tableColumn id="11" xr3:uid="{56E37C44-85E9-4431-A560-A54606105B9D}" name="6" dataDxfId="1028"/>
    <tableColumn id="12" xr3:uid="{9ADEA573-5E4A-46C0-8569-AFED61AE0141}" name="7" dataDxfId="1027"/>
    <tableColumn id="13" xr3:uid="{D44E56ED-D810-4F08-ACAA-0850A2CBA861}" name="8" dataDxfId="1026"/>
    <tableColumn id="14" xr3:uid="{4F1A46EB-156C-42BB-A090-307A483EDA59}" name="9" dataDxfId="102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4"/>
    <tableColumn id="16" xr3:uid="{C78E77EC-88A1-4EFD-AD1A-7DF788C46683}" name="22" dataDxfId="1023"/>
    <tableColumn id="17" xr3:uid="{D5FD8172-0B95-4406-9239-1ABAD08F1B45}" name="23" dataDxfId="1022"/>
    <tableColumn id="18" xr3:uid="{8E9BAC3F-3B04-449B-88EE-DBF57FA626AC}" name="24" dataDxfId="1021"/>
    <tableColumn id="19" xr3:uid="{BFA3B7EB-0BC7-4311-8FCE-7C69A9357A03}" name="25" dataDxfId="1020"/>
    <tableColumn id="20" xr3:uid="{D2BE25CA-961F-40EE-9EC1-A49EEA4DDB5A}" name="26" dataDxfId="1019"/>
    <tableColumn id="21" xr3:uid="{77AAB025-517F-4236-B11B-AEE9B7399348}" name="27" dataDxfId="1018"/>
    <tableColumn id="22" xr3:uid="{E35C7392-A09A-482A-9C37-79B0D6711E60}" name="28" dataDxfId="1017"/>
    <tableColumn id="23" xr3:uid="{B9F1E360-1FEC-4978-B5DB-3DECA1925AE9}" name="29" dataDxfId="1016"/>
    <tableColumn id="24" xr3:uid="{89A20735-1F9D-4A38-9BEB-B3BD56D1FD35}" name="30" dataDxfId="1015"/>
    <tableColumn id="25" xr3:uid="{4BE1A809-8A7F-4933-9AB7-B0E4C9CDDD7E}" name="31" dataDxfId="1014"/>
    <tableColumn id="3" xr3:uid="{8BAF39B2-F0EB-433E-8F3A-FEAC89C5F9BF}" name="CARTERA" dataDxfId="101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2" dataDxfId="1011">
  <autoFilter ref="CK8:CO16" xr:uid="{A098A3B8-3C17-4FC2-BD2A-EA8EA6D3503A}"/>
  <tableColumns count="5">
    <tableColumn id="1" xr3:uid="{EEB56793-AB81-4365-A4E5-C06A780CA295}" name="VISTA" dataDxfId="1010"/>
    <tableColumn id="2" xr3:uid="{54EC6886-D858-4D08-95BC-9CB64C69785F}" name="1" dataDxfId="1009"/>
    <tableColumn id="3" xr3:uid="{29622426-510D-41D8-BAAB-33B75A3032DA}" name="2" dataDxfId="1008"/>
    <tableColumn id="4" xr3:uid="{10D8188B-45F2-4371-9D53-44980E950C48}" name="3" dataDxfId="1007"/>
    <tableColumn id="14" xr3:uid="{88B5AB80-A8EA-41B5-BA7B-E57AF885CB41}" name="4" dataDxfId="100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4">
      <calculatedColumnFormula>D1_MAYO_2025[[#This Row],[RECUPERO]]/D1_MAYO_2025[[#This Row],[META]]</calculatedColumnFormula>
    </tableColumn>
    <tableColumn id="7" xr3:uid="{7C5F88F0-9FF3-49CF-BE68-2D455D9DEE81}" name="SUPER2" dataDxfId="1003"/>
    <tableColumn id="5" xr3:uid="{5FAC7613-1036-4D50-9A09-AB4F41D88D12}" name="ASESOR" dataDxfId="1002"/>
    <tableColumn id="6" xr3:uid="{373B07DA-C176-4486-843D-36C5A3043867}" name="RECUPERO" dataDxfId="1001"/>
    <tableColumn id="8" xr3:uid="{CDBFB8A5-E15E-4513-B245-3523278CBBD2}" name="DNI" dataDxfId="1000"/>
    <tableColumn id="9" xr3:uid="{64A6BF66-DB3B-4ED3-B1A9-2DF71B8D1ACE}" name="FECHA DE INICIO" dataDxfId="999"/>
    <tableColumn id="10" xr3:uid="{9DD10A75-AE91-4226-BF53-FBC3A38A3094}" name="ESTADO" dataDxfId="998"/>
    <tableColumn id="11" xr3:uid="{E457A2EF-C26E-43DE-BDB2-64E1BFF451C1}" name="SEGMENTO" dataDxfId="99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6" headerRowBorderDxfId="995" tableBorderDxfId="99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3">
      <calculatedColumnFormula>DATA_MAYO_2025[[#This Row],[RECUPERO]]/DATA_MAYO_2025[[#This Row],[META]]</calculatedColumnFormula>
    </tableColumn>
    <tableColumn id="3" xr3:uid="{8551335D-BE40-494B-A806-42FAA211C207}" name="CLASIFICACIÓN" dataDxfId="99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91"/>
    <tableColumn id="6" xr3:uid="{85DC5B94-4FF7-4224-A993-E56A00A5F6DA}" name="RECUPERO" dataDxfId="990">
      <calculatedColumnFormula>SUM(DATA_MAYO_2025[[#This Row],[1]:[31]])</calculatedColumnFormula>
    </tableColumn>
    <tableColumn id="7" xr3:uid="{E2EB46E1-D5BC-46B2-859F-8C05EBBE26F5}" name="META" dataDxfId="989"/>
    <tableColumn id="5" xr3:uid="{A8ED42EF-7F3D-47A1-A928-02CDC650D596}" name="ASER_" dataDxfId="98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6" dataDxfId="984" headerRowBorderDxfId="985" tableBorderDxfId="983" totalsRowBorderDxfId="98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1"/>
    <tableColumn id="1" xr3:uid="{E8B4D119-C811-4392-9EE6-8F0C79BEE9E9}" name="RECUPERO SUPERVISOR" dataDxfId="980">
      <calculatedColumnFormula>MAX(DITE_MAYO_2025[[#This Row],[1]:[31]])</calculatedColumnFormula>
    </tableColumn>
    <tableColumn id="2" xr3:uid="{B44E621C-D444-4670-8FB8-CA1A1E3293FE}" name="ALCANCE SUPERVISOR" dataDxfId="979">
      <calculatedColumnFormula>DITE_MAYO_2025[[#This Row],[RECUPERO SUPERVISOR]]/DITE_MAYO_2025[[#This Row],[META SUPER]]</calculatedColumnFormula>
    </tableColumn>
    <tableColumn id="4" xr3:uid="{63B60F11-ECE7-4839-BADE-F875CF35D6C8}" name="SUPER" dataDxfId="978"/>
    <tableColumn id="6" xr3:uid="{795F9848-930D-4B49-893D-00DA36A6069C}" name="1" dataDxfId="977"/>
    <tableColumn id="7" xr3:uid="{A0F1B09B-45CD-4449-B0E0-2A746353F5F6}" name="2" dataDxfId="976"/>
    <tableColumn id="8" xr3:uid="{42485F8E-3938-40CB-B75A-E12120AF085D}" name="3" dataDxfId="975"/>
    <tableColumn id="9" xr3:uid="{16CE59CD-D621-412D-8F6E-F5B8FEEFCBB4}" name="4" dataDxfId="974"/>
    <tableColumn id="10" xr3:uid="{D1B5939A-E95A-4BE2-BA16-796CFB62C7BB}" name="5" dataDxfId="973"/>
    <tableColumn id="11" xr3:uid="{42606FA2-25C4-48F7-BC25-B75CFBF93D7E}" name="6" dataDxfId="972"/>
    <tableColumn id="12" xr3:uid="{91DD2662-D657-4CF0-B378-5B3D9B374F80}" name="7" dataDxfId="97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0"/>
    <tableColumn id="14" xr3:uid="{FDAEFC46-2A8B-451E-929D-76EC4BC7CA39}" name="19" dataDxfId="969"/>
    <tableColumn id="15" xr3:uid="{1F944C9F-2359-45A9-8922-617195550B92}" name="20" dataDxfId="968"/>
    <tableColumn id="16" xr3:uid="{D023EA95-922B-4435-8A92-F165E2F3A560}" name="21" dataDxfId="967"/>
    <tableColumn id="17" xr3:uid="{7AC3BA92-E630-483B-B27E-18C40869116B}" name="22" dataDxfId="966"/>
    <tableColumn id="18" xr3:uid="{3609A57C-B1DB-4D87-9574-007183221000}" name="23" dataDxfId="965"/>
    <tableColumn id="19" xr3:uid="{98740490-1047-4343-85C8-834AE6AF935A}" name="24" dataDxfId="964"/>
    <tableColumn id="20" xr3:uid="{CE682DBD-B5A8-49C9-8A73-515C0BB553A8}" name="25" dataDxfId="963"/>
    <tableColumn id="21" xr3:uid="{2C63A6DB-A36B-488F-8D7C-F86E11CED59A}" name="26" dataDxfId="962"/>
    <tableColumn id="22" xr3:uid="{01511E88-F7F3-4FDD-998C-292B28698241}" name="27" dataDxfId="961"/>
    <tableColumn id="23" xr3:uid="{B0CE642E-7F10-4E00-9DD1-FC5CF0499DC2}" name="28" dataDxfId="960"/>
    <tableColumn id="24" xr3:uid="{EE9469B0-D486-4046-8AA2-36629B9D9667}" name="29" dataDxfId="959"/>
    <tableColumn id="25" xr3:uid="{D05B2A45-8E05-43BB-9FFA-CC56C7D8C31E}" name="30" dataDxfId="958"/>
    <tableColumn id="26" xr3:uid="{AE78D865-FDC9-4B75-AADF-A48F19C319DC}" name="31" dataDxfId="957"/>
    <tableColumn id="3" xr3:uid="{0887DE9C-F035-4EEC-B2F4-4C2CEB11922C}" name="CARTERA" dataDxfId="95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5" dataDxfId="954">
  <autoFilter ref="CK8:CO16" xr:uid="{2E1714BA-AA31-40C3-A8A8-8F7AF2BE18D3}"/>
  <tableColumns count="5">
    <tableColumn id="1" xr3:uid="{FD8B1FFA-2501-4004-A802-184E80D06B91}" name="VISTA" dataDxfId="953"/>
    <tableColumn id="2" xr3:uid="{429A3B8D-50F1-4374-8637-AB41E24A51D7}" name="1" dataDxfId="952"/>
    <tableColumn id="3" xr3:uid="{DF889198-ABC0-4D54-8703-0B6A785ACBEB}" name="2" dataDxfId="951"/>
    <tableColumn id="4" xr3:uid="{441DAF2A-F2AF-4DE9-A31B-DB40B0EF364E}" name="3" dataDxfId="950"/>
    <tableColumn id="14" xr3:uid="{13BCF5FE-8355-4BAE-9E87-9F83B0CDD4C1}" name="4" dataDxfId="94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7"/>
    <tableColumn id="5" xr3:uid="{1BF578D9-FB1B-48B0-B732-40F721FD7C19}" name="ASESOR" dataDxfId="946"/>
    <tableColumn id="6" xr3:uid="{CA995F17-DCA5-4D19-B2E1-FD9362121A39}" name="RECUPERO"/>
    <tableColumn id="8" xr3:uid="{9BC620F7-3E10-4417-B0EA-F37D1F039447}" name="DNI" dataDxfId="945"/>
    <tableColumn id="9" xr3:uid="{0CBCBA61-9BA1-4E3D-B6CE-38E6C9A1078C}" name="FECHA DE INICIO" dataDxfId="944"/>
    <tableColumn id="10" xr3:uid="{3A23F58F-8B92-4D7C-82D9-23C8B3B51E6F}" name="ESTADO" dataDxfId="943"/>
    <tableColumn id="11" xr3:uid="{2E50347E-4858-4527-938D-F94ED2AB3BED}" name="SEGMENTO" dataDxfId="94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1" headerRowBorderDxfId="940" tableBorderDxfId="93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8">
      <calculatedColumnFormula>DATA_JUNIO_2025[[#This Row],[RECUPERO]]/DATA_JUNIO_2025[[#This Row],[META]]</calculatedColumnFormula>
    </tableColumn>
    <tableColumn id="3" xr3:uid="{78E201C6-658E-4437-AC52-3D0E669D8389}" name="CLASIFICACIÓN" dataDxfId="93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36"/>
    <tableColumn id="6" xr3:uid="{3AD4A449-DB0B-4879-AD61-28FA40E45717}" name="RECUPERO" dataDxfId="935">
      <calculatedColumnFormula>SUM(DATA_JUNIO_2025[[#This Row],[1]:[31]])</calculatedColumnFormula>
    </tableColumn>
    <tableColumn id="7" xr3:uid="{2BD9FB92-38FC-44A8-B5F2-890569E48C37}" name="META" dataDxfId="934"/>
    <tableColumn id="5" xr3:uid="{9812F1F1-AB5A-41A6-A84D-86B290FCB7E7}" name="ASER_" dataDxfId="933"/>
    <tableColumn id="37" xr3:uid="{834796BA-53F4-4194-919E-D8B97FEA7F3F}" name="1" dataDxfId="93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0" dataDxfId="928" headerRowBorderDxfId="929" tableBorderDxfId="927" totalsRowBorderDxfId="92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5"/>
    <tableColumn id="1" xr3:uid="{1A75BF93-811F-4AFA-86B4-9AD496200913}" name="RECUPERO SUPERVISOR" dataDxfId="924"/>
    <tableColumn id="2" xr3:uid="{60B107BC-0938-4363-BE59-47C4E7777D14}" name="ALCANCE SUPERVISOR" dataDxfId="923">
      <calculatedColumnFormula>DITE_JUNIO_2025[[#This Row],[RECUPERO SUPERVISOR]]/DITE_JUNIO_2025[[#This Row],[META SUPER]]</calculatedColumnFormula>
    </tableColumn>
    <tableColumn id="4" xr3:uid="{846684E8-1F2C-4021-AB12-AFBE9E56FAA4}" name="SUPER" dataDxfId="922"/>
    <tableColumn id="6" xr3:uid="{A217DEAD-ACD7-4C63-A622-E2E01ECF328C}" name="1" dataDxfId="921"/>
    <tableColumn id="7" xr3:uid="{5CA18C0A-7D47-455B-B153-EFA8D01D32D6}" name="2" dataDxfId="920"/>
    <tableColumn id="8" xr3:uid="{3CBBE086-E28B-4224-AF45-5A4E7A009E3F}" name="3" dataDxfId="919"/>
    <tableColumn id="9" xr3:uid="{4B327145-F7C9-4ABC-A911-6EB2E553C986}" name="4" dataDxfId="918"/>
    <tableColumn id="10" xr3:uid="{C644450F-2149-4D87-8E04-D3DD6B99C066}" name="5" dataDxfId="917"/>
    <tableColumn id="11" xr3:uid="{92D6DA00-2083-479D-96F6-4B48312C9C12}" name="6" dataDxfId="916"/>
    <tableColumn id="12" xr3:uid="{2EC613D6-BDCD-416F-817F-42C8018B90FE}" name="7" dataDxfId="915"/>
    <tableColumn id="13" xr3:uid="{B55C5834-2D46-4D83-8429-14D18D9B95EF}" name="8" dataDxfId="914"/>
    <tableColumn id="14" xr3:uid="{5C6DF4C8-EDC0-4827-AA8B-9C2B7202A4DA}" name="9" dataDxfId="913"/>
    <tableColumn id="15" xr3:uid="{764D7AA1-F3E2-4E06-A4A9-952B47F95E76}" name="10" dataDxfId="912"/>
    <tableColumn id="16" xr3:uid="{6D896E44-118D-4124-BF4A-2E06B8568517}" name="11" dataDxfId="91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0"/>
    <tableColumn id="18" xr3:uid="{E97C32F3-7B30-46E7-B4CD-72B412E48E28}" name="22" dataDxfId="909"/>
    <tableColumn id="19" xr3:uid="{FD784BF8-211E-4275-A9B4-168979C2AFD1}" name="23" dataDxfId="908"/>
    <tableColumn id="20" xr3:uid="{766DA9FA-C407-4AC5-BFFB-BF6A1B6D5B26}" name="24" dataDxfId="907"/>
    <tableColumn id="21" xr3:uid="{CD1B765C-53CF-4C5C-A708-487BC53AF68A}" name="25" dataDxfId="906"/>
    <tableColumn id="22" xr3:uid="{2800A805-A560-4CF0-B47E-4486A92755E4}" name="26" dataDxfId="905"/>
    <tableColumn id="23" xr3:uid="{7067EFFA-F2EA-4FFF-A281-8E3E0E718C87}" name="27" dataDxfId="904"/>
    <tableColumn id="24" xr3:uid="{BB01C4B5-FEB4-44E1-BF58-4C9BF81261B1}" name="28" dataDxfId="903"/>
    <tableColumn id="25" xr3:uid="{2116D7DE-6632-4314-9539-6B4BA9407512}" name="29" dataDxfId="902"/>
    <tableColumn id="37" xr3:uid="{CBFA4429-3DA2-46C7-A9A0-49B669AE33A6}" name="30"/>
    <tableColumn id="26" xr3:uid="{B0D188FD-F41F-4C43-A42F-87048D9F3347}" name="31" dataDxfId="901"/>
    <tableColumn id="3" xr3:uid="{153A774F-FA3D-4DE9-A743-A193E9EC2BE7}" name="CARTERA" dataDxfId="90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99" dataDxfId="898">
  <autoFilter ref="CK8:CO16" xr:uid="{D9FB21D9-7D2B-4B44-80D1-3C8656081B59}"/>
  <tableColumns count="5">
    <tableColumn id="1" xr3:uid="{55CC47EE-B5EB-4C22-912A-314A0C4A22CD}" name="VISTA" dataDxfId="897"/>
    <tableColumn id="2" xr3:uid="{68D27FF1-F05E-4881-A0C1-4566D81A7430}" name="1" dataDxfId="896"/>
    <tableColumn id="3" xr3:uid="{E7DA3F7B-A434-4EEC-A6F7-AC22B5F4CAE6}" name="2" dataDxfId="895"/>
    <tableColumn id="4" xr3:uid="{B8418D52-AA16-49C2-A8AA-75631794246B}" name="3" dataDxfId="894"/>
    <tableColumn id="14" xr3:uid="{5C3F1E9C-C0C1-4E39-B365-91CF22966878}" name="4" dataDxfId="89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2" headerRowBorderDxfId="891" tableBorderDxfId="89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89">
      <calculatedColumnFormula>DATA_JULIO_2025[[#This Row],[RECUPERO]]/DATA_JULIO_2025[[#This Row],[META]]</calculatedColumnFormula>
    </tableColumn>
    <tableColumn id="3" xr3:uid="{1754C817-3C23-490F-BEA3-3ACD2AC34A65}" name="CLASIFICACIÓN" dataDxfId="88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87"/>
    <tableColumn id="6" xr3:uid="{BCDF5A35-E274-481A-8FAA-7585E0413D78}" name="RECUPERO" dataDxfId="886">
      <calculatedColumnFormula>SUM(DATA_JULIO_2025[[#This Row],[1]:[31]])</calculatedColumnFormula>
    </tableColumn>
    <tableColumn id="7" xr3:uid="{8DE1FEE0-51D3-4EA8-A46E-89BEBA12056E}" name="META" dataDxfId="885"/>
    <tableColumn id="1" xr3:uid="{3C41F150-757E-4673-8594-D891B2820E33}" name="ASER_" dataDxfId="88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1" headerRowBorderDxfId="882" tableBorderDxfId="880">
  <autoFilter ref="A2:K85" xr:uid="{F460AB3C-55A7-4610-B74D-44400B82E396}"/>
  <tableColumns count="11">
    <tableColumn id="1" xr3:uid="{174E92CC-5FBB-42E6-ABBA-A2148115201A}" name="SUPER" dataDxfId="879">
      <calculatedColumnFormula>D1_JULIO_2025[[#This Row],[SUPER2]]</calculatedColumnFormula>
    </tableColumn>
    <tableColumn id="6" xr3:uid="{D87E1435-21B2-485D-8BCD-1C27FC523EEA}" name="ASESOR_CRR" dataDxfId="878"/>
    <tableColumn id="2" xr3:uid="{FC570054-965C-4F29-B04A-C58608AEAECA}" name="META" dataDxfId="877">
      <calculatedColumnFormula>VLOOKUP(D1_JULIO_2025[[#This Row],[SUPER]],DATA_JULIO_2025[[SUPERVISOR]:[META]],3,0)</calculatedColumnFormula>
    </tableColumn>
    <tableColumn id="3" xr3:uid="{CF023A93-4AFB-4349-9235-179A60BC2249}" name="ALCANCE" dataDxfId="876">
      <calculatedColumnFormula>D1_JULIO_2025[[#This Row],[RECUPERO]]/C3</calculatedColumnFormula>
    </tableColumn>
    <tableColumn id="7" xr3:uid="{59576C9E-00A8-419A-8EFC-86D74D6B4B3F}" name="SUPER2" dataDxfId="875"/>
    <tableColumn id="4" xr3:uid="{6F567985-92B6-498E-BDE9-81AA438ECD22}" name="ASESOR" dataDxfId="874"/>
    <tableColumn id="5" xr3:uid="{2DFC340F-6B74-4E64-B475-782D4A5F8B3E}" name="RECUPERO" dataDxfId="873"/>
    <tableColumn id="8" xr3:uid="{D42D0BDD-24C5-4390-9867-D5F3D45952CE}" name="DNI" dataDxfId="872"/>
    <tableColumn id="9" xr3:uid="{A9555617-B6CF-4123-9AD8-5E9DB6528E74}" name="FECHA DE INICIO" dataDxfId="871"/>
    <tableColumn id="10" xr3:uid="{1C792B0A-E0F3-406D-8123-75E932FC95A1}" name="ESTADO" dataDxfId="870"/>
    <tableColumn id="11" xr3:uid="{9C7DD975-8CE5-47A7-9055-3D889431846F}" name="SEGMENTO" dataDxfId="86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8" dataDxfId="866" headerRowBorderDxfId="867" tableBorderDxfId="865" totalsRowBorderDxfId="86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3"/>
    <tableColumn id="1" xr3:uid="{4CE2BFB4-C324-4ECE-B3B7-77A433373BEC}" name="RECUPERO SUPERVISOR" dataDxfId="862"/>
    <tableColumn id="2" xr3:uid="{76C6BCA1-6820-46A6-B790-01B3E88F6266}" name="ALCANCE SUPERVISOR" dataDxfId="861">
      <calculatedColumnFormula>BA9/DITE_JULIO_2025[[#This Row],[META SUPER]]</calculatedColumnFormula>
    </tableColumn>
    <tableColumn id="4" xr3:uid="{FE9C5289-6F21-4D71-92B6-F36B6C9748E7}" name="SUPER" dataDxfId="860"/>
    <tableColumn id="6" xr3:uid="{A5188244-D142-4196-92CC-15B237C3E734}" name="1" dataDxfId="859"/>
    <tableColumn id="7" xr3:uid="{9754BD88-AFD1-4BCB-AF69-DA7B55E3A053}" name="2" dataDxfId="858"/>
    <tableColumn id="8" xr3:uid="{851C8CA8-D257-4BFB-B6BE-D82354200CA7}" name="3" dataDxfId="857"/>
    <tableColumn id="9" xr3:uid="{AE769B63-903F-46E5-A3F0-8DA27C689974}" name="4" dataDxfId="856"/>
    <tableColumn id="10" xr3:uid="{D09A5961-EE10-491A-BFFE-C5ABD80598A8}" name="5" dataDxfId="855"/>
    <tableColumn id="11" xr3:uid="{EC4AF483-303E-4488-AFA2-DD9A058F071A}" name="6" dataDxfId="85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3"/>
    <tableColumn id="13" xr3:uid="{377D024A-00DD-4A77-A549-5C6BEBE894D0}" name="19" dataDxfId="852"/>
    <tableColumn id="14" xr3:uid="{8FABF999-C8BA-4B7D-980A-2659F766178B}" name="20" dataDxfId="851"/>
    <tableColumn id="15" xr3:uid="{06AC6AD7-A191-47DD-AE3F-9A0525AF8DD6}" name="21" dataDxfId="850"/>
    <tableColumn id="16" xr3:uid="{BB465107-63D7-443B-8989-EF197F62D322}" name="22" dataDxfId="849"/>
    <tableColumn id="17" xr3:uid="{3DFE5CBD-1315-4CBA-A14E-1763583D7BEC}" name="23" dataDxfId="848"/>
    <tableColumn id="18" xr3:uid="{5DB3135E-36A1-4F0D-890E-50AC461B96C4}" name="24" dataDxfId="847"/>
    <tableColumn id="19" xr3:uid="{57CA79FE-F6A3-4697-8926-36322AD1BC6C}" name="25" dataDxfId="846"/>
    <tableColumn id="20" xr3:uid="{A99C4302-A806-4344-ABAF-AF753E7EF30D}" name="26" dataDxfId="845"/>
    <tableColumn id="21" xr3:uid="{D1C3F20A-0988-4CC4-8D06-ED3EE15A7AB1}" name="27" dataDxfId="844"/>
    <tableColumn id="22" xr3:uid="{ECEC5739-F3E4-44C4-9408-4DAA6DE5069C}" name="28" dataDxfId="843"/>
    <tableColumn id="23" xr3:uid="{CD77FB96-6C17-47A0-82BA-2ABEA1725A41}" name="29" dataDxfId="842"/>
    <tableColumn id="24" xr3:uid="{87D0EFA1-B9FB-444F-B737-EE4C1B838FBC}" name="30" dataDxfId="841"/>
    <tableColumn id="25" xr3:uid="{BF0F5A29-80D1-482F-9C53-48E4478A5F1D}" name="31" dataDxfId="840"/>
    <tableColumn id="3" xr3:uid="{51B2E01F-098B-4EAB-AB37-99A7A456DDF6}" name="CARTERA" dataDxfId="8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8" dataDxfId="837">
  <autoFilter ref="CK8:CO16" xr:uid="{48E2B3F9-662F-43E3-B2D7-EF047720147C}"/>
  <tableColumns count="5">
    <tableColumn id="1" xr3:uid="{31EE75DE-2574-4FED-AE5C-102BACD54839}" name="VISTA" dataDxfId="836"/>
    <tableColumn id="2" xr3:uid="{5D48C081-2B85-4A2C-B334-4EFE9F1D31D4}" name="1" dataDxfId="835"/>
    <tableColumn id="3" xr3:uid="{48F2F8E6-86C2-4EB7-B42C-6C436443A10C}" name="2" dataDxfId="834"/>
    <tableColumn id="4" xr3:uid="{F2194CAB-7275-4416-B293-5EB972058E9D}" name="3" dataDxfId="833"/>
    <tableColumn id="14" xr3:uid="{00A2B7A6-F441-48AC-9C48-2016F4FEC44D}" name="4" dataDxfId="83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0" headerRowBorderDxfId="831" tableBorderDxfId="829">
  <autoFilter ref="A2:K91" xr:uid="{816CEBCE-101B-42C2-A45C-8113A647428A}"/>
  <tableColumns count="11">
    <tableColumn id="1" xr3:uid="{596664E6-24CF-4AF3-A84D-121AC4745B4C}" name="SUPER" dataDxfId="828"/>
    <tableColumn id="6" xr3:uid="{CA4B13E9-2CAB-42E2-A028-4DFB844CF726}" name="ASESOR_CRR" dataDxfId="827"/>
    <tableColumn id="2" xr3:uid="{B3C2F90C-6F59-4998-9F82-960596BF09D8}" name="META" dataDxfId="826">
      <calculatedColumnFormula>VLOOKUP(D1_AGOSTO_2025[[#This Row],[SUPER]],DATA_AGOSTO_2025[[SUPERVISOR]:[META]],3,0)</calculatedColumnFormula>
    </tableColumn>
    <tableColumn id="3" xr3:uid="{6CE379C4-19C8-4C90-81DB-EA83E873B03A}" name="ALCANCE" dataDxfId="825"/>
    <tableColumn id="7" xr3:uid="{28AC502F-3113-4B59-AA88-4F9E0E7D938B}" name="SUPER2" dataDxfId="824"/>
    <tableColumn id="4" xr3:uid="{9AE19661-0B03-4D03-9661-4B81FCE456D3}" name="ASESOR" dataDxfId="823"/>
    <tableColumn id="5" xr3:uid="{9CCAC285-FD2E-415B-BE6E-AD7E20CECF29}" name="RECUPERO" dataDxfId="822">
      <calculatedColumnFormula>VLOOKUP(D1_AGOSTO_2025[[#This Row],[ASESOR]],$E$95:$F$176,2,0)</calculatedColumnFormula>
    </tableColumn>
    <tableColumn id="8" xr3:uid="{043E81D5-B688-480A-9A28-C451E6CC8ACE}" name="DNI" dataDxfId="821"/>
    <tableColumn id="9" xr3:uid="{1F9CE105-EFA8-4FFE-9C5C-0AB581B961DE}" name="FECHA DE INICIO" dataDxfId="820"/>
    <tableColumn id="10" xr3:uid="{6CA7DA08-8CCF-441D-AE86-422E2259780A}" name="ESTADO" dataDxfId="819"/>
    <tableColumn id="11" xr3:uid="{9109CC4D-CC03-42BB-8F60-09A0400B4073}" name="SEGMENTO" dataDxfId="81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7" headerRowBorderDxfId="816" tableBorderDxfId="81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4">
      <calculatedColumnFormula>DATA_AGOSTO_2025[[#This Row],[RECUPERO]]/DATA_AGOSTO_2025[[#This Row],[META]]</calculatedColumnFormula>
    </tableColumn>
    <tableColumn id="3" xr3:uid="{88C3CECE-F881-4C05-BA2B-95B253894A39}" name="CLASIFICACIÓN" dataDxfId="81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12"/>
    <tableColumn id="6" xr3:uid="{40820BC6-7E2D-416A-AC23-B4520FC0957D}" name="RECUPERO" dataDxfId="811">
      <calculatedColumnFormula>SUM(DATA_AGOSTO_2025[[#This Row],[1]:[31]])</calculatedColumnFormula>
    </tableColumn>
    <tableColumn id="7" xr3:uid="{F7BC8835-EC2E-4047-8AE9-C742ABE03445}" name="META" dataDxfId="810"/>
    <tableColumn id="5" xr3:uid="{22298E20-98EB-421A-8978-F019348D2A10}" name="ASER_" dataDxfId="80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7" dataDxfId="805" headerRowBorderDxfId="806" tableBorderDxfId="804" totalsRowBorderDxfId="80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2"/>
    <tableColumn id="1" xr3:uid="{D853C78B-294B-4C5B-87F9-8B837DBCA858}" name="RECUPERO SUPERVISOR" dataDxfId="801">
      <calculatedColumnFormula>MAX(DITE_AGOSTO_2025[[#This Row],[1]:[31]])</calculatedColumnFormula>
    </tableColumn>
    <tableColumn id="2" xr3:uid="{A6B49739-8C7F-42B7-AB2B-2D9B8785D8A7}" name="ALCANCE SUPERVISOR" dataDxfId="800">
      <calculatedColumnFormula>DITE_AGOSTO_2025[[#This Row],[RECUPERO SUPERVISOR]]/DITE_AGOSTO_2025[[#This Row],[META SUPER]]</calculatedColumnFormula>
    </tableColumn>
    <tableColumn id="4" xr3:uid="{96D2A1C2-9EA3-4132-B41A-8B57BBB00DD3}" name="SUPER" dataDxfId="799"/>
    <tableColumn id="6" xr3:uid="{49EEE6CA-AF7B-4615-AE46-CA713F4E9209}" name="1" dataDxfId="798"/>
    <tableColumn id="7" xr3:uid="{61649C96-BFE5-4D18-BCE1-727E2E74D883}" name="2" dataDxfId="797"/>
    <tableColumn id="8" xr3:uid="{3D095B63-6086-4E9E-85B2-511507890CD8}" name="3" dataDxfId="796"/>
    <tableColumn id="9" xr3:uid="{36CD21E6-51F3-49C9-8448-36B269029EF6}" name="4" dataDxfId="795"/>
    <tableColumn id="10" xr3:uid="{D4DBAD01-5AE1-474A-AF64-A98DFD56153A}" name="5" dataDxfId="794"/>
    <tableColumn id="11" xr3:uid="{FDF3CA30-E7DF-4684-9747-03744CC16AAE}" name="6" dataDxfId="79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2"/>
    <tableColumn id="13" xr3:uid="{55EA3D15-E74B-4AB3-B0D5-B387C3EAAB83}" name="19" dataDxfId="791"/>
    <tableColumn id="14" xr3:uid="{507E3CA9-692F-4A2D-BA96-B401D04EEDD0}" name="20" dataDxfId="790"/>
    <tableColumn id="15" xr3:uid="{E5F719C0-0646-408A-976E-C57966E876F4}" name="21" dataDxfId="789"/>
    <tableColumn id="16" xr3:uid="{8AC2AE0D-50EC-4387-A0A4-A1F2DF092A3C}" name="22" dataDxfId="788"/>
    <tableColumn id="17" xr3:uid="{7B1EE470-E258-4B37-BEC3-E798950632D8}" name="23" dataDxfId="787"/>
    <tableColumn id="18" xr3:uid="{F77C3800-E94B-4C32-A796-122D364094EA}" name="24" dataDxfId="786"/>
    <tableColumn id="19" xr3:uid="{0DA4161D-30F3-4E97-BCBB-4C1E891B36FB}" name="25" dataDxfId="785"/>
    <tableColumn id="20" xr3:uid="{94B916D9-415F-4F66-A6C0-0EE398A152E9}" name="26" dataDxfId="784"/>
    <tableColumn id="21" xr3:uid="{D814BC25-89A4-4A6B-B889-6BF06DD3D2EC}" name="27" dataDxfId="783"/>
    <tableColumn id="22" xr3:uid="{7DEFEDE7-498F-4CCF-A7C2-F63ACE1BA092}" name="28" dataDxfId="782"/>
    <tableColumn id="23" xr3:uid="{CA36A7C5-BBBD-47FB-AAB4-1F5CBDA1EE93}" name="29" dataDxfId="781"/>
    <tableColumn id="24" xr3:uid="{958DFD93-9566-47EC-807E-E21861CB1F39}" name="30" dataDxfId="780"/>
    <tableColumn id="25" xr3:uid="{C690FBB6-6A9F-4B4D-AEF8-49C27DFF4FCF}" name="31" dataDxfId="779"/>
    <tableColumn id="3" xr3:uid="{C5283215-E8BB-41D8-B093-AA31F8252394}" name="CARTERA" dataDxfId="77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7" dataDxfId="776">
  <autoFilter ref="CK8:CO16" xr:uid="{F87BB197-1AE0-4BDF-9FA2-D3F0B9DD04D0}"/>
  <tableColumns count="5">
    <tableColumn id="1" xr3:uid="{AA5ECB22-5212-4662-845A-8A24E801A51F}" name="VISTA" dataDxfId="775"/>
    <tableColumn id="2" xr3:uid="{78D9D13B-EF75-45F0-93B7-BAA08E0B7ABC}" name="1" dataDxfId="774"/>
    <tableColumn id="3" xr3:uid="{3CE791BD-7328-44DB-9BFA-5D8BF570A949}" name="2" dataDxfId="773"/>
    <tableColumn id="4" xr3:uid="{49E31886-56A4-42DE-B2AE-EAB0409A548C}" name="3" dataDxfId="772"/>
    <tableColumn id="14" xr3:uid="{F061C5EE-AFA6-4BE4-B2E0-EA41297C9692}" name="4" dataDxfId="77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69" headerRowBorderDxfId="770" tableBorderDxfId="768">
  <autoFilter ref="A2:I80" xr:uid="{111BC5E6-A71D-437E-ABD5-0E09FCDEF3FD}"/>
  <tableColumns count="9">
    <tableColumn id="1" xr3:uid="{EABDBA5F-3C1B-4AC8-8F40-8C9EED5560F3}" name="SUPER" dataDxfId="767"/>
    <tableColumn id="6" xr3:uid="{C37701A2-99CA-45B9-AA89-63D54C88C5B9}" name="ASESOR_CRR" dataDxfId="766"/>
    <tableColumn id="2" xr3:uid="{8360BA59-782B-4699-ABEA-458A3C9299AD}" name="RECUP" dataDxfId="765"/>
    <tableColumn id="3" xr3:uid="{BD5C8833-8CBB-40D9-BC66-F164208CFEC0}" name="ALCANCE" dataDxfId="764"/>
    <tableColumn id="7" xr3:uid="{07FA8551-F17A-4D20-BAC6-4B128B0ECF57}" name="SUPER2" dataDxfId="763"/>
    <tableColumn id="4" xr3:uid="{91470BB1-1A8E-4802-9D93-28E5A1DF6790}" name="ASESOR" dataDxfId="762"/>
    <tableColumn id="5" xr3:uid="{2B49EE5D-87EB-458C-99B1-7F94B8EDDE4B}" name="RECUPERO" dataDxfId="761"/>
    <tableColumn id="8" xr3:uid="{1A69791E-D827-4498-A9B8-C02ED9E8C0C0}" name="DNI" dataDxfId="760"/>
    <tableColumn id="9" xr3:uid="{17EC964E-623C-4526-9375-D1DFD0BBB147}" name="FECHA DE INGRESO" dataDxfId="75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8" headerRowBorderDxfId="757" tableBorderDxfId="756">
  <autoFilter ref="J8:O86" xr:uid="{91775BD2-E36D-479B-95DE-48127C3410BC}"/>
  <tableColumns count="6">
    <tableColumn id="2" xr3:uid="{033A6CF7-EC22-4EEE-8FF0-8C343161421D}" name="AL_AC" dataDxfId="755"/>
    <tableColumn id="3" xr3:uid="{2234E43A-FB04-4BD5-A5FB-BE681630D39D}" name="CLASIFICACIÓN" dataDxfId="754"/>
    <tableColumn id="1" xr3:uid="{E68E03C4-584B-48EC-AA41-D10E171DF6E2}" name="SUPERVISOR" dataDxfId="753"/>
    <tableColumn id="6" xr3:uid="{8FEE60A3-7153-47ED-82A3-25E3E95BD5B9}" name="RECUPERO" dataDxfId="752"/>
    <tableColumn id="5" xr3:uid="{96DEFE26-B796-4F9F-BB26-62A9B1295009}" name="META" dataDxfId="751"/>
    <tableColumn id="4" xr3:uid="{98491906-C3E6-4CCF-96D0-36184A648156}" name="ASER_" dataDxfId="7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49" dataDxfId="747" headerRowBorderDxfId="748" tableBorderDxfId="746" totalsRowBorderDxfId="745">
  <autoFilter ref="Q8:AQ16" xr:uid="{B03330B9-97D2-48C8-8B43-740321917DA5}"/>
  <tableColumns count="27">
    <tableColumn id="5" xr3:uid="{4E3B6BB8-3B21-487C-8667-D21D7F0B0DDF}" name="META SUPER" dataDxfId="744"/>
    <tableColumn id="1" xr3:uid="{C390EAAF-612A-443A-A32B-07A66CB5EF93}" name="RECUPERO SUPERVISOR" dataDxfId="743"/>
    <tableColumn id="2" xr3:uid="{BF66D468-0BA9-433F-A558-DB3EB49638C0}" name="ALCANCE SUPERVISOR" dataDxfId="742"/>
    <tableColumn id="4" xr3:uid="{833C2FF4-09CC-46A1-B127-078899129ED2}" name="SUPER" dataDxfId="741"/>
    <tableColumn id="6" xr3:uid="{7268ABE3-61CC-4084-9F8D-F9F866838337}" name="1-Set" dataDxfId="740"/>
    <tableColumn id="7" xr3:uid="{934984E8-2516-4844-B21B-29330A07EEE9}" name="2-Set" dataDxfId="739"/>
    <tableColumn id="8" xr3:uid="{5F8B97B9-8D43-4455-9D8F-E58FD0EDAC17}" name="3-Set" dataDxfId="738"/>
    <tableColumn id="9" xr3:uid="{85D24C9E-9252-4D30-9E54-18DBF77A6C70}" name="4-Set" dataDxfId="737"/>
    <tableColumn id="10" xr3:uid="{5A78F08C-1794-450A-88A4-F02CE65D2409}" name="5-Set" dataDxfId="736"/>
    <tableColumn id="11" xr3:uid="{C9868C58-D704-4A31-95DB-6D8FBCC63D90}" name="8-Set" dataDxfId="735"/>
    <tableColumn id="12" xr3:uid="{5A69AB6F-1CBE-456F-9AB1-9CFA02551564}" name="9-Set" dataDxfId="734"/>
    <tableColumn id="13" xr3:uid="{2FB09AC7-C3A6-45CD-8892-0B683DF946C3}" name="10-Set" dataDxfId="733"/>
    <tableColumn id="14" xr3:uid="{B8720ED9-AC2B-41EC-BFA3-A12BF9C966CC}" name="11-Set" dataDxfId="732"/>
    <tableColumn id="15" xr3:uid="{31CBBA73-A7BD-468C-BD0B-435687D2ACAD}" name="12-Set" dataDxfId="731"/>
    <tableColumn id="16" xr3:uid="{02C13EA1-381F-4C2D-B917-AF0FF1A9F773}" name="15-Set" dataDxfId="730"/>
    <tableColumn id="17" xr3:uid="{E6B04D90-5126-40CD-BDA1-E2B120BAD73C}" name="16-Set" dataDxfId="729"/>
    <tableColumn id="18" xr3:uid="{7CB5014E-CB0D-4F8A-A9D7-BD9A166A1B37}" name="17-Set" dataDxfId="728"/>
    <tableColumn id="19" xr3:uid="{040ABF10-1BFC-447A-AE21-D052CBC2ED82}" name="18-Set" dataDxfId="727"/>
    <tableColumn id="20" xr3:uid="{44DFBCB9-0C1E-48F5-ACC2-AC0990D1520D}" name="19-Set" dataDxfId="726"/>
    <tableColumn id="21" xr3:uid="{AFFC2ABC-F24F-4F16-B5DD-03747097DBCC}" name="22-Set" dataDxfId="725"/>
    <tableColumn id="22" xr3:uid="{E8A652BF-A601-498B-965E-DF95F032A19E}" name="23-Set" dataDxfId="724"/>
    <tableColumn id="23" xr3:uid="{E1A1F3EC-A932-4B54-BD80-6B3004BAC18C}" name="24-Set" dataDxfId="723"/>
    <tableColumn id="24" xr3:uid="{7F5C1B88-4DF8-4775-AEFB-F5F5D12AD778}" name="25-Set" dataDxfId="722"/>
    <tableColumn id="25" xr3:uid="{B40C371A-A255-4AD7-B43D-47350B1FF421}" name="26-Set" dataDxfId="721"/>
    <tableColumn id="26" xr3:uid="{AFFE8D31-2DD6-4039-8ED5-AD63D5758F88}" name="29-Set" dataDxfId="720"/>
    <tableColumn id="27" xr3:uid="{041693B7-E11C-4B55-8C93-8CFB39922E84}" name="30-Set" dataDxfId="719"/>
    <tableColumn id="3" xr3:uid="{1DAB60E5-FA3D-4422-89D0-AD46643BF45E}" name="CARTERA" dataDxfId="71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7"/>
    <tableColumn id="5" xr3:uid="{2D06A3B4-3271-49A3-9C7C-FFC311CAB0D8}" name="ASESOR"/>
    <tableColumn id="6" xr3:uid="{7C83291E-5126-4377-B991-EBB23328360F}" name="RECUPERO" dataDxfId="716">
      <calculatedColumnFormula>VLOOKUP(D1_OCTUBRE_2025[[#This Row],[ASESOR]],F78:$G$155,2,0)</calculatedColumnFormula>
    </tableColumn>
    <tableColumn id="8" xr3:uid="{7F2D2756-92A6-4522-A15C-2F10A82AAD95}" name="DNI" dataDxfId="715"/>
    <tableColumn id="9" xr3:uid="{B01E98C6-A76C-417B-B7FA-B0F1C8C2C7C6}" name="FECHA DE INICIO" dataDxfId="714"/>
    <tableColumn id="10" xr3:uid="{DEB6156D-2B0C-4157-8EE4-0EE1578CCF4A}" name="ESTADO" dataDxfId="71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2" tableBorderDxfId="71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0">
      <calculatedColumnFormula>DATA_OCTUBRE_2025[[#This Row],[RECUPERO]]/DATA_OCTUBRE_2025[[#This Row],[META]]</calculatedColumnFormula>
    </tableColumn>
    <tableColumn id="3" xr3:uid="{EE681579-D463-48E9-A57F-B73D04925E37}" name="CLASIFICACIÓN" dataDxfId="70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708"/>
    <tableColumn id="6" xr3:uid="{3B45E8CF-4BCD-492C-B1A3-3E157855AA4E}" name="RECUPERO" dataDxfId="707">
      <calculatedColumnFormula>SUM(DATA_OCTUBRE_2025[[#This Row],[1]:[31]])</calculatedColumnFormula>
    </tableColumn>
    <tableColumn id="7" xr3:uid="{2D762908-0860-493B-A482-9514EAD41E9B}" name="META" dataDxfId="706"/>
    <tableColumn id="4" xr3:uid="{B03F71B4-D73E-47CB-8F19-B1EBCB980D51}" name="ASER_" dataDxfId="705"/>
    <tableColumn id="8" xr3:uid="{DADEF8E1-B4EF-4A54-BDEA-772F65B2659B}" name="1" dataDxfId="704"/>
    <tableColumn id="9" xr3:uid="{09759773-B387-4885-980B-3377FCF2784C}" name="2" dataDxfId="703"/>
    <tableColumn id="10" xr3:uid="{0BEF3C74-7822-4935-9DEF-DBB8EF94B2E8}" name="3" dataDxfId="702"/>
    <tableColumn id="11" xr3:uid="{AB623BA8-8BC3-4899-82B4-0D2F75C64AC1}" name="4" dataDxfId="701"/>
    <tableColumn id="12" xr3:uid="{F3FF380C-FA1C-400D-953D-2426EC1D78FF}" name="5" dataDxfId="700"/>
    <tableColumn id="13" xr3:uid="{513A526B-B8DC-4F0A-BB71-A3C5DCBEE598}" name="6" dataDxfId="699"/>
    <tableColumn id="14" xr3:uid="{FE79AC7F-62E7-4115-BE1B-AAF936521653}" name="7" dataDxfId="698"/>
    <tableColumn id="15" xr3:uid="{68C170E4-F271-468B-91F8-3408D287CC52}" name="8" dataDxfId="697"/>
    <tableColumn id="16" xr3:uid="{AD7DCB27-1227-49CE-B962-67316F312A49}" name="9" dataDxfId="696"/>
    <tableColumn id="17" xr3:uid="{A28A426F-20DF-4E28-817D-D45F6DE67B10}" name="10" dataDxfId="695"/>
    <tableColumn id="18" xr3:uid="{E8A185AF-1E28-4F0F-9855-74F54DBD006B}" name="11" dataDxfId="694"/>
    <tableColumn id="19" xr3:uid="{63732328-29EA-40C6-ACD8-4B4DD4B4CF86}" name="12" dataDxfId="69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2"/>
    <tableColumn id="21" xr3:uid="{C17C4587-18F5-4FBD-868F-EBEC86A07A20}" name="23" dataDxfId="691"/>
    <tableColumn id="22" xr3:uid="{A943FEC5-F867-455B-820F-28C4395DB276}" name="24" dataDxfId="690"/>
    <tableColumn id="23" xr3:uid="{A8FFD2FC-7F1E-4386-AF41-D5EEEF19CDD0}" name="25" dataDxfId="689"/>
    <tableColumn id="24" xr3:uid="{ADF6FE87-D285-4286-AA45-3909EFB078E5}" name="26" dataDxfId="688"/>
    <tableColumn id="25" xr3:uid="{2F0BE83F-F151-4F99-839F-143CA77B5B85}" name="27" dataDxfId="687"/>
    <tableColumn id="26" xr3:uid="{380107E6-E719-4EEB-80BE-3FC920AAB0D8}" name="28" dataDxfId="686"/>
    <tableColumn id="27" xr3:uid="{E4578405-DBB6-4571-976F-D9686E90472D}" name="29" dataDxfId="685"/>
    <tableColumn id="28" xr3:uid="{C03A0B6A-D740-474A-B5C0-16AD1C50D0EF}" name="30" dataDxfId="684"/>
    <tableColumn id="29" xr3:uid="{ABC45238-95B8-44E1-B32D-323E0E09BD1E}" name="31" dataDxfId="683"/>
    <tableColumn id="5" xr3:uid="{DFC53255-43CA-45C9-9269-4215B54AB062}" name="CARTERA ASESOR" dataDxfId="68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1" dataDxfId="679" headerRowBorderDxfId="680" tableBorderDxfId="678" totalsRowBorderDxfId="67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6">
      <calculatedColumnFormula>VLOOKUP($M$3&amp;$N$3&amp;DITE_OCTUBRE_2025[[#This Row],[SUPER]],TablaMeta[],5,0)</calculatedColumnFormula>
    </tableColumn>
    <tableColumn id="1" xr3:uid="{2B34CFC4-0C9F-41CE-999A-2588C7446A9F}" name="RECUPERO SUPERVISOR" dataDxfId="675">
      <calculatedColumnFormula>MAX(DITE_OCTUBRE_2025[[#This Row],[1]:[31]])</calculatedColumnFormula>
    </tableColumn>
    <tableColumn id="2" xr3:uid="{12F44D75-C159-4886-875E-F84E5B64A541}" name="ALCANCE SUPERVISOR" dataDxfId="67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3"/>
    <tableColumn id="6" xr3:uid="{949DC2F4-4585-4646-A396-157D2DF8052D}" name="1" dataDxfId="672"/>
    <tableColumn id="7" xr3:uid="{97391D14-7779-42A7-9DB8-C0989C430B43}" name="2" dataDxfId="671"/>
    <tableColumn id="8" xr3:uid="{6354D769-4310-45AC-8145-E44CED72B4A9}" name="3" dataDxfId="670"/>
    <tableColumn id="9" xr3:uid="{4656D04C-0F05-4626-AF66-C82B40AEFAD8}" name="4" dataDxfId="669"/>
    <tableColumn id="10" xr3:uid="{7D1ED70B-0155-4C0E-8A2F-37B332A6F313}" name="5" dataDxfId="668"/>
    <tableColumn id="11" xr3:uid="{0111FAC8-499F-4CC3-8375-0BF99A4C35FA}" name="6" dataDxfId="667"/>
    <tableColumn id="12" xr3:uid="{C0C00B80-78A4-43E2-93D4-3EE00B3626FF}" name="7" dataDxfId="666"/>
    <tableColumn id="13" xr3:uid="{83880E56-1497-4302-8CA7-1D39E0DC1A97}" name="8" dataDxfId="665"/>
    <tableColumn id="14" xr3:uid="{BE01EA14-2F15-437D-A238-21FF4B75A0DE}" name="9" dataDxfId="664"/>
    <tableColumn id="15" xr3:uid="{EB92F6CE-8ACE-4537-AECA-46B61474948E}" name="10" dataDxfId="663"/>
    <tableColumn id="16" xr3:uid="{6D6490DB-3DEB-438C-AB40-C97EC626F0BE}" name="11" dataDxfId="662"/>
    <tableColumn id="17" xr3:uid="{0392FF10-F85D-41D2-8460-C3A186218696}" name="12" dataDxfId="66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0"/>
    <tableColumn id="19" xr3:uid="{3D252296-5BDD-4576-BACF-EBAA4EDD5204}" name="23" dataDxfId="659"/>
    <tableColumn id="20" xr3:uid="{23EB3C4F-7D5A-4D3B-8B24-D8DE6128BA5F}" name="24" dataDxfId="658"/>
    <tableColumn id="21" xr3:uid="{129CAF30-1851-4238-9880-454B24575BB9}" name="25" dataDxfId="657"/>
    <tableColumn id="22" xr3:uid="{72C02609-42DC-4EDE-B4E1-44D533A24355}" name="26" dataDxfId="656"/>
    <tableColumn id="23" xr3:uid="{9123D15C-9492-4356-8328-1BE17F140523}" name="27" dataDxfId="655"/>
    <tableColumn id="24" xr3:uid="{9D5D7ED1-F248-4C81-8326-BBA9C067C915}" name="28" dataDxfId="654"/>
    <tableColumn id="25" xr3:uid="{AF14494A-3DA5-4A85-BD20-353698E70147}" name="29" dataDxfId="653"/>
    <tableColumn id="26" xr3:uid="{B48EAE26-54B8-4E0C-A4A1-6956DA0D148E}" name="30" dataDxfId="652"/>
    <tableColumn id="27" xr3:uid="{85AC05C5-FE82-41A6-837C-F1F547FD8C2F}" name="31" dataDxfId="651"/>
    <tableColumn id="3" xr3:uid="{1CA2638D-96F9-4A0C-980A-6DAE6545AFFA}" name="CARTERA" dataDxfId="65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49" dataDxfId="648">
  <autoFilter ref="CK8:CO16" xr:uid="{9211B4A0-902C-4BD4-A5DB-E687501CE08A}"/>
  <tableColumns count="5">
    <tableColumn id="1" xr3:uid="{111A7011-E44E-4F30-B98C-C0F34C3642DB}" name="VISTA" dataDxfId="647"/>
    <tableColumn id="2" xr3:uid="{F44EAF0F-2208-4452-BDDF-B94BD519A138}" name="1" dataDxfId="646"/>
    <tableColumn id="3" xr3:uid="{7EA4C9C8-2C33-470C-B984-F87BB3B73DF4}" name="2" dataDxfId="645"/>
    <tableColumn id="4" xr3:uid="{41503B16-3616-416B-B675-DF94EA59F0E4}" name="3" dataDxfId="644"/>
    <tableColumn id="14" xr3:uid="{93119638-8316-4F94-859F-6035DCD3F8B8}" name="4" dataDxfId="64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2" tableBorderDxfId="64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0">
      <calculatedColumnFormula>DATA_NOVIEMBRE_2025[[#This Row],[RECUPERO]]/DATA_NOVIEMBRE_2025[[#This Row],[META]]</calculatedColumnFormula>
    </tableColumn>
    <tableColumn id="3" xr3:uid="{855F5F44-294A-4871-9840-A24614956994}" name="CLASIFICACIÓN" dataDxfId="639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38"/>
    <tableColumn id="6" xr3:uid="{C0A22187-40B7-435A-ABDA-27944F0D7030}" name="RECUPERO" dataDxfId="637">
      <calculatedColumnFormula>SUM(DATA_NOVIEMBRE_2025[[#This Row],[1]:[31]])</calculatedColumnFormula>
    </tableColumn>
    <tableColumn id="7" xr3:uid="{72E7F13E-9273-4AED-98D2-5508FB4A326C}" name="META" dataDxfId="636"/>
    <tableColumn id="30" xr3:uid="{CFEB99FE-9EED-4763-A696-5BC3DA916AC5}" name="ASER_"/>
    <tableColumn id="8" xr3:uid="{00AE5065-FE4D-45E6-A294-E826836A1E33}" name="1" dataDxfId="635"/>
    <tableColumn id="9" xr3:uid="{EF6C35AD-ACD8-4C7F-8937-91D53147656D}" name="2" dataDxfId="634"/>
    <tableColumn id="10" xr3:uid="{CF32F196-CA95-4750-A946-3E0AC1A85184}" name="3" dataDxfId="633"/>
    <tableColumn id="11" xr3:uid="{9F563EAD-A249-4851-B979-F5575DE957AB}" name="4" dataDxfId="632"/>
    <tableColumn id="12" xr3:uid="{D6A6323F-D160-499D-BD7C-7C323AE07CB0}" name="5" dataDxfId="63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0"/>
    <tableColumn id="14" xr3:uid="{46BCBBD6-EB67-46A1-A356-989FA4845EF7}" name="17" dataDxfId="629"/>
    <tableColumn id="15" xr3:uid="{B50A5F7B-5C7E-48C1-80DA-278B6510B811}" name="18" dataDxfId="628"/>
    <tableColumn id="16" xr3:uid="{05796B28-1DD1-422E-9658-78C2FB73FD83}" name="19" dataDxfId="627"/>
    <tableColumn id="17" xr3:uid="{DB0D6520-FFC2-440C-B97F-9604384ED84D}" name="20" dataDxfId="626"/>
    <tableColumn id="18" xr3:uid="{50423629-1D31-4CC8-B9D0-046394DFED68}" name="21" dataDxfId="625"/>
    <tableColumn id="19" xr3:uid="{80B70DB0-A059-4A28-A799-0529D6BF1263}" name="22" dataDxfId="624"/>
    <tableColumn id="20" xr3:uid="{CE0AE96C-2D78-4B18-ADD7-C86E26CE69AB}" name="23" dataDxfId="623"/>
    <tableColumn id="21" xr3:uid="{D6CA8ADF-F50B-4822-B7AD-A49AC8CD28E8}" name="24" dataDxfId="622"/>
    <tableColumn id="22" xr3:uid="{8D2522DF-F1BC-4031-89AD-8B4B3515396A}" name="25" dataDxfId="621"/>
    <tableColumn id="23" xr3:uid="{293ABA54-17AB-40AD-A5F9-E0308A358390}" name="26" dataDxfId="620"/>
    <tableColumn id="24" xr3:uid="{099B62F0-F67D-4CF2-8C6A-AD383B297F15}" name="27" dataDxfId="619"/>
    <tableColumn id="25" xr3:uid="{104E6C24-1381-41DA-BF76-0DD6D49DF0C1}" name="28" dataDxfId="618"/>
    <tableColumn id="26" xr3:uid="{095F601D-F187-4396-A356-C09936718FF5}" name="29" dataDxfId="617"/>
    <tableColumn id="27" xr3:uid="{4F9FCA77-406D-4319-913A-82D308726F04}" name="30" dataDxfId="616"/>
    <tableColumn id="28" xr3:uid="{5825F9EE-936A-4C38-B210-9DA3DA553F75}" name="31" dataDxfId="615"/>
    <tableColumn id="1" xr3:uid="{D8CEB774-F634-4903-AC1C-0BF18BDD3A03}" name="CARTERA ASESOR" dataDxfId="61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3"/>
    <tableColumn id="2" xr3:uid="{7E004A30-FB94-4ABB-88FD-3005F8FA00C6}" name="ASESOR_CRR" dataDxfId="61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1"/>
    <tableColumn id="7" xr3:uid="{AA9D9715-8EBE-4ECB-8BB4-3F41AF689173}" name="SUPER2" dataDxfId="610"/>
    <tableColumn id="5" xr3:uid="{DDD5C800-04E2-4D8A-8C83-C410D5DF7F70}" name="ASESOR" dataDxfId="609"/>
    <tableColumn id="6" xr3:uid="{88DDFA81-E306-4531-9C28-1EEEFB91AC37}" name="RECUPERO" dataDxfId="608">
      <calculatedColumnFormula>VLOOKUP(D1_NOVIEMBRE_2025[[#This Row],[ASESOR]],$F$70:$G$130,2,0)</calculatedColumnFormula>
    </tableColumn>
    <tableColumn id="9" xr3:uid="{B4E0C179-9219-4DFF-AA71-3C7E15DC0CCB}" name="DNI" dataDxfId="607"/>
    <tableColumn id="10" xr3:uid="{A57DDDED-46A0-4CB6-B58A-B5F5FD8B6714}" name="FECHA DE INICIO" dataDxfId="606"/>
    <tableColumn id="8" xr3:uid="{6D0B725E-AD90-4FB1-ACD9-0C7E61DBD30D}" name="ESTADO" dataDxfId="605"/>
    <tableColumn id="11" xr3:uid="{14A41DD1-83BC-4380-9872-12E024A570EF}" name="SEGMENTO" dataDxfId="60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3" dataDxfId="60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1"/>
    <tableColumn id="2" xr3:uid="{39564DF7-490C-4B42-BA0D-A0C7965369AD}" name="RECUPERO SUPERVISOR" dataDxfId="600">
      <calculatedColumnFormula>MAX(DITE_NOVIEMBRE_2025[[#This Row],[1]:[31]])</calculatedColumnFormula>
    </tableColumn>
    <tableColumn id="3" xr3:uid="{714DADEA-706C-4919-B3C2-F0BF1111E161}" name="ALCANCE SUPERVISOR" dataDxfId="599">
      <calculatedColumnFormula>DITE_NOVIEMBRE_2025[[#This Row],[RECUPERO SUPERVISOR]]/DITE_NOVIEMBRE_2025[[#This Row],[META SUPER]]</calculatedColumnFormula>
    </tableColumn>
    <tableColumn id="1" xr3:uid="{9452BB90-F5DE-4B57-AF8A-BBAB41BDA625}" name="SUPER" dataDxfId="598"/>
    <tableColumn id="6" xr3:uid="{87C598B5-62D4-4EE7-861E-EEAA52C00585}" name="1" dataDxfId="597"/>
    <tableColumn id="7" xr3:uid="{633891A0-1EBF-4F76-A7F4-F66318664C43}" name="2" dataDxfId="596"/>
    <tableColumn id="8" xr3:uid="{0592F328-9F13-4B6C-80C9-E9F1845891CB}" name="3" dataDxfId="595"/>
    <tableColumn id="9" xr3:uid="{AE7882D8-BBFD-45AE-B2CB-28F66322BAEE}" name="4" dataDxfId="594"/>
    <tableColumn id="10" xr3:uid="{05F48497-7C3E-4EF2-8908-E3DDE502B309}" name="5" dataDxfId="593"/>
    <tableColumn id="11" xr3:uid="{BD05847D-8156-476D-9D43-53BF9B333675}" name="6" dataDxfId="592"/>
    <tableColumn id="12" xr3:uid="{407098C8-B89E-46C0-9B9A-DA4AD2929032}" name="7" dataDxfId="591"/>
    <tableColumn id="13" xr3:uid="{91FC56B9-68A8-46E6-AF86-C055E5241ADE}" name="8" dataDxfId="59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89"/>
    <tableColumn id="15" xr3:uid="{6D9CB553-B7A7-4211-8DDF-E67D0F75BD0A}" name="20" dataDxfId="588"/>
    <tableColumn id="16" xr3:uid="{C060B537-6CE4-430B-8A22-7A540BACE464}" name="21" dataDxfId="587"/>
    <tableColumn id="17" xr3:uid="{4C8D59DE-F0E8-4B3F-8552-A394ADA4C013}" name="22" dataDxfId="586"/>
    <tableColumn id="18" xr3:uid="{3AB7DFB9-4558-4621-AB3C-3891ECC67DB4}" name="23" dataDxfId="585"/>
    <tableColumn id="19" xr3:uid="{ECC2D027-50E3-4374-BA37-6384A463E763}" name="24" dataDxfId="584"/>
    <tableColumn id="20" xr3:uid="{03C4446D-2883-4E24-87C6-489668916C57}" name="25" dataDxfId="583"/>
    <tableColumn id="21" xr3:uid="{1D103BD3-6849-47BB-B1AD-9FF31C3432E4}" name="26" dataDxfId="582"/>
    <tableColumn id="22" xr3:uid="{E2A6B954-BE7E-4918-9A92-245143E3726C}" name="27" dataDxfId="581"/>
    <tableColumn id="23" xr3:uid="{3BE5D700-08A4-480A-8651-AFBBD596763A}" name="28" dataDxfId="580"/>
    <tableColumn id="24" xr3:uid="{16A1ECF5-0D22-4B11-B95E-D5BF2A42B1A3}" name="29" dataDxfId="579"/>
    <tableColumn id="25" xr3:uid="{AACA19B9-FD00-4B90-8B58-181F058F24E3}" name="30" dataDxfId="578"/>
    <tableColumn id="26" xr3:uid="{2DE2D547-EE6E-49C4-858B-C4D674245BFC}" name="31" dataDxfId="577"/>
    <tableColumn id="4" xr3:uid="{9AD4619F-F825-4B54-8AE2-92E8B9E9E57F}" name="CARTERA" dataDxfId="57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5" dataDxfId="574">
  <autoFilter ref="CK8:CO14" xr:uid="{96E83772-E4B6-4FD1-9ECE-DCCBF28CF7CD}"/>
  <tableColumns count="5">
    <tableColumn id="1" xr3:uid="{2855C0CD-CB2A-4ACC-B370-173F5DBABB01}" name="VISTA" dataDxfId="573"/>
    <tableColumn id="2" xr3:uid="{228AFD6E-187A-4EBB-BF34-D7779E779363}" name="1" dataDxfId="572"/>
    <tableColumn id="3" xr3:uid="{148FC5F6-DAD8-45B9-935B-3B693689C46F}" name="2" dataDxfId="571"/>
    <tableColumn id="4" xr3:uid="{721DA333-5229-49B4-BF78-EF0709817BC7}" name="3" dataDxfId="570"/>
    <tableColumn id="14" xr3:uid="{0D6C8DF6-EA57-41A5-9990-B6483171A71F}" name="4" dataDxfId="56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8" tableBorderDxfId="56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6">
      <calculatedColumnFormula>DATA_DICIEMBRE_2025[[#This Row],[RECUPERO]]/DATA_DICIEMBRE_2025[[#This Row],[META]]</calculatedColumnFormula>
    </tableColumn>
    <tableColumn id="2" xr3:uid="{B5D97F6A-AE7C-4FC3-8428-5737699DFEB1}" name="CLASIFICACIÓN" dataDxfId="56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64"/>
    <tableColumn id="1" xr3:uid="{47FCFB9B-5515-45CC-BFF9-2785144AD854}" name="RECUPERO" dataDxfId="563">
      <calculatedColumnFormula>SUM(DATA_DICIEMBRE_2025[[#This Row],[1]:[31]])</calculatedColumnFormula>
    </tableColumn>
    <tableColumn id="6" xr3:uid="{ED7BE75E-3624-4159-BFE7-645CEA862C3E}" name="META" dataDxfId="562"/>
    <tableColumn id="7" xr3:uid="{AD05A858-B012-4836-80E5-BF630A338442}" name="ASER_" dataDxfId="561"/>
    <tableColumn id="4" xr3:uid="{6792E8BB-5B6A-4E20-BC71-7F342FD1DE33}" name="1" dataDxfId="560"/>
    <tableColumn id="8" xr3:uid="{AFF95CFC-A6A6-4F82-9A47-D8F9735B080F}" name="2" dataDxfId="559"/>
    <tableColumn id="9" xr3:uid="{3EE2031A-4396-4C20-9B21-B423FD7A4983}" name="3" dataDxfId="558"/>
    <tableColumn id="10" xr3:uid="{98A61AE3-7932-414B-AE75-E4B9F37090B7}" name="4" dataDxfId="557"/>
    <tableColumn id="11" xr3:uid="{2B37FA03-0832-40E1-966B-188EC131A687}" name="5" dataDxfId="556"/>
    <tableColumn id="12" xr3:uid="{9A4E011C-C4A7-4F49-AD1B-BB28BEA4BF8C}" name="6" dataDxfId="555"/>
    <tableColumn id="13" xr3:uid="{EFB94F58-F00C-45C8-B4D0-E0C1802DF92E}" name="7" dataDxfId="554"/>
    <tableColumn id="14" xr3:uid="{F8800705-9DF6-4EEA-8D67-8321AE1E80D1}" name="8" dataDxfId="553"/>
    <tableColumn id="15" xr3:uid="{7B6D79FE-5D1B-462C-8037-0CACAB6F3911}" name="9" dataDxfId="552"/>
    <tableColumn id="16" xr3:uid="{E0E24420-1BF8-4BED-A5CC-D5EF1C7DF685}" name="10" dataDxfId="55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0"/>
    <tableColumn id="18" xr3:uid="{388429A9-C1D2-4EE1-BB12-A7C9C48AA9F0}" name="23" dataDxfId="549"/>
    <tableColumn id="19" xr3:uid="{6D1522B5-D820-4F42-ADD5-A6062E68E06A}" name="24" dataDxfId="548"/>
    <tableColumn id="20" xr3:uid="{A78EF6CB-6A5A-488F-8EC5-34C0267191BD}" name="25" dataDxfId="547"/>
    <tableColumn id="21" xr3:uid="{0817989E-B5E4-435D-99FF-C9E1A1D429CD}" name="26" dataDxfId="546"/>
    <tableColumn id="22" xr3:uid="{5AE7BF00-6E17-4434-AFC3-A082971963E9}" name="27" dataDxfId="545"/>
    <tableColumn id="23" xr3:uid="{AC4528BB-516C-4650-8587-2267B9400C8D}" name="28" dataDxfId="544"/>
    <tableColumn id="24" xr3:uid="{AB7921F2-B36A-4ABC-9DBC-BB0EC20ACC62}" name="29" dataDxfId="543"/>
    <tableColumn id="25" xr3:uid="{5D1446EA-3DB7-4807-AE25-EB2149040D6D}" name="30" dataDxfId="542"/>
    <tableColumn id="26" xr3:uid="{B5F2A170-57DC-49D6-9752-24386332D295}" name="31" dataDxfId="541"/>
    <tableColumn id="27" xr3:uid="{D1831881-0F77-44D4-82FA-57779D5E74BA}" name="CARTERA ASESOR" dataDxfId="54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3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8"/>
    <tableColumn id="2" xr3:uid="{C1D8B208-A530-42D3-A6B3-202247844AC6}" name="ASESOR_CRR" dataDxfId="537"/>
    <tableColumn id="5" xr3:uid="{0E2E2A96-2FDE-425E-A454-24F26F26F817}" name="META" dataDxfId="536">
      <calculatedColumnFormula>VLOOKUP(D1_DICIEMBRE_2025[[#This Row],[SUPER]],DATA_DICIEMBRE_2025[[SUPERVISOR]:[META]],3,0)</calculatedColumnFormula>
    </tableColumn>
    <tableColumn id="6" xr3:uid="{99265ED5-3CFF-4A20-97B4-3560EE99C717}" name="ALCANCE" dataDxfId="535">
      <calculatedColumnFormula>D1_DICIEMBRE_2025[[#This Row],[RECUPERO]]/D1_DICIEMBRE_2025[[#This Row],[META]]</calculatedColumnFormula>
    </tableColumn>
    <tableColumn id="7" xr3:uid="{374D40BE-0CEA-496A-A350-4762CACC979E}" name="SUPER2" dataDxfId="534"/>
    <tableColumn id="3" xr3:uid="{CE2FC99C-C2FA-4CF8-B4D5-38DB34F6C4C0}" name="ASESOR"/>
    <tableColumn id="4" xr3:uid="{1034AC9B-8A72-4332-A474-8471A1B8C391}" name="RECUPERO" dataDxfId="533"/>
    <tableColumn id="8" xr3:uid="{51D1D4C9-F574-4F9F-BB5F-619CFC8367F6}" name="DNI" dataDxfId="532"/>
    <tableColumn id="9" xr3:uid="{1F94989E-BD68-4711-BF6F-AABBC6D00AD3}" name="FECHA DE INICIO" dataDxfId="531"/>
    <tableColumn id="10" xr3:uid="{26BBC886-44C6-4729-85D8-0B926A843BA1}" name="ESTADO" dataDxfId="530"/>
    <tableColumn id="11" xr3:uid="{B8649A5B-760E-4178-AFFE-25BA3537578F}" name="SEGMENTO" dataDxfId="52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8" dataDxfId="526" headerRowBorderDxfId="527" tableBorderDxfId="525" totalsRowBorderDxfId="52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3"/>
    <tableColumn id="3" xr3:uid="{DED03312-7BDA-4CEA-9273-AA5DB2237A5F}" name="RECUPERO SUPERVISOR" dataDxfId="522">
      <calculatedColumnFormula>MAX(DITE_DICIEMBRE_2025[[#This Row],[1]:[31]])</calculatedColumnFormula>
    </tableColumn>
    <tableColumn id="4" xr3:uid="{5A956735-F760-4B1F-B874-402D928B71EA}" name="ALCANCE SUPERVISOR" dataDxfId="521">
      <calculatedColumnFormula>DITE_DICIEMBRE_2025[[#This Row],[RECUPERO SUPERVISOR]]/AZ9</calculatedColumnFormula>
    </tableColumn>
    <tableColumn id="1" xr3:uid="{ED2A948C-9442-4C47-9BE9-277A3D6239D3}" name="SUPER" dataDxfId="520"/>
    <tableColumn id="6" xr3:uid="{6E784300-7704-4F45-8E90-F7C2D4F71F66}" name="1" dataDxfId="519"/>
    <tableColumn id="7" xr3:uid="{EA789C05-CA47-4D66-B493-7D6222022389}" name="2" dataDxfId="518"/>
    <tableColumn id="36" xr3:uid="{E83A454A-CB07-409E-B2F9-FEFD108C0456}" name="3" dataDxfId="517"/>
    <tableColumn id="8" xr3:uid="{4ACB3C1D-600B-4503-9368-987BC1B3B0EA}" name="4" dataDxfId="516"/>
    <tableColumn id="9" xr3:uid="{B5C8B277-5A83-47A1-95FD-A620D749E785}" name="5" dataDxfId="515"/>
    <tableColumn id="10" xr3:uid="{FB101921-E892-41E0-B8B7-4141F51A83BB}" name="6" dataDxfId="514"/>
    <tableColumn id="11" xr3:uid="{C777EEA2-F048-439C-9EA1-0C4C731AA6E9}" name="7" dataDxfId="513"/>
    <tableColumn id="12" xr3:uid="{7AA80CD7-0570-4507-8C49-9CF331F01C83}" name="8" dataDxfId="512"/>
    <tableColumn id="13" xr3:uid="{F115F6D4-E69D-46D7-AD4B-F13AFDF74268}" name="9" dataDxfId="511"/>
    <tableColumn id="14" xr3:uid="{393E1035-13E1-4131-B853-53B4CA536CF0}" name="10" dataDxfId="510"/>
    <tableColumn id="15" xr3:uid="{7FF1CB48-1402-460C-BDDE-C67F81F66807}" name="11" dataDxfId="509"/>
    <tableColumn id="32" xr3:uid="{8F13018F-0746-40A8-8063-7F1351A273EA}" name="12" dataDxfId="508"/>
    <tableColumn id="33" xr3:uid="{5FD9BED8-7FEA-4B06-9B27-A0BFD046EB49}" name="13" dataDxfId="507"/>
    <tableColumn id="35" xr3:uid="{8D88E3F7-E581-49D0-B55A-812661F85CB6}" name="14" dataDxfId="506"/>
    <tableColumn id="34" xr3:uid="{98E6CACB-4217-4732-B54A-899D22A2EAF6}" name="15" dataDxfId="505"/>
    <tableColumn id="29" xr3:uid="{7C19F65B-AFA4-4BDB-849B-78B44514C8F1}" name="16" dataDxfId="504"/>
    <tableColumn id="30" xr3:uid="{5B8DAC84-4B56-4ED2-BCA8-C8513518494E}" name="17" dataDxfId="503"/>
    <tableColumn id="31" xr3:uid="{6135134A-5BCC-4221-AD87-B5C8D80AB6D3}" name="18" dataDxfId="502"/>
    <tableColumn id="26" xr3:uid="{2569A07A-57D5-45E4-94CF-9442436AFDAE}" name="19" dataDxfId="501"/>
    <tableColumn id="27" xr3:uid="{828CBD1E-742A-4B46-99B1-A5B0163441D5}" name="20" dataDxfId="500"/>
    <tableColumn id="28" xr3:uid="{773F208D-F15B-4823-A2FA-144A370D1B7A}" name="21" dataDxfId="499"/>
    <tableColumn id="16" xr3:uid="{419173FA-3C44-4167-9CA2-3C07CF180C9B}" name="22" dataDxfId="498"/>
    <tableColumn id="17" xr3:uid="{A8A10E2B-AFD7-46D0-8149-9A05D1EC2C03}" name="23" dataDxfId="497"/>
    <tableColumn id="18" xr3:uid="{CF29209E-568F-4788-AE4E-864CF179A3F5}" name="24" dataDxfId="496"/>
    <tableColumn id="19" xr3:uid="{C33D5154-B635-4235-8170-2F374C119543}" name="25" dataDxfId="495"/>
    <tableColumn id="20" xr3:uid="{70E870EC-47B5-4461-AC8F-7662212D49E0}" name="26" dataDxfId="494"/>
    <tableColumn id="21" xr3:uid="{2215DAF3-2DFC-47A4-940A-DC348054A7EB}" name="27" dataDxfId="493"/>
    <tableColumn id="22" xr3:uid="{BE707551-BD9D-4E46-9F38-1BF8DA272627}" name="28" dataDxfId="492"/>
    <tableColumn id="23" xr3:uid="{BA6108F0-3F12-4B54-8E19-7FF232FA9893}" name="29" dataDxfId="491"/>
    <tableColumn id="24" xr3:uid="{B18366FB-64C7-4779-8DB9-91A30E111223}" name="30" dataDxfId="490"/>
    <tableColumn id="25" xr3:uid="{8BD30A4B-DE19-4C3A-8A9E-7FFE10B8C56B}" name="31" dataDxfId="489"/>
    <tableColumn id="5" xr3:uid="{1A8ADD20-D8A3-4981-B322-7C16CBD19ABB}" name="CARTERA" dataDxfId="48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7" dataDxfId="486">
  <autoFilter ref="CK8:CO13" xr:uid="{1A214D59-F384-46CE-88F8-40557144A34E}"/>
  <tableColumns count="5">
    <tableColumn id="1" xr3:uid="{D3CB4ECD-F878-4B0D-8FCB-43BA8EF1DB82}" name="VISTA" dataDxfId="485"/>
    <tableColumn id="2" xr3:uid="{2659E221-4103-45DB-BB56-1145F59010E9}" name="1" dataDxfId="484"/>
    <tableColumn id="3" xr3:uid="{D56A80FA-EF8F-4611-92E7-3C97B2F91FF9}" name="2" dataDxfId="483"/>
    <tableColumn id="4" xr3:uid="{F2943E7B-95D9-4CE4-87FE-A4FC2FF8FD11}" name="3" dataDxfId="482"/>
    <tableColumn id="14" xr3:uid="{35C66B64-4DC0-4EE5-9B07-32721DCA6429}" name="4" dataDxfId="48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0"/>
    <tableColumn id="2" xr3:uid="{09FFA9EA-077A-4B1E-BBB0-BEFE3719755F}" name="ASESOR_CRR" dataDxfId="479"/>
    <tableColumn id="3" xr3:uid="{B2B98848-02EC-4CE4-B2C4-CF726670ADA0}" name="META" dataDxfId="478"/>
    <tableColumn id="4" xr3:uid="{843076CD-455D-4677-9B9B-753164881BDC}" name="ALCANCE" dataDxfId="477"/>
    <tableColumn id="5" xr3:uid="{27191708-D634-47D0-B6EF-7903B523F721}" name="SUPER2" dataDxfId="476"/>
    <tableColumn id="6" xr3:uid="{F95ADB27-E512-47F7-962C-D178A524B971}" name="ASESOR"/>
    <tableColumn id="7" xr3:uid="{32C145E4-25CE-4365-A7D9-EB2FB110C794}" name="RECUPERO" dataDxfId="475"/>
    <tableColumn id="8" xr3:uid="{20773954-0FEB-4980-9B49-FA8A9DD97C3C}" name="DNI" dataDxfId="474"/>
    <tableColumn id="9" xr3:uid="{0ACD1DB4-5167-41A6-9528-D0663730532D}" name="FECHA DE INICIO" dataDxfId="473"/>
    <tableColumn id="10" xr3:uid="{4C5570D8-15F0-4535-849A-56408975F639}" name="ESTADO" dataDxfId="472"/>
    <tableColumn id="11" xr3:uid="{2AF8D525-4A26-4F67-9B32-FE9919E49C0C}" name="SEGMENTO" dataDxfId="47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0" headerRowBorderDxfId="46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8">
      <calculatedColumnFormula>DATA_ENERO_2026[[#This Row],[RECUPERO]]/DATA_ENERO_2026[[#This Row],[META]]</calculatedColumnFormula>
    </tableColumn>
    <tableColumn id="2" xr3:uid="{7E513578-A5D7-4721-8AB2-4CF3CDD2FC39}" name="CLASIFICACIÓN" dataDxfId="46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66"/>
    <tableColumn id="4" xr3:uid="{41268A33-B17E-413A-B074-C6D8798C61CA}" name="RECUPERO" dataDxfId="465">
      <calculatedColumnFormula>SUM(DATA_ENERO_2026[[#This Row],[1]:[31]])</calculatedColumnFormula>
    </tableColumn>
    <tableColumn id="5" xr3:uid="{62F2A8A0-46E7-4D7F-AB57-24AB0CDE4B51}" name="META" dataDxfId="46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3" headerRowBorderDxfId="46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1"/>
    <tableColumn id="2" xr3:uid="{15ACA161-61F0-4530-82A1-17E6DBF20240}" name="RECUPERO SUPERVISOR" dataDxfId="460">
      <calculatedColumnFormula>MAX(DITE_ENERO_2026[[#This Row],[1]:[31]])</calculatedColumnFormula>
    </tableColumn>
    <tableColumn id="3" xr3:uid="{778859E8-B3B0-4937-8B5F-DE4BE24B1DFD}" name="ALCANCE SUPERVISOR" dataDxfId="459">
      <calculatedColumnFormula>DITE_ENERO_2026[[#This Row],[RECUPERO SUPERVISOR]]/DITE_ENERO_2026[[#This Row],[META SUPER]]</calculatedColumnFormula>
    </tableColumn>
    <tableColumn id="4" xr3:uid="{2A98F79A-DD24-4D83-8BA6-82D08E13FF65}" name="SUPER" dataDxfId="458"/>
    <tableColumn id="5" xr3:uid="{3F9C0B21-F246-40F5-B83B-6E1442CF2131}" name="1" dataDxfId="457"/>
    <tableColumn id="6" xr3:uid="{82FC80A9-9A41-42BE-ADC0-0CD59C900786}" name="2" dataDxfId="456"/>
    <tableColumn id="36" xr3:uid="{CA81CA44-827C-45E8-AC06-DC9981750310}" name="3" dataDxfId="455"/>
    <tableColumn id="35" xr3:uid="{4D1DEC94-6331-4F09-BA9E-B7A8C033B218}" name="4" dataDxfId="454"/>
    <tableColumn id="34" xr3:uid="{DB9BA0C3-7EE6-4EF0-BFE4-DFA6138CC954}" name="5" dataDxfId="453"/>
    <tableColumn id="33" xr3:uid="{555EB36D-2BD4-463A-AA30-BC4E2AF59577}" name="6" dataDxfId="452"/>
    <tableColumn id="32" xr3:uid="{CD594F14-E668-4171-B224-2D1EB8F12904}" name="7" dataDxfId="451"/>
    <tableColumn id="31" xr3:uid="{CE1693BC-730F-4221-A5EC-B12B2C08D967}" name="8" dataDxfId="450"/>
    <tableColumn id="30" xr3:uid="{D62E1F60-4782-4F2D-B690-7D11A373BFEE}" name="9" dataDxfId="449"/>
    <tableColumn id="29" xr3:uid="{67AA1F0E-6FD5-4227-8FC3-54350952F274}" name="10" dataDxfId="448"/>
    <tableColumn id="28" xr3:uid="{D4CCC202-871A-430E-A7C4-8C2E1F633660}" name="11" dataDxfId="447"/>
    <tableColumn id="7" xr3:uid="{77D5DF82-95A0-430A-9509-AA047E6F6BB6}" name="12" dataDxfId="446"/>
    <tableColumn id="8" xr3:uid="{45052ACC-BEA6-4143-B55C-D2927C794547}" name="13" dataDxfId="445"/>
    <tableColumn id="9" xr3:uid="{A76A60E2-ABB3-4CA9-876C-F0E146A4EE28}" name="14" dataDxfId="444"/>
    <tableColumn id="10" xr3:uid="{5361F0A7-C153-4400-A683-ADB185B2D1E4}" name="15" dataDxfId="443"/>
    <tableColumn id="11" xr3:uid="{5C1E0CB3-E70D-4999-8E10-8E327EB2D410}" name="16" dataDxfId="442"/>
    <tableColumn id="12" xr3:uid="{4E264E92-011A-4E01-B78E-20B2B900F7FB}" name="17" dataDxfId="441"/>
    <tableColumn id="13" xr3:uid="{4DE23C2E-4F9B-4579-9BCE-93EAD290F9A8}" name="18" dataDxfId="440"/>
    <tableColumn id="14" xr3:uid="{ADE81A92-9983-4367-83CB-C4FA26CF8415}" name="19" dataDxfId="439"/>
    <tableColumn id="15" xr3:uid="{28467DBF-6C6B-430A-98CA-67317F73CD23}" name="20" dataDxfId="438"/>
    <tableColumn id="16" xr3:uid="{19E54854-D1FF-45D4-94D2-82215DE354F0}" name="21" dataDxfId="437"/>
    <tableColumn id="17" xr3:uid="{1F67BAFC-1AE0-4A70-9864-2C684E0743C1}" name="22" dataDxfId="436"/>
    <tableColumn id="18" xr3:uid="{4887B78E-B1D4-490D-BDE4-66011785EB0B}" name="23" dataDxfId="435"/>
    <tableColumn id="19" xr3:uid="{A4E77FFD-C128-4F89-ACB7-5A19C9AC8068}" name="24" dataDxfId="434"/>
    <tableColumn id="20" xr3:uid="{3166AEA9-9CE1-49E0-85A7-B06251784AF0}" name="25" dataDxfId="433"/>
    <tableColumn id="21" xr3:uid="{D0F8CB31-F152-441F-95C0-C8F116F8FBD4}" name="26" dataDxfId="432"/>
    <tableColumn id="22" xr3:uid="{F8CD3E26-00FA-4CB1-AB01-D0E528D7E8B4}" name="27" dataDxfId="431"/>
    <tableColumn id="23" xr3:uid="{19608BA9-8EEF-49C7-B4A7-B9B3571F8643}" name="28" dataDxfId="430"/>
    <tableColumn id="24" xr3:uid="{FAD90248-66B1-421C-B230-68841EB2A0B9}" name="29" dataDxfId="429"/>
    <tableColumn id="25" xr3:uid="{9307F5B0-B35B-4416-BE7C-74E539966F44}" name="30" dataDxfId="428"/>
    <tableColumn id="26" xr3:uid="{0FA7DA7F-AD3E-4DD3-B407-DD15600893BE}" name="31" dataDxfId="427"/>
    <tableColumn id="27" xr3:uid="{CAD2B4E3-016B-42FA-AD88-18A28731A184}" name="CARTERA" dataDxfId="42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5" dataDxfId="424">
  <autoFilter ref="CK8:CO13" xr:uid="{95694E91-A22D-4122-A773-319764DCFE1C}"/>
  <tableColumns count="5">
    <tableColumn id="1" xr3:uid="{C2641825-D096-486F-999E-4CE77F417527}" name="VISTA" dataDxfId="423"/>
    <tableColumn id="2" xr3:uid="{C7669EDB-9258-4E82-A7BF-4F674531F2F1}" name="1" dataDxfId="422"/>
    <tableColumn id="3" xr3:uid="{363EBF77-47FF-4F55-A442-DDF5E5A8C002}" name="2" dataDxfId="421"/>
    <tableColumn id="4" xr3:uid="{58EEA049-99C0-4E09-A82C-D96BDA89432E}" name="3" dataDxfId="420"/>
    <tableColumn id="14" xr3:uid="{33A8CBF3-2A19-4EE0-B3BD-9D8DFCA943AB}" name="4" dataDxfId="41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8" tableBorderDxfId="417">
  <autoFilter ref="M8:AX59" xr:uid="{D9CF28BD-D91E-4BE6-BD3B-BCADCA049C93}"/>
  <tableColumns count="38">
    <tableColumn id="5" xr3:uid="{A121E4E8-FA4D-47D4-9A77-06F28AAE4E54}" name="AL_AC" dataDxfId="416">
      <calculatedColumnFormula>DATA_FEBRERO_2026[[#This Row],[RECUPERO]]/DATA_FEBRERO_2026[[#This Row],[META]]</calculatedColumnFormula>
    </tableColumn>
    <tableColumn id="2" xr3:uid="{34ED75F7-6C69-4661-9178-0FEC57ED1324}" name="CLASIFICACIÓN" dataDxfId="415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14">
      <calculatedColumnFormula>IFERROR(VLOOKUP(DATA_FEBRERO_2026[[#This Row],[ASER_]],$B:$G,4,0),"")</calculatedColumnFormula>
    </tableColumn>
    <tableColumn id="1" xr3:uid="{9BC79FD6-44BC-4708-987B-14B90F71C5E5}" name="RECUPERO" dataDxfId="413">
      <calculatedColumnFormula>SUM(DATA_FEBRERO_2026[[#This Row],[1]:[31]])</calculatedColumnFormula>
    </tableColumn>
    <tableColumn id="6" xr3:uid="{018AE36B-77F5-47D3-A72E-855E3B4EA24D}" name="META" dataDxfId="412">
      <calculatedColumnFormula>VLOOKUP(DATA_FEBRERO_2026[[#This Row],[ASER_]],D1_FEBRERO_2026[[ASESOR_CRR]:[META]],2,0)</calculatedColumnFormula>
    </tableColumn>
    <tableColumn id="7" xr3:uid="{D07B538A-1223-4282-911D-0D8C6D33F252}" name="ASER_" dataDxfId="411"/>
    <tableColumn id="4" xr3:uid="{978EBDF4-AB0F-45EB-8F17-7A1040F8BBBE}" name="1" dataDxfId="410"/>
    <tableColumn id="8" xr3:uid="{1276421E-A9BD-4193-946B-2B02A7972B4A}" name="2" dataDxfId="409"/>
    <tableColumn id="9" xr3:uid="{31AFF576-CA16-4044-A433-CF00527C2D07}" name="3" dataDxfId="408"/>
    <tableColumn id="10" xr3:uid="{E8F5F7F4-A4CF-4AAC-A43C-A3FCD8C1BC19}" name="4" dataDxfId="407"/>
    <tableColumn id="11" xr3:uid="{188BA638-2000-41D9-B5E6-9165523ED42D}" name="5" dataDxfId="406"/>
    <tableColumn id="12" xr3:uid="{C225C63B-52FC-44AB-96F6-9151E73D6699}" name="6" dataDxfId="405"/>
    <tableColumn id="13" xr3:uid="{67E1F5CE-2C28-4FA3-9034-A737F1B2D7A4}" name="7" dataDxfId="404"/>
    <tableColumn id="14" xr3:uid="{BF6E4C42-64F4-4C86-87D7-0EB0DF723F0A}" name="8" dataDxfId="403"/>
    <tableColumn id="15" xr3:uid="{77DEB661-03C1-4274-9B6F-379D81B3710E}" name="9" dataDxfId="402"/>
    <tableColumn id="35" xr3:uid="{A13630BC-1BB6-4707-83E3-E2A6FD2FAFF3}" name="10" dataDxfId="401"/>
    <tableColumn id="36" xr3:uid="{5B83E5AF-B52C-4B3F-9B8E-974AD7242CB6}" name="11" dataDxfId="400"/>
    <tableColumn id="38" xr3:uid="{EFCD2EF3-DC69-46DB-8A4C-D03EFA19868F}" name="12" dataDxfId="399"/>
    <tableColumn id="37" xr3:uid="{283914E6-F846-42D8-BFA5-7E5CF71F8E39}" name="13" dataDxfId="398"/>
    <tableColumn id="32" xr3:uid="{506D1094-3E71-477B-9E3B-FD71CD452A13}" name="14" dataDxfId="397"/>
    <tableColumn id="33" xr3:uid="{51A0C186-4F1F-4B6E-A04E-6DA5B01E5817}" name="15" dataDxfId="396"/>
    <tableColumn id="34" xr3:uid="{83A09A26-D26C-4BF1-9870-7E24692CCAB5}" name="16" dataDxfId="395"/>
    <tableColumn id="26" xr3:uid="{F0CECF60-FD0C-487B-964E-F3D195A081A6}" name="17" dataDxfId="394"/>
    <tableColumn id="30" xr3:uid="{87E5481D-2747-411F-8715-2B1A58E5072E}" name="18" dataDxfId="393"/>
    <tableColumn id="31" xr3:uid="{56B820E5-7529-456B-BFFB-66FC13160FC7}" name="19" dataDxfId="392"/>
    <tableColumn id="16" xr3:uid="{943E3451-A77C-49F4-A8CD-FB3A234BB921}" name="20" dataDxfId="391"/>
    <tableColumn id="17" xr3:uid="{08A06D07-4057-4995-AD95-02726747926A}" name="21" dataDxfId="390"/>
    <tableColumn id="18" xr3:uid="{3CA4B4CF-845B-4625-A447-E9930B6C4C90}" name="22" dataDxfId="389"/>
    <tableColumn id="19" xr3:uid="{E2FCBDE7-CAF6-4719-A2E2-E3DFA5938EA9}" name="23" dataDxfId="388"/>
    <tableColumn id="20" xr3:uid="{8D68A4E9-C605-423B-B28C-8947CEDED2E3}" name="24" dataDxfId="387"/>
    <tableColumn id="21" xr3:uid="{E2A95743-C4CF-4116-BC14-7F1E8AF5B934}" name="25" dataDxfId="386"/>
    <tableColumn id="22" xr3:uid="{D4E75B42-4A90-4E6B-91F6-47924749D8CD}" name="26" dataDxfId="385"/>
    <tableColumn id="23" xr3:uid="{24EC0407-9580-4B34-8870-6246EA8347AA}" name="27" dataDxfId="384"/>
    <tableColumn id="24" xr3:uid="{9A472190-4164-4FC7-BF8C-D0120ACA1D92}" name="28" dataDxfId="383"/>
    <tableColumn id="25" xr3:uid="{67A0A5BC-662A-45DE-932F-9EB3EAF965DB}" name="29" dataDxfId="38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0">
  <autoFilter ref="A2:K58" xr:uid="{09401265-E178-4F26-958C-8E013ABD7F63}"/>
  <tableColumns count="11">
    <tableColumn id="1" xr3:uid="{FF4304D3-C1B3-4117-B1D1-7473C26439FA}" name="SUPER" dataDxfId="379">
      <calculatedColumnFormula>D1_FEBRERO_2026[[#This Row],[SUPER2]]</calculatedColumnFormula>
    </tableColumn>
    <tableColumn id="2" xr3:uid="{67ED5510-50EF-4F29-9E94-9FBEBF9785CA}" name="ASESOR_CRR" dataDxfId="37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4"/>
    <tableColumn id="11" xr3:uid="{43FBB121-21C6-4560-8A31-396504B80F85}" name="DNI" dataDxfId="373"/>
    <tableColumn id="12" xr3:uid="{050FC1E9-9233-41A1-8E92-B7BA6485722C}" name="FECHA DE INICIO" dataDxfId="372"/>
    <tableColumn id="8" xr3:uid="{5BBA9A50-BA4F-49CE-B7C8-1095BCBFEC60}" name="ESTADO" dataDxfId="371"/>
    <tableColumn id="9" xr3:uid="{898E5137-590F-493E-82A2-9DB1422BE516}" name="SEGMENTO" dataDxfId="37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69" dataDxfId="367" headerRowBorderDxfId="368" tableBorderDxfId="366" totalsRowBorderDxfId="36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4">
      <calculatedColumnFormula>VLOOKUP($M$3&amp;$N$3&amp;DITE_FEBRERO_2026[[#This Row],[SUPER]],TablaMeta[],5,0)</calculatedColumnFormula>
    </tableColumn>
    <tableColumn id="3" xr3:uid="{6B6BAC5B-8599-4731-A182-2C4F7DEEFEAE}" name="RECUPERO SUPERVISOR" dataDxfId="363">
      <calculatedColumnFormula>MAX(DITE_FEBRERO_2026[[#This Row],[SUPER]:[CARTERA]])</calculatedColumnFormula>
    </tableColumn>
    <tableColumn id="4" xr3:uid="{4933F2AB-4AE8-41EB-9B81-DB478EB8720C}" name="ALCANCE SUPERVISOR" dataDxfId="36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1"/>
    <tableColumn id="6" xr3:uid="{1385D33D-7CDB-4253-9C4B-559ACF4D4DAA}" name="1" dataDxfId="360"/>
    <tableColumn id="7" xr3:uid="{51AE8FE4-77E7-44A5-9C70-47F9BABA0830}" name="2" dataDxfId="359"/>
    <tableColumn id="27" xr3:uid="{1D246E4C-3547-4D3F-8436-3907FD9391BF}" name="3" dataDxfId="358"/>
    <tableColumn id="26" xr3:uid="{ACC21055-7F68-4EBE-A98E-8B2EBA670DAF}" name="4" dataDxfId="357"/>
    <tableColumn id="8" xr3:uid="{0453D1F4-77C1-4D27-8BF6-C892F06D8037}" name="5" dataDxfId="356"/>
    <tableColumn id="9" xr3:uid="{7FE05B03-2694-4042-93D1-1E8A18BEC10D}" name="6" dataDxfId="355"/>
    <tableColumn id="10" xr3:uid="{07F638D2-254F-4B29-9B2B-FA43C127E0CD}" name="7" dataDxfId="354"/>
    <tableColumn id="11" xr3:uid="{F53CCC3D-E418-4E84-9766-30CCCCAEF94C}" name="8" dataDxfId="353"/>
    <tableColumn id="12" xr3:uid="{9789EB55-C896-45E1-8B38-057DF9C6F8FF}" name="9" dataDxfId="352"/>
    <tableColumn id="13" xr3:uid="{2F4E85B1-BA28-448A-A8F3-8873A4197781}" name="10" dataDxfId="351"/>
    <tableColumn id="14" xr3:uid="{E386891B-028C-4934-99EC-39A6D8E87A77}" name="11" dataDxfId="350"/>
    <tableColumn id="15" xr3:uid="{3F90131C-5E3B-4375-AAC9-BE39D3073700}" name="12" dataDxfId="349"/>
    <tableColumn id="16" xr3:uid="{176424CB-4A73-4E0A-BAEC-1B002E427751}" name="13" dataDxfId="348"/>
    <tableColumn id="17" xr3:uid="{20013F01-EA55-4DBF-93AD-78228648A78B}" name="14" dataDxfId="347"/>
    <tableColumn id="18" xr3:uid="{A3E1B7CD-FD3B-4A3B-BA09-FB0B2522F474}" name="15" dataDxfId="346"/>
    <tableColumn id="19" xr3:uid="{25BB1268-DEAB-4394-AB3D-5028E517E118}" name="16" dataDxfId="345"/>
    <tableColumn id="20" xr3:uid="{1E99825A-7369-447C-81C1-6F57CF76B414}" name="17" dataDxfId="344"/>
    <tableColumn id="21" xr3:uid="{A76460CB-F28F-4034-BFB5-822E2F8ACDEE}" name="18" dataDxfId="343"/>
    <tableColumn id="22" xr3:uid="{45579674-F34E-4238-9155-A84E93C0EEDC}" name="19" dataDxfId="342"/>
    <tableColumn id="23" xr3:uid="{4A9727A5-6162-4A6C-980C-9485FB632B2C}" name="20" dataDxfId="341"/>
    <tableColumn id="24" xr3:uid="{839F012E-3965-47C4-A48B-B6ACC97A3F38}" name="21" dataDxfId="340"/>
    <tableColumn id="36" xr3:uid="{1C64A10A-7FC4-4258-A62B-43B06212544A}" name="22" dataDxfId="339"/>
    <tableColumn id="35" xr3:uid="{FFBDF276-626A-447A-A0F4-E7E78EDC17B4}" name="23" dataDxfId="338"/>
    <tableColumn id="34" xr3:uid="{7E693F8F-B376-48A1-9691-2B1EFFEC77E7}" name="24" dataDxfId="337"/>
    <tableColumn id="33" xr3:uid="{BBD3ABB0-0FEA-4DF0-B0B7-E417E6BF40E1}" name="25" dataDxfId="336"/>
    <tableColumn id="32" xr3:uid="{6F3706DA-AAB4-46A8-B7AB-36C461B04704}" name="26" dataDxfId="335"/>
    <tableColumn id="31" xr3:uid="{8771DA1E-DC48-4640-98D0-9BF514ABF088}" name="27" dataDxfId="334"/>
    <tableColumn id="30" xr3:uid="{F6F48FE7-4B31-45F6-9C90-C56A1AFDE462}" name="28" dataDxfId="333"/>
    <tableColumn id="29" xr3:uid="{7BDABDE2-32A4-4ABF-AF09-62502F6B7D68}" name="29" dataDxfId="332"/>
    <tableColumn id="28" xr3:uid="{552C8688-2A69-47D3-AFF3-7B94E4A5A563}" name="30" dataDxfId="331"/>
    <tableColumn id="25" xr3:uid="{7D18929B-B74F-4405-83F4-DF4F5C13E3E8}" name="31" dataDxfId="330"/>
    <tableColumn id="5" xr3:uid="{AE5733E5-56DE-4157-A3B4-7F889627B2A1}" name="CARTERA" dataDxfId="32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8" dataDxfId="327">
  <autoFilter ref="CK8:CO13" xr:uid="{C7374107-EF62-492E-86AF-6DF3F7708C53}"/>
  <tableColumns count="5">
    <tableColumn id="1" xr3:uid="{041D6CB1-E7ED-47A3-859B-2D4329D91665}" name="VISTA" dataDxfId="326"/>
    <tableColumn id="2" xr3:uid="{0A01B3FA-CC3F-4AFA-A784-F69B00A114D0}" name="1" dataDxfId="325"/>
    <tableColumn id="3" xr3:uid="{90C8A7AE-C8FA-4CB3-9866-23B9F56015C3}" name="2" dataDxfId="324"/>
    <tableColumn id="4" xr3:uid="{00CC8F61-FE80-4AA3-8F50-6C7F93F5C8B7}" name="3" dataDxfId="323"/>
    <tableColumn id="14" xr3:uid="{72F60B70-B948-42FF-8BA2-6325A239D71B}" name="4" dataDxfId="32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1" headerRowBorderDxfId="320" tableBorderDxfId="31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8" tableBorderDxfId="317">
  <autoFilter ref="M8:AV61" xr:uid="{10D9C722-BC82-4CBD-88CB-CD727BC4895B}"/>
  <tableColumns count="36">
    <tableColumn id="5" xr3:uid="{3EA8D04F-B731-4091-B799-92E6E8A12619}" name="AL_AC" dataDxfId="316">
      <calculatedColumnFormula>DATA_MARZO_202651[[#This Row],[RECUPERO]]/DATA_MARZO_202651[[#This Row],[META]]</calculatedColumnFormula>
    </tableColumn>
    <tableColumn id="2" xr3:uid="{7E499EF6-2412-4A87-8A0C-22E06B524D4F}" name="CLASIFICACIÓN" dataDxfId="315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14">
      <calculatedColumnFormula>IFERROR(VLOOKUP(DATA_MARZO_202651[[#This Row],[ASER_]],$B:$G,4,0),"")</calculatedColumnFormula>
    </tableColumn>
    <tableColumn id="1" xr3:uid="{60303CD3-4613-4145-8342-86D502299A8B}" name="RECUPERO" dataDxfId="313">
      <calculatedColumnFormula>SUM(DATA_MARZO_202651[[#This Row],[1]:[30]])</calculatedColumnFormula>
    </tableColumn>
    <tableColumn id="6" xr3:uid="{856379E9-6B44-4AE2-9624-4D2FD560D923}" name="META" dataDxfId="312">
      <calculatedColumnFormula>VLOOKUP(DATA_MARZO_202651[[#This Row],[ASER_]],D1_MARZO_202655[[ASESOR_CRR]:[META]],2,0)</calculatedColumnFormula>
    </tableColumn>
    <tableColumn id="7" xr3:uid="{973ABAA2-566A-4673-AFE7-72D690F359B0}" name="ASER_" dataDxfId="311"/>
    <tableColumn id="4" xr3:uid="{6267F15F-68D8-4064-A7C3-4A95739D7D7D}" name="1" dataDxfId="310"/>
    <tableColumn id="8" xr3:uid="{617297D4-5DE5-468D-9D9E-3D5450B8C283}" name="2" dataDxfId="309"/>
    <tableColumn id="9" xr3:uid="{17C8DC6A-03F3-4202-83C1-46E923A2D1DF}" name="3" dataDxfId="308"/>
    <tableColumn id="10" xr3:uid="{4C96E5CA-D293-4DC5-A37E-3DBF6149890A}" name="4" dataDxfId="307"/>
    <tableColumn id="11" xr3:uid="{B792BD3F-46D9-40C4-A2FA-531E9E6115A9}" name="5" dataDxfId="306"/>
    <tableColumn id="12" xr3:uid="{648B1B03-D21B-4A18-881A-71E7191DF504}" name="6" dataDxfId="305"/>
    <tableColumn id="13" xr3:uid="{6EBA52BB-1706-4B79-A879-FE3268ED0BBF}" name="7" dataDxfId="304"/>
    <tableColumn id="14" xr3:uid="{2B12EC67-A932-4DD4-BD48-E7353960E2BF}" name="9" dataDxfId="303"/>
    <tableColumn id="15" xr3:uid="{D7F1E0B7-4D6E-49BF-9418-24F5297694EE}" name="10" dataDxfId="302"/>
    <tableColumn id="19" xr3:uid="{56857386-1DA3-4909-89E8-4507141B1D9E}" name="11" dataDxfId="301"/>
    <tableColumn id="20" xr3:uid="{D4018347-5F78-4817-9F75-25F11416A495}" name="12" dataDxfId="300"/>
    <tableColumn id="21" xr3:uid="{FC9A77B1-87D5-4C5C-9A8A-BA739407A621}" name="13" dataDxfId="299"/>
    <tableColumn id="22" xr3:uid="{BC437EB7-66F3-427D-BCC5-C7D632259C84}" name="14" dataDxfId="298"/>
    <tableColumn id="23" xr3:uid="{F03BBA1E-25FC-4285-A1C4-38F67EC97EBE}" name="15" dataDxfId="297"/>
    <tableColumn id="24" xr3:uid="{0DE66777-8AD0-422A-83F5-529557ED7384}" name="16" dataDxfId="296"/>
    <tableColumn id="25" xr3:uid="{0927E02F-BAFD-4B0F-8DCD-75495CBF9E66}" name="17" dataDxfId="295"/>
    <tableColumn id="35" xr3:uid="{01749D29-46CC-47AC-8AA5-5B3159FC3624}" name="18" dataDxfId="294"/>
    <tableColumn id="36" xr3:uid="{D98199A8-307D-4EA2-AB10-B2B924BF4D53}" name="19" dataDxfId="293"/>
    <tableColumn id="38" xr3:uid="{6512BCB2-C1CC-4DF5-907A-4D7BDBE273C0}" name="20" dataDxfId="292"/>
    <tableColumn id="37" xr3:uid="{48DFBBB8-0BEB-4F05-A9DF-B6D5FEFA7922}" name="21" dataDxfId="291"/>
    <tableColumn id="32" xr3:uid="{DF7F0AD1-F0A8-4092-80DD-52B3202986C6}" name="22" dataDxfId="290"/>
    <tableColumn id="33" xr3:uid="{31379DCE-58EA-49E7-A093-1D4D11F4D719}" name="23" dataDxfId="289"/>
    <tableColumn id="34" xr3:uid="{AF028C85-0295-4506-BD52-A8C2D61B4263}" name="24" dataDxfId="288"/>
    <tableColumn id="26" xr3:uid="{C9F08C31-4D7A-4980-AAF5-AFB091013679}" name="25" dataDxfId="287"/>
    <tableColumn id="30" xr3:uid="{0EA87D7E-6026-4B22-AB9B-1ACD3E4A585C}" name="26" dataDxfId="286"/>
    <tableColumn id="31" xr3:uid="{F68B6077-5CFC-42ED-923A-AF0D719251AB}" name="27" dataDxfId="285"/>
    <tableColumn id="16" xr3:uid="{1C3C20D8-9CDD-4BE1-A12E-4E057E8F52D9}" name="28" dataDxfId="284"/>
    <tableColumn id="17" xr3:uid="{FE4352AA-AED9-41FA-B8EF-EDAF69656302}" name="29" dataDxfId="283"/>
    <tableColumn id="18" xr3:uid="{D67830D0-9348-49E3-8552-7C2C1F60368B}" name="30" dataDxfId="282"/>
    <tableColumn id="29" xr3:uid="{17BA8B4D-6786-4535-AB74-674976645F34}" name="CARTERA ASESOR" dataDxfId="28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0">
  <autoFilter ref="A2:K59" xr:uid="{E01CE6AA-C36B-4BD4-93EB-8762B2545E1A}"/>
  <tableColumns count="11">
    <tableColumn id="1" xr3:uid="{2131FF24-1653-4821-B8CB-2994A6FD2B90}" name="SUPER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7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4">
      <calculatedColumnFormula>VLOOKUP(D1_MARZO_202655[[#This Row],[ASESOR]],#REF!,2,0)</calculatedColumnFormula>
    </tableColumn>
    <tableColumn id="11" xr3:uid="{BD3DF0C1-1E9B-4EE4-A539-1F0A1F585CE9}" name="DNI" dataDxfId="2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9" dataDxfId="267" headerRowBorderDxfId="268" tableBorderDxfId="266" totalsRowBorderDxfId="26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3">
      <calculatedColumnFormula>MAX(DITE_MARZO_202656[[#This Row],[SUPER]:[CARTERA]])</calculatedColumnFormula>
    </tableColumn>
    <tableColumn id="4" xr3:uid="{7CD6A40B-DE50-4B4C-8FE0-D559C24C5B7C}" name="ALCANCE SUPERVISOR" dataDxfId="26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1"/>
    <tableColumn id="6" xr3:uid="{15A19F2D-93B5-40FA-93BC-49CBD3FFA864}" name="1" dataDxfId="260"/>
    <tableColumn id="25" xr3:uid="{0131E759-F953-4B4F-9B6F-62D557EA1564}" name="2" dataDxfId="259"/>
    <tableColumn id="28" xr3:uid="{1B8CCED0-9089-4C64-9B52-E51A4D36FD02}" name="3" dataDxfId="258"/>
    <tableColumn id="29" xr3:uid="{5F15056A-AC3D-41D9-A094-8E92EF01C61B}" name="4" dataDxfId="257"/>
    <tableColumn id="30" xr3:uid="{07537EFC-BC67-40BD-89D6-9C32B3231D84}" name="5" dataDxfId="256"/>
    <tableColumn id="31" xr3:uid="{545CA3D7-78C4-4FD8-A39E-07A4D58E98F5}" name="6" dataDxfId="255"/>
    <tableColumn id="32" xr3:uid="{9F2A86FC-1EDC-418E-810B-373F7164A6A6}" name="7" dataDxfId="254"/>
    <tableColumn id="33" xr3:uid="{D891A683-322C-4993-81DB-EFF757D62DDA}" name="9" dataDxfId="253"/>
    <tableColumn id="7" xr3:uid="{CF50FCAC-3D6E-4766-8052-F687DB2D3BB2}" name="10" dataDxfId="252"/>
    <tableColumn id="27" xr3:uid="{973979CD-2F5D-4B04-B9B4-B8CF351AC4DD}" name="11" dataDxfId="251"/>
    <tableColumn id="26" xr3:uid="{ACFB9B4D-96FE-4EA7-A28D-2C76FAD3B7FE}" name="12" dataDxfId="250"/>
    <tableColumn id="8" xr3:uid="{C4769E61-F413-4D8E-B1E9-C99CC43BC51E}" name="13" dataDxfId="249"/>
    <tableColumn id="9" xr3:uid="{0B5D79D1-0957-4379-BD0F-09EC6003DABC}" name="14" dataDxfId="248"/>
    <tableColumn id="10" xr3:uid="{7ED4553D-C770-4010-AE78-79CEED9E3688}" name="15" dataDxfId="247"/>
    <tableColumn id="11" xr3:uid="{B5B3A3E3-86EA-4A28-9341-4446DA4EC86F}" name="16" dataDxfId="246"/>
    <tableColumn id="12" xr3:uid="{20F7C89E-C0EA-4863-AD2C-ECE11F3C914C}" name="17" dataDxfId="245"/>
    <tableColumn id="13" xr3:uid="{CB3A9ADF-2A71-4315-9EED-921F3BC80E0B}" name="18" dataDxfId="244"/>
    <tableColumn id="14" xr3:uid="{AB466201-0021-4374-9E9C-FBC6912E7D00}" name="19" dataDxfId="243"/>
    <tableColumn id="15" xr3:uid="{CF0930AA-3683-412F-BB0C-0879E8AA45CA}" name="20" dataDxfId="242"/>
    <tableColumn id="16" xr3:uid="{B6819525-02E5-44DB-9161-5AE240527B5A}" name="21" dataDxfId="241"/>
    <tableColumn id="17" xr3:uid="{EF34C9D6-8F40-4817-8C4C-D79F58BCD150}" name="22" dataDxfId="240"/>
    <tableColumn id="18" xr3:uid="{3E376577-6CA4-4ABE-96FE-93C18911296B}" name="23" dataDxfId="239"/>
    <tableColumn id="19" xr3:uid="{12DC978E-AB73-4385-8B31-891E8DF1BDED}" name="24" dataDxfId="238"/>
    <tableColumn id="20" xr3:uid="{ED0D4DA8-BBB6-4210-8918-15057CC5B929}" name="25" dataDxfId="237"/>
    <tableColumn id="21" xr3:uid="{1D5B24BE-80A3-4E59-9BB5-8887D00E5479}" name="26" dataDxfId="236"/>
    <tableColumn id="22" xr3:uid="{1019D822-005E-4FAA-8B65-BB1C11AF450B}" name="27" dataDxfId="235"/>
    <tableColumn id="23" xr3:uid="{D5474EFB-00D1-4351-A34C-735E9FD53A78}" name="28" dataDxfId="234"/>
    <tableColumn id="34" xr3:uid="{60C3BF83-C82C-4796-AADB-E62F86A12BBA}" name="29" dataDxfId="233"/>
    <tableColumn id="24" xr3:uid="{EF9744F2-C4EC-45E4-8844-AE1CA94D83A6}" name="30" dataDxfId="232"/>
    <tableColumn id="5" xr3:uid="{75CF2EC1-6198-4A79-A7CA-D258FCB6701B}" name="CARTERA" dataDxfId="23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0" dataDxfId="229">
  <autoFilter ref="CG8:CK13" xr:uid="{14FD1991-0C08-40B6-BA01-224E94C39EEF}"/>
  <tableColumns count="5">
    <tableColumn id="1" xr3:uid="{1B90371C-7E36-4D9A-98B4-8A9074D071F5}" name="VISTA" dataDxfId="228"/>
    <tableColumn id="2" xr3:uid="{CFB2843E-FF0C-4C03-A3A8-DC5F321295BC}" name="1" dataDxfId="227"/>
    <tableColumn id="3" xr3:uid="{A1FBA42F-8A7A-41A4-A8EF-20A008AF07E4}" name="2" dataDxfId="226"/>
    <tableColumn id="4" xr3:uid="{21A28C40-F4BF-4DCC-9046-E9D71906D1CA}" name="3" dataDxfId="225"/>
    <tableColumn id="14" xr3:uid="{BC083383-0C4B-4C67-938E-9492D789F90D}" name="4" dataDxfId="22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3" headerRowBorderDxfId="222" tableBorderDxfId="22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0" tableBorderDxfId="219">
  <autoFilter ref="M8:AS60" xr:uid="{4674D711-8FDA-49B8-91E7-8E8BFE600256}"/>
  <tableColumns count="33">
    <tableColumn id="5" xr3:uid="{5F132C86-FD60-4105-A05E-7399F10522E1}" name="AL_AC" dataDxfId="218">
      <calculatedColumnFormula>DATA_ABRIL_2026[[#This Row],[RECUPERO]]/DATA_ABRIL_2026[[#This Row],[META]]</calculatedColumnFormula>
    </tableColumn>
    <tableColumn id="2" xr3:uid="{26123EEE-E738-4097-B64F-DE727558F2E9}" name="CLASIFICACIÓN" dataDxfId="217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16">
      <calculatedColumnFormula>IFERROR(VLOOKUP(DATA_ABRIL_2026[[#This Row],[ASER_]],$B:$G,4,0),"")</calculatedColumnFormula>
    </tableColumn>
    <tableColumn id="1" xr3:uid="{2446915D-352F-48FC-A54B-86B7E0D937FA}" name="RECUPERO" dataDxfId="215">
      <calculatedColumnFormula>SUM(DATA_ABRIL_2026[[#This Row],[1]:[30]])</calculatedColumnFormula>
    </tableColumn>
    <tableColumn id="6" xr3:uid="{A25A8AC3-9CC7-4A3A-A8D9-212FD3F93687}" name="META" dataDxfId="214">
      <calculatedColumnFormula>VLOOKUP(DATA_ABRIL_2026[[#This Row],[ASER_]],D1_ABRIL_2026[[ASESOR_CRR]:[META]],2,0)</calculatedColumnFormula>
    </tableColumn>
    <tableColumn id="7" xr3:uid="{C52D2491-CDFB-40B5-A884-909C5FEC445B}" name="ASER_" dataDxfId="213"/>
    <tableColumn id="4" xr3:uid="{DE600806-870A-4C0D-9101-49AAF5AC383F}" name="1" dataDxfId="212"/>
    <tableColumn id="8" xr3:uid="{BE4BC420-81EA-43E8-8BBA-609D8B0F8C88}" name="3" dataDxfId="211"/>
    <tableColumn id="9" xr3:uid="{39C08C78-15AF-4E44-B050-F5D4532C00EE}" name="4" dataDxfId="210"/>
    <tableColumn id="10" xr3:uid="{3A0A15B8-0910-483C-BCCA-F8F4651DA25E}" name="6" dataDxfId="209"/>
    <tableColumn id="11" xr3:uid="{B4BA1A21-248B-4AFC-B040-D29D15754499}" name="7" dataDxfId="208"/>
    <tableColumn id="12" xr3:uid="{14108850-D364-4CF0-976B-8E53F6DE4877}" name="8" dataDxfId="207"/>
    <tableColumn id="13" xr3:uid="{7F673FC8-FC0A-4A15-87D6-B7F1A000710C}" name="9" dataDxfId="206"/>
    <tableColumn id="14" xr3:uid="{3CFB96DE-4D9D-4AFC-8AD0-816CCD4832BD}" name="10" dataDxfId="205"/>
    <tableColumn id="15" xr3:uid="{1BE8AE05-90F3-4DD0-9A61-33DCCF63D95C}" name="11" dataDxfId="204"/>
    <tableColumn id="35" xr3:uid="{4ECF85FD-1D61-48B3-8984-C16A39A2E49F}" name="13" dataDxfId="203"/>
    <tableColumn id="22" xr3:uid="{B78A6A02-65D7-44AB-8F25-CBB1359F2BEF}" name="14" dataDxfId="202"/>
    <tableColumn id="21" xr3:uid="{B1DB23EB-45AD-499D-B247-7B4F3552FBF7}" name="15" dataDxfId="201"/>
    <tableColumn id="20" xr3:uid="{7288DA27-CDAF-42C4-9A33-E4328C3823BB}" name="16" dataDxfId="200"/>
    <tableColumn id="19" xr3:uid="{9E3DAACD-64FB-4BF2-BFCA-23FA1192DC0A}" name="17" dataDxfId="199"/>
    <tableColumn id="18" xr3:uid="{2A3C0CE0-4246-4785-8F14-48E9F546C6B1}" name="18" dataDxfId="198"/>
    <tableColumn id="36" xr3:uid="{6663D018-7D0B-4581-A6C2-472754649147}" name="20" dataDxfId="197"/>
    <tableColumn id="38" xr3:uid="{B0110345-7E4C-400C-9AE3-B09313D7CC7C}" name="21" dataDxfId="196"/>
    <tableColumn id="37" xr3:uid="{F0B0FB80-9213-45D7-B0D1-0CEC84136504}" name="22" dataDxfId="195"/>
    <tableColumn id="32" xr3:uid="{3A771CC6-AD9B-421B-AAF1-4E32683000ED}" name="23" dataDxfId="194"/>
    <tableColumn id="33" xr3:uid="{734026D2-0E34-449A-A227-F1A23D2EB1DC}" name="24" dataDxfId="193"/>
    <tableColumn id="34" xr3:uid="{E9E90DE3-01F9-45DB-84EB-C6B787DCB978}" name="25" dataDxfId="192"/>
    <tableColumn id="26" xr3:uid="{7EBC28C2-37A3-4E16-A29B-DB94F8B90247}" name="26" dataDxfId="191"/>
    <tableColumn id="30" xr3:uid="{9EF77477-FA4C-46E8-BA9C-307B5604C40C}" name="27" dataDxfId="190"/>
    <tableColumn id="31" xr3:uid="{0F9E2ED5-E2DC-4A69-AE18-8B9CF2D84585}" name="28" dataDxfId="189"/>
    <tableColumn id="23" xr3:uid="{0EAC6B53-45C9-47B7-BC2B-1E00E8849622}" name="29" dataDxfId="188"/>
    <tableColumn id="16" xr3:uid="{24C06BFB-17B1-4C60-983A-E34808ADEEDC}" name="30" dataDxfId="187"/>
    <tableColumn id="29" xr3:uid="{9A87A5C0-7BE6-4BFF-85E2-0BBBD687F508}" name="CARTERA ASESOR" dataDxfId="18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5">
  <autoFilter ref="A2:K58" xr:uid="{57141373-C5A3-4BA8-9D78-B5F778D82FB5}"/>
  <tableColumns count="11">
    <tableColumn id="1" xr3:uid="{164AF3BC-0626-49DF-9139-7226B478255C}" name="SUPER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8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9"/>
    <tableColumn id="11" xr3:uid="{DF180A98-FB1C-4258-A98D-429BF8C95154}" name="DNI" dataDxfId="17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4" dataDxfId="172" headerRowBorderDxfId="173" tableBorderDxfId="171" totalsRowBorderDxfId="17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8">
      <calculatedColumnFormula>MAX(DITE_ABRIL_2026[[#This Row],[SUPER]:[CARTERA]])</calculatedColumnFormula>
    </tableColumn>
    <tableColumn id="4" xr3:uid="{F34C5336-6862-41A0-A409-0FB6019105D8}" name="ALCANCE SUPERVISOR" dataDxfId="16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6"/>
    <tableColumn id="6" xr3:uid="{F2748BC7-F61B-4028-B30C-9B7CFD4C1F43}" name="1" dataDxfId="165"/>
    <tableColumn id="7" xr3:uid="{F1653157-4532-4F05-98E2-0D0A5D116EBD}" name="3" dataDxfId="164"/>
    <tableColumn id="27" xr3:uid="{A0D73469-0ADD-4583-A690-120FBE5A5C22}" name="4" dataDxfId="163"/>
    <tableColumn id="26" xr3:uid="{43AEAD0D-21F8-4C47-A5C4-7018DC41F18D}" name="6" dataDxfId="162"/>
    <tableColumn id="24" xr3:uid="{D29FF61C-5CBB-4734-9C14-FEB2A8F85537}" name="7" dataDxfId="161"/>
    <tableColumn id="25" xr3:uid="{B0C46C49-5FF3-47BF-A9AE-6C0A8820ACB6}" name="8" dataDxfId="160"/>
    <tableColumn id="28" xr3:uid="{270C1466-85D7-44B7-9DF5-5350ABCF636F}" name="9" dataDxfId="159"/>
    <tableColumn id="29" xr3:uid="{EE58BF5E-4FAB-4320-AD22-496EBA0A8CC6}" name="10" dataDxfId="158"/>
    <tableColumn id="30" xr3:uid="{A7088926-934C-4E8D-88A7-2B9F683EFD3B}" name="11" dataDxfId="157"/>
    <tableColumn id="31" xr3:uid="{C3400A21-BB5F-443F-A43C-96F0D0E994CD}" name="13" dataDxfId="156"/>
    <tableColumn id="8" xr3:uid="{97E91656-58E1-4629-A463-25DCC7CFA3B0}" name="14" dataDxfId="155"/>
    <tableColumn id="9" xr3:uid="{4E0A9486-6527-4A6B-ACC7-8B01636917F5}" name="15" dataDxfId="154"/>
    <tableColumn id="10" xr3:uid="{0EE2F553-0C54-499A-9ACC-F4DCDCFBBBEA}" name="16" dataDxfId="153"/>
    <tableColumn id="11" xr3:uid="{7289F0C7-72E7-4C8A-A0E7-531EF74F9254}" name="17" dataDxfId="152"/>
    <tableColumn id="12" xr3:uid="{EC9696F2-D4A5-4042-BBE1-E3C64FE72AED}" name="18" dataDxfId="151"/>
    <tableColumn id="14" xr3:uid="{B0653272-6948-4A69-B7F5-9DADCB29A13E}" name="20" dataDxfId="150"/>
    <tableColumn id="15" xr3:uid="{0F1968FB-6B80-44F8-BE1A-C368F94B3C13}" name="21" dataDxfId="149"/>
    <tableColumn id="16" xr3:uid="{6D36DBEB-4AF5-426F-A752-698A5D1C3B62}" name="22" dataDxfId="148"/>
    <tableColumn id="17" xr3:uid="{0207C6D9-8D97-4852-BFED-C445D736D0DB}" name="23" dataDxfId="147"/>
    <tableColumn id="18" xr3:uid="{7DDAA5A2-633B-4C3F-B0EE-5FDD92815DC8}" name="24" dataDxfId="146"/>
    <tableColumn id="19" xr3:uid="{44AE6AAE-F0AD-4A2F-BFFB-98D8D3BA8E3C}" name="25" dataDxfId="145"/>
    <tableColumn id="20" xr3:uid="{B3CF3923-DF8A-4F76-B0EB-9BCF1BEB99D7}" name="26" dataDxfId="144"/>
    <tableColumn id="21" xr3:uid="{D1C5440B-A3AC-4083-9DEA-3C61BD3AA4BA}" name="27" dataDxfId="143"/>
    <tableColumn id="22" xr3:uid="{B9DADE9A-D31C-405D-B512-FA0C75505FD3}" name="28" dataDxfId="142"/>
    <tableColumn id="32" xr3:uid="{3E650F8F-F441-4E55-89DE-6126FB2FAC48}" name="29" dataDxfId="141"/>
    <tableColumn id="23" xr3:uid="{DDC02FAB-2145-4E5A-A691-0B443835F534}" name="30" dataDxfId="140"/>
    <tableColumn id="5" xr3:uid="{D4A0BEAA-FF12-423C-A01E-2E19D1AD53FF}" name="CARTERA" dataDxfId="13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8" dataDxfId="137">
  <autoFilter ref="CA8:CE13" xr:uid="{32F2C0DF-608D-4449-86C3-ED0D601B4CAB}"/>
  <tableColumns count="5">
    <tableColumn id="1" xr3:uid="{3CE00A77-7414-4C4C-8A91-68EF49780B65}" name="VISTA" dataDxfId="136"/>
    <tableColumn id="2" xr3:uid="{56B0F96B-21BA-4827-B2B1-B18358246F09}" name="1" dataDxfId="135"/>
    <tableColumn id="3" xr3:uid="{1E4D191E-FF72-4608-80E3-C9FEAF37BDCC}" name="2" dataDxfId="134"/>
    <tableColumn id="4" xr3:uid="{C83CA394-AE26-46CE-A122-E8F3B2632CBE}" name="3" dataDxfId="133"/>
    <tableColumn id="14" xr3:uid="{6F542B49-75AA-4A9E-8EF8-DB967DF24F23}" name="4" dataDxfId="13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31" headerRowBorderDxfId="130" tableBorderDxfId="12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28">
  <autoFilter ref="A2:K57" xr:uid="{CEADAD3D-0C27-4778-BBDF-CD1636DD9E90}"/>
  <tableColumns count="11">
    <tableColumn id="1" xr3:uid="{4A64A390-AB89-48FF-B540-1CCF03489458}" name="SUPER" dataDxfId="127"/>
    <tableColumn id="2" xr3:uid="{45101E4F-DB4B-4554-B6B5-ADB5F0B1770F}" name="ASESOR_CRR" dataDxfId="126"/>
    <tableColumn id="5" xr3:uid="{E8ED1EF9-2793-4A14-9FB0-C2C88FAAF77A}" name="META" dataDxfId="125"/>
    <tableColumn id="6" xr3:uid="{9A1D0047-70F8-4EF2-B183-E872A9F6E0D4}" name="ALCANCE" dataDxfId="124"/>
    <tableColumn id="7" xr3:uid="{DB2D050C-1682-4246-A04F-385DB2970EEC}" name="SUPER2" dataDxfId="123"/>
    <tableColumn id="3" xr3:uid="{3432E335-BE7B-4784-A694-9F2A48385AC0}" name="ASESOR"/>
    <tableColumn id="4" xr3:uid="{267B73DC-69BA-4ECE-83A5-7572A6145E6D}" name="RECUPERO" dataDxfId="122"/>
    <tableColumn id="11" xr3:uid="{881B540A-A1A2-4344-A3DD-35C5E8D9728F}" name="DNI" dataDxfId="121"/>
    <tableColumn id="12" xr3:uid="{319F9868-3DC8-43BB-B95D-50902B671ECD}" name="FECHA DE INICIO" dataDxfId="120"/>
    <tableColumn id="8" xr3:uid="{CFF0EDA1-6698-4F60-A351-0F390F5F97C2}" name="ESTADO" dataDxfId="119"/>
    <tableColumn id="9" xr3:uid="{7B85EA5D-A52D-4E16-BAAE-ABE3F31106B9}" name="SEGMENTO" dataDxfId="11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17" tableBorderDxfId="116">
  <autoFilter ref="M8:AW58" xr:uid="{99EC4EFF-C4F5-47B9-B9CA-C539D3E1DA6A}"/>
  <tableColumns count="37">
    <tableColumn id="5" xr3:uid="{7D4E3052-A2A5-45E4-91B9-517C4637DCB1}" name="AL_AC" dataDxfId="115"/>
    <tableColumn id="2" xr3:uid="{A35BC57C-E121-4AEE-9DD5-5E00BD1723E4}" name="CLASIFICACIÓN" dataDxfId="114"/>
    <tableColumn id="3" xr3:uid="{5017548B-527B-4318-AA2A-51FA1DE29854}" name="SUPERVISOR" dataDxfId="113"/>
    <tableColumn id="1" xr3:uid="{6D53B6EC-2DC5-49C1-8E40-1AD9A3C0E8BF}" name="RECUPERO" dataDxfId="112">
      <calculatedColumnFormula>SUM(#REF!)</calculatedColumnFormula>
    </tableColumn>
    <tableColumn id="6" xr3:uid="{69340D94-209B-4BC0-AC07-C87931DE975C}" name="META" dataDxfId="111">
      <calculatedColumnFormula>VLOOKUP(DATA_MAYO_202684[[#This Row],[ASER_]],D1_MAYO_202681[[ASESOR_CRR]:[META]],2,0)</calculatedColumnFormula>
    </tableColumn>
    <tableColumn id="7" xr3:uid="{B8C4559C-F742-49D3-962B-6456909CF17B}" name="ASER_" dataDxfId="110"/>
    <tableColumn id="8" xr3:uid="{5556AB1B-7833-4E23-8AB5-D539848D6383}" name="2" dataDxfId="109"/>
    <tableColumn id="9" xr3:uid="{C5734845-9EDA-4C5F-89EA-F080D98A8239}" name="3" dataDxfId="10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07"/>
    <tableColumn id="11" xr3:uid="{502C75B1-4204-4753-96FD-DF400011296A}" name="15" dataDxfId="106"/>
    <tableColumn id="12" xr3:uid="{0A6F4D7B-8E06-4B62-8294-5D8F05A8CB0A}" name="16" dataDxfId="105"/>
    <tableColumn id="13" xr3:uid="{A9CA6C72-9D2E-4C2B-BAAE-3A7ACDFEEA4B}" name="17" dataDxfId="104"/>
    <tableColumn id="14" xr3:uid="{BA7BFB3C-8A7A-4F64-B9DB-4A638E309109}" name="18" dataDxfId="103"/>
    <tableColumn id="15" xr3:uid="{4D649C8E-48CA-4509-BFE1-60D3F323CD73}" name="19" dataDxfId="102"/>
    <tableColumn id="35" xr3:uid="{1290719A-B443-4CB4-8E81-B6D3D13267BD}" name="20" dataDxfId="101"/>
    <tableColumn id="36" xr3:uid="{F4A801E4-9557-413D-BEF6-08675AB9E824}" name="21" dataDxfId="100"/>
    <tableColumn id="38" xr3:uid="{9ADEDB42-FBDC-466B-A80E-100DAAC1E533}" name="22" dataDxfId="99"/>
    <tableColumn id="37" xr3:uid="{C5A7C01F-4B4D-4858-A0C5-80590A65D0D9}" name="23" dataDxfId="98"/>
    <tableColumn id="32" xr3:uid="{34FB8588-1641-468D-8A9C-CE05703D6D8A}" name="24" dataDxfId="97"/>
    <tableColumn id="33" xr3:uid="{3EC631B2-B479-4B54-B367-7F04C010ADF8}" name="25" dataDxfId="96"/>
    <tableColumn id="34" xr3:uid="{81C745CF-6C9F-41AD-910D-BF4C140A845E}" name="26" dataDxfId="95"/>
    <tableColumn id="26" xr3:uid="{CEA0AFFE-054C-4B9C-9EAB-5D0AFC7D2E4D}" name="27" dataDxfId="94"/>
    <tableColumn id="30" xr3:uid="{18AF48FD-9B2C-4DC4-ABA7-2E8C8E44BE7D}" name="28" dataDxfId="93"/>
    <tableColumn id="31" xr3:uid="{8D03E2DA-BC26-4007-85DF-8A561242C9DF}" name="29" dataDxfId="92"/>
    <tableColumn id="16" xr3:uid="{DCA40FF9-CF3B-4DFE-A664-963D7B4A36C1}" name="30" dataDxfId="91"/>
    <tableColumn id="17" xr3:uid="{47EFE678-2E07-48FF-B66F-12E198D87A66}" name="31" dataDxfId="90"/>
    <tableColumn id="29" xr3:uid="{3FE111A9-252B-47CB-BAAC-E0952DF12A10}" name="CARTERA ASESOR" dataDxfId="8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88" dataDxfId="86" headerRowBorderDxfId="87" tableBorderDxfId="85" totalsRowBorderDxfId="8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8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82">
      <calculatedColumnFormula>MAX(DITE_MAYO_202685[[#This Row],[SUPER]:[CARTERA]])</calculatedColumnFormula>
    </tableColumn>
    <tableColumn id="4" xr3:uid="{97F5BE93-4CF2-44FA-A977-F098658E2535}" name="ALCANCE SUPERVISOR" dataDxfId="8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0"/>
    <tableColumn id="7" xr3:uid="{2784BC62-1DE5-4506-B637-74149480FC40}" name="2" dataDxfId="79"/>
    <tableColumn id="27" xr3:uid="{A815FAB3-0A3D-47A4-8A84-0827A96FA900}" name="3" dataDxfId="78"/>
    <tableColumn id="26" xr3:uid="{00E49E0E-3D8A-4E02-93BA-F06EF5E524A6}" name="4" dataDxfId="77"/>
    <tableColumn id="8" xr3:uid="{4FA69ECA-2769-4837-B0A9-2A77529734C5}" name="5" dataDxfId="76"/>
    <tableColumn id="25" xr3:uid="{37F3CC89-64AB-4B8F-93ED-BBA3B22999C7}" name="6" dataDxfId="75"/>
    <tableColumn id="28" xr3:uid="{2FD87C1A-74A8-4FD9-8F05-7C2D3A81F7BF}" name="7" dataDxfId="74"/>
    <tableColumn id="29" xr3:uid="{07F5EB57-BDBC-4241-B319-19531224375C}" name="8" dataDxfId="73"/>
    <tableColumn id="30" xr3:uid="{EADCA0DB-F6A8-42AF-A886-EE9FE8258510}" name="9" dataDxfId="72"/>
    <tableColumn id="31" xr3:uid="{4543F4E9-083A-4822-BA2F-185A0F98FBAD}" name="10" dataDxfId="71"/>
    <tableColumn id="32" xr3:uid="{F623200B-FF62-415E-96E9-BF29AD96FBCD}" name="11" dataDxfId="70"/>
    <tableColumn id="33" xr3:uid="{B1C9A457-C914-48E7-9B89-4E324CC37215}" name="12" dataDxfId="69"/>
    <tableColumn id="34" xr3:uid="{29A35C22-4AC9-4526-AC7F-B959F19EEF7A}" name="13" dataDxfId="68"/>
    <tableColumn id="35" xr3:uid="{AE59CA8E-0D11-42BC-90D3-98FB863B930A}" name="14" dataDxfId="67"/>
    <tableColumn id="36" xr3:uid="{1B8E1F06-A6CC-46EA-A06E-959E5B5F3650}" name="15" dataDxfId="66"/>
    <tableColumn id="9" xr3:uid="{236FB28A-D0BC-4549-AACF-DF2DC6EA3B00}" name="16" dataDxfId="65"/>
    <tableColumn id="10" xr3:uid="{EE15861B-D0A7-4A31-8DB1-BD88685DAA17}" name="17" dataDxfId="64"/>
    <tableColumn id="11" xr3:uid="{1FB86A47-3B16-4C03-B440-9E25AB66C3EE}" name="18" dataDxfId="63"/>
    <tableColumn id="12" xr3:uid="{C942E9E0-6CDD-4A0A-B1C1-C8558750820D}" name="19" dataDxfId="62"/>
    <tableColumn id="13" xr3:uid="{6928162A-9065-47CE-8C1B-4EF16CE8AFFE}" name="20" dataDxfId="61"/>
    <tableColumn id="14" xr3:uid="{D3ABC4C5-278D-4A76-8B33-9CF4632077DA}" name="21" dataDxfId="60"/>
    <tableColumn id="15" xr3:uid="{5D617563-FB40-4BB2-A012-A3710427A6B5}" name="22" dataDxfId="59"/>
    <tableColumn id="16" xr3:uid="{D0253AAF-BDF5-4176-B0CE-EA507BBA0DD8}" name="23" dataDxfId="58"/>
    <tableColumn id="17" xr3:uid="{EBB5E4B5-E2B2-4210-9DF9-B6C235B5DD20}" name="24" dataDxfId="57"/>
    <tableColumn id="18" xr3:uid="{190C9D96-D142-49D6-8A87-8C8A6489CC6E}" name="25" dataDxfId="56"/>
    <tableColumn id="19" xr3:uid="{F6CE2D74-54EB-4D6E-B006-29B78E00B956}" name="26" dataDxfId="55"/>
    <tableColumn id="20" xr3:uid="{FA09505D-E5DD-4041-8124-23A2BC1A34E6}" name="27" dataDxfId="54"/>
    <tableColumn id="21" xr3:uid="{FCE405CC-978E-47A4-B9A9-9484D7649714}" name="28" dataDxfId="53"/>
    <tableColumn id="22" xr3:uid="{F00C44AE-506F-4BB4-90B1-25E3A5370980}" name="29" dataDxfId="52"/>
    <tableColumn id="23" xr3:uid="{85629680-93C9-4151-8AF4-4E814AFF502F}" name="30" dataDxfId="51"/>
    <tableColumn id="24" xr3:uid="{B32A0522-105D-4219-8A74-2FF6BA7BE363}" name="31" dataDxfId="50"/>
    <tableColumn id="5" xr3:uid="{68D5371C-E40A-415D-BEBB-02E2D98BFFF0}" name="CARTERA" dataDxfId="4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48" dataDxfId="47">
  <autoFilter ref="CI8:CM13" xr:uid="{6A23029B-24FA-409E-A5D3-C14C1CED561D}"/>
  <tableColumns count="5">
    <tableColumn id="1" xr3:uid="{5A64E687-6603-4C1D-A60E-6EA92192BA1C}" name="VISTA" dataDxfId="46"/>
    <tableColumn id="2" xr3:uid="{356C54C9-5E0A-4E89-9455-FB3E249A49F5}" name="1" dataDxfId="45"/>
    <tableColumn id="3" xr3:uid="{E36B4FAA-F4DE-4844-A6B9-D151405BB942}" name="2" dataDxfId="44"/>
    <tableColumn id="4" xr3:uid="{3BE37E62-6390-46D5-95BA-EED63D9055C8}" name="3" dataDxfId="43"/>
    <tableColumn id="14" xr3:uid="{AC914FEC-5036-4985-9CBF-12C32BB6AC18}" name="4" dataDxfId="4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1" headerRowBorderDxfId="40" tableBorderDxfId="3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93" tableBorderDxfId="1492">
  <autoFilter ref="M8:AN57" xr:uid="{C43AC382-896C-48E3-967E-003D8C3BB4E1}"/>
  <tableColumns count="28">
    <tableColumn id="5" xr3:uid="{3070F4BF-8DA0-42C9-A329-60BF3937C6CD}" name="AL_AC" dataDxfId="1491">
      <calculatedColumnFormula>DATA_MAYO_2026[[#This Row],[RECUPERO]]/DATA_MAYO_2026[[#This Row],[META]]</calculatedColumnFormula>
    </tableColumn>
    <tableColumn id="2" xr3:uid="{6F4F1AB6-BBA7-498F-8826-77193C5F7DE1}" name="CLASIFICACIÓN" dataDxfId="1490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89">
      <calculatedColumnFormula>IFERROR(VLOOKUP(DATA_MAYO_2026[[#This Row],[ASER_]],$B:$G,4,0),"")</calculatedColumnFormula>
    </tableColumn>
    <tableColumn id="1" xr3:uid="{9CEE94D1-F610-44F2-BECC-051BA76BFF42}" name="RECUPERO" dataDxfId="1488">
      <calculatedColumnFormula>VLOOKUP(DATA_MAYO_2026[[#This Row],[ASER_]],D1_MAYO_2026[[ASESOR_CRR]:[RECUPERO]],6,0)</calculatedColumnFormula>
    </tableColumn>
    <tableColumn id="6" xr3:uid="{3562AB11-2CE4-4155-B81B-115DFB69AAAB}" name="META" dataDxfId="1487">
      <calculatedColumnFormula>VLOOKUP(DATA_MAYO_2026[[#This Row],[ASER_]],D1_MAYO_2026[[ASESOR_CRR]:[META]],2,0)</calculatedColumnFormula>
    </tableColumn>
    <tableColumn id="7" xr3:uid="{AC7A2592-ACAD-4ED6-8351-E4B65FF33302}" name="ASER_" dataDxfId="1486"/>
    <tableColumn id="4" xr3:uid="{DA0D3C8E-070D-4088-AECD-5F2EBC6508EA}" name="1" dataDxfId="1485"/>
    <tableColumn id="8" xr3:uid="{D7FBF1F2-5A46-485F-925D-86EC9088EE46}" name="2" dataDxfId="1484"/>
    <tableColumn id="9" xr3:uid="{98D48677-E650-4067-8686-1CC9080B6D71}" name="3" dataDxfId="1483"/>
    <tableColumn id="10" xr3:uid="{A974A4A9-21AF-43B2-9C93-C6F103E8C411}" name="4" dataDxfId="1482"/>
    <tableColumn id="11" xr3:uid="{D058D028-4AAB-47B9-A7D3-876CEDD146AA}" name="5" dataDxfId="1481"/>
    <tableColumn id="12" xr3:uid="{307618CA-E43D-42A3-8C03-88388003A5BF}" name="8" dataDxfId="1480"/>
    <tableColumn id="13" xr3:uid="{65D16E27-3C15-4385-9A4F-B28821EF4DF6}" name="9" dataDxfId="1479"/>
    <tableColumn id="14" xr3:uid="{5A29EA5C-756B-4F6D-B764-BBEF2AB98C7D}" name="10" dataDxfId="1478"/>
    <tableColumn id="15" xr3:uid="{3B9CE493-BFF8-40F7-8EBA-E6D80D76579A}" name="11" dataDxfId="1477"/>
    <tableColumn id="35" xr3:uid="{937A2A56-212E-4F5D-82A6-A611A736B874}" name="12" dataDxfId="1476"/>
    <tableColumn id="36" xr3:uid="{BDD4E521-FEB6-4C6D-A99C-4DEF1151ECB2}" name="15" dataDxfId="1475"/>
    <tableColumn id="38" xr3:uid="{8A3F13C2-2724-40B9-B643-549845061201}" name="16" dataDxfId="1474"/>
    <tableColumn id="37" xr3:uid="{1B44AA59-76C8-45D9-8D04-DE465519029A}" name="17" dataDxfId="1473"/>
    <tableColumn id="32" xr3:uid="{671123B0-2D4B-4251-A9E4-5E6081CC9B0D}" name="18" dataDxfId="1472"/>
    <tableColumn id="33" xr3:uid="{60129480-1A31-44E0-9812-1991A66734F8}" name="19" dataDxfId="1471"/>
    <tableColumn id="34" xr3:uid="{FDFC525F-FDF7-4915-B1C4-C85C973F5DA2}" name="22" dataDxfId="1470"/>
    <tableColumn id="26" xr3:uid="{B6EB21BB-98AE-4702-A51D-97935B8D2065}" name="23" dataDxfId="1469"/>
    <tableColumn id="30" xr3:uid="{60395B11-6EC8-498F-AE14-A906778E013B}" name="24" dataDxfId="1468"/>
    <tableColumn id="31" xr3:uid="{D6095057-15EB-4616-A6CE-8131684C14BF}" name="25" dataDxfId="1467"/>
    <tableColumn id="16" xr3:uid="{AEBDE2A8-76B9-42D9-9059-4EA0D9C9EF1E}" name="26" dataDxfId="1466"/>
    <tableColumn id="17" xr3:uid="{0874DB56-268A-4369-AFDE-AC61ECA55C23}" name="30" dataDxfId="1465"/>
    <tableColumn id="29" xr3:uid="{D20EC82C-02AB-47E1-8B4F-0454088553EB}" name="CARTERA ASESOR" dataDxfId="1464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63">
  <autoFilter ref="A2:K55" xr:uid="{AB1967BC-98FE-49B9-B96E-7F91454A75DF}"/>
  <tableColumns count="11">
    <tableColumn id="1" xr3:uid="{E8C9BFA3-A821-4545-B3F0-1D85338E10F0}" name="SUPER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1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0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59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58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57"/>
    <tableColumn id="11" xr3:uid="{F601E667-9F29-4288-9F5A-767AD7CB84C9}" name="DNI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52" dataDxfId="1450" headerRowBorderDxfId="1451" tableBorderDxfId="1449" totalsRowBorderDxfId="1448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47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6">
      <calculatedColumnFormula>MAX(DITE_MAYO_2026[[#This Row],[SUPER]:[CARTERA]])</calculatedColumnFormula>
    </tableColumn>
    <tableColumn id="4" xr3:uid="{F9F9E33D-CF47-4A7B-B383-5185C72E6DBF}" name="ALCANCE SUPERVISOR" dataDxfId="1445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4"/>
    <tableColumn id="6" xr3:uid="{C6BD95E9-37E9-4C3B-8FAC-71C063D3CCCF}" name="1" dataDxfId="1443"/>
    <tableColumn id="7" xr3:uid="{154D80CB-9358-4F70-B790-869141CEED69}" name="2" dataDxfId="1442"/>
    <tableColumn id="27" xr3:uid="{B1E200F5-8C17-45BD-9A07-4B3CFCF2F55B}" name="3" dataDxfId="1441"/>
    <tableColumn id="26" xr3:uid="{C4A34376-F48F-4D30-891F-680F0DC972B5}" name="4" dataDxfId="1440"/>
    <tableColumn id="8" xr3:uid="{B8634A52-4E10-47C7-A2E2-7268D75FF3B1}" name="5" dataDxfId="1439"/>
    <tableColumn id="9" xr3:uid="{50F52F97-2FFF-429B-8205-9821B5E2DDA3}" name="8" dataDxfId="1438"/>
    <tableColumn id="10" xr3:uid="{6CA0D076-C021-4ECD-9708-296693BD3D20}" name="9" dataDxfId="1437"/>
    <tableColumn id="11" xr3:uid="{60AC6543-9932-43CA-8508-68010867604A}" name="10" dataDxfId="1436"/>
    <tableColumn id="12" xr3:uid="{0838B302-CF6C-41FA-9981-2C61DC3D728B}" name="11" dataDxfId="1435"/>
    <tableColumn id="13" xr3:uid="{26042530-89B3-48FD-877D-23191B67C000}" name="12" dataDxfId="1434"/>
    <tableColumn id="14" xr3:uid="{995CAE1C-81F5-4376-9FBF-9057F92CEBA2}" name="15" dataDxfId="1433"/>
    <tableColumn id="15" xr3:uid="{CE078F22-32E6-477A-8610-B39D8802D198}" name="16" dataDxfId="1432"/>
    <tableColumn id="16" xr3:uid="{E61DEB3E-541F-4914-B1D0-C31E52B10974}" name="17" dataDxfId="1431"/>
    <tableColumn id="17" xr3:uid="{EC1E57C1-8228-4A17-A0ED-ACC28C9F0842}" name="18" dataDxfId="1430"/>
    <tableColumn id="18" xr3:uid="{2DA8EC35-62DF-44D7-9B0C-1DA9FD7CFD91}" name="19" dataDxfId="1429"/>
    <tableColumn id="19" xr3:uid="{302180D2-EA42-43C4-9FEA-201681FA861E}" name="22" dataDxfId="1428"/>
    <tableColumn id="20" xr3:uid="{451825B8-387D-40FA-8E98-2EFAE991267E}" name="23" dataDxfId="1427"/>
    <tableColumn id="21" xr3:uid="{026C2977-2F45-419E-AE54-92E82A6FE474}" name="24" dataDxfId="1426"/>
    <tableColumn id="22" xr3:uid="{3BBAF7E2-3A2C-4E90-AE74-EEF9947AB60E}" name="25" dataDxfId="1425"/>
    <tableColumn id="23" xr3:uid="{8879B076-C842-409F-9B19-61F59EF05584}" name="26" dataDxfId="1424"/>
    <tableColumn id="24" xr3:uid="{AF13A28F-47F7-4494-B809-B096327E1B45}" name="30" dataDxfId="1423"/>
    <tableColumn id="5" xr3:uid="{E0FECB44-CCD1-447F-A9BF-090DD9D8B323}" name="CARTERA" dataDxfId="1422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21" dataDxfId="1420">
  <autoFilter ref="BQ8:BU13" xr:uid="{C9FCF86D-1275-4B72-BE74-6F156A04A60F}"/>
  <tableColumns count="5">
    <tableColumn id="1" xr3:uid="{D4A2D135-5FEA-4A06-89AF-37C3FE1C2F48}" name="VISTA" dataDxfId="1419"/>
    <tableColumn id="2" xr3:uid="{4FF6DB9A-B454-446F-997B-A00F368BEC51}" name="1" dataDxfId="1418"/>
    <tableColumn id="3" xr3:uid="{8B26053F-A062-4D4B-AAC8-2984C8D90026}" name="2" dataDxfId="1417"/>
    <tableColumn id="4" xr3:uid="{70518B20-4375-4037-8000-83326D8CF440}" name="3" dataDxfId="1416"/>
    <tableColumn id="14" xr3:uid="{28C3DE23-A40F-42FD-9BED-2CB4EF12CD03}" name="4" dataDxfId="1415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4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13"/>
    <tableColumn id="13" xr3:uid="{2D7990E4-A896-4572-9D14-3FF5B35B7400}" name="IND_Tardanza Tiempo" dataDxfId="1412"/>
    <tableColumn id="14" xr3:uid="{0709BCC0-721A-4783-8476-818F0240D126}" name="IND_Tiempo Manual" dataDxfId="1411"/>
    <tableColumn id="15" xr3:uid="{CB205A1D-4524-4C50-9DC3-BDBB92D67A0E}" name="IND_Tiempo Discador" dataDxfId="1410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09"/>
    <tableColumn id="22" xr3:uid="{63C5C944-18A2-4B99-B231-BCB43D95719E}" name="IND_PDP"/>
    <tableColumn id="23" xr3:uid="{5E955A18-24FE-4493-B2DE-F47259904D65}" name="IND_Cierre" dataDxfId="1408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07"/>
    <tableColumn id="29" xr3:uid="{891E1417-CEC1-4367-9EEA-4002ED580706}" name="IND_Condonacion" dataDxfId="1406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CF1" zoomScale="70" zoomScaleNormal="70" workbookViewId="0">
      <selection activeCell="CQ1" sqref="CQ1:DR104857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DF6" zoomScale="70" zoomScaleNormal="70" workbookViewId="0">
      <selection activeCell="DL26" sqref="DL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2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122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122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122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122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  <c r="CQ8" s="86" t="s">
        <v>642</v>
      </c>
      <c r="CR8" s="85" t="s">
        <v>643</v>
      </c>
      <c r="CS8" s="85" t="s">
        <v>644</v>
      </c>
      <c r="CT8" s="85" t="s">
        <v>645</v>
      </c>
      <c r="CU8" s="85" t="s">
        <v>646</v>
      </c>
      <c r="CV8" s="85" t="s">
        <v>673</v>
      </c>
      <c r="CW8" s="85" t="s">
        <v>647</v>
      </c>
      <c r="CX8" s="85" t="s">
        <v>648</v>
      </c>
      <c r="CY8" s="85" t="s">
        <v>649</v>
      </c>
      <c r="CZ8" s="85" t="s">
        <v>650</v>
      </c>
      <c r="DA8" s="85" t="s">
        <v>651</v>
      </c>
      <c r="DB8" s="85" t="s">
        <v>652</v>
      </c>
      <c r="DC8" s="85" t="s">
        <v>653</v>
      </c>
      <c r="DD8" s="85" t="s">
        <v>654</v>
      </c>
      <c r="DE8" s="85" t="s">
        <v>655</v>
      </c>
      <c r="DF8" s="85" t="s">
        <v>656</v>
      </c>
      <c r="DG8" s="85" t="s">
        <v>657</v>
      </c>
      <c r="DH8" s="85" t="s">
        <v>658</v>
      </c>
      <c r="DI8" s="85" t="s">
        <v>659</v>
      </c>
      <c r="DJ8" s="85" t="s">
        <v>660</v>
      </c>
      <c r="DK8" s="85" t="s">
        <v>661</v>
      </c>
      <c r="DL8" s="85" t="s">
        <v>674</v>
      </c>
      <c r="DM8" s="85" t="s">
        <v>662</v>
      </c>
      <c r="DN8" s="85" t="s">
        <v>663</v>
      </c>
      <c r="DO8" s="85" t="s">
        <v>665</v>
      </c>
      <c r="DP8" s="85" t="s">
        <v>666</v>
      </c>
      <c r="DQ8" s="85" t="s">
        <v>667</v>
      </c>
      <c r="DR8" s="87" t="s">
        <v>664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639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639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639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639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639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639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639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639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639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639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639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639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639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639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639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639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639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700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639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639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639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639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1009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639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1066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639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639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639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1094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639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639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639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639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994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639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639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639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639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639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639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639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1095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639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639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639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639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639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639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639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639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639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639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1096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639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639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639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639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639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639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639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1097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639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639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639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639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639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639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639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639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639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639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639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639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639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1026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639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639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639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639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639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639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700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639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968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639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639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639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639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639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1001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639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639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639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639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639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639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639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639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1017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639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639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995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639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639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639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700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639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639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639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639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639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639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1027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639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639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639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639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639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639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639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639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639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639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639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639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639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989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639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1004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639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639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639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639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1001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639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1098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639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639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639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639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639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639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639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639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639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639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639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639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639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639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639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639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639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639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639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639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639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639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639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639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639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970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639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639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639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639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639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639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639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639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639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700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639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639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639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639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639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639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1099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639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1100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639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639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639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639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999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639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1101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639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639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977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639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639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639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639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639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639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639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639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1011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639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639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639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639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639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639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639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639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639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639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639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639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1097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639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639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639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639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1060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639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639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639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639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639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639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639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639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639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639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639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639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639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639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639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639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639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639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639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639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639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639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639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639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639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639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639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639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1102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639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639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639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639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639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639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639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639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639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639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639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639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639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639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639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639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639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639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639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639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639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639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968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639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639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639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999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639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639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639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639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639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639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639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639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639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1103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639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639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639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639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639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639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639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900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639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639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1104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639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639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639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639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757</v>
      </c>
      <c r="DH271">
        <v>10047</v>
      </c>
      <c r="DI271">
        <v>0.12</v>
      </c>
      <c r="DQ271">
        <v>86</v>
      </c>
    </row>
    <row r="272" spans="95:122" x14ac:dyDescent="0.25">
      <c r="CQ272" t="s">
        <v>639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639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639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639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639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639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639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639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1105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639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639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639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639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639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639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954</v>
      </c>
      <c r="DH285">
        <v>12409</v>
      </c>
      <c r="DI285">
        <v>0.2727</v>
      </c>
      <c r="DQ285">
        <v>86</v>
      </c>
    </row>
    <row r="286" spans="95:122" x14ac:dyDescent="0.25">
      <c r="CQ286" t="s">
        <v>639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639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639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639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639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639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639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639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639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639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639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1012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639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639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639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639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639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639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639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639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639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639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639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639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639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639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639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1009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639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639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639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639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639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639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1106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639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709</v>
      </c>
      <c r="DH318">
        <v>35261</v>
      </c>
      <c r="DI318">
        <v>0.1477</v>
      </c>
      <c r="DQ318">
        <v>86</v>
      </c>
    </row>
    <row r="319" spans="95:122" x14ac:dyDescent="0.25">
      <c r="CQ319" t="s">
        <v>639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639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1014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639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639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639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639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639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639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639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639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1107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639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639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639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639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639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639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639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639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639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639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639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1093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639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639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639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639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639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639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1097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639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639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639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639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639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900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639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639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700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639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639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639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639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639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639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639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639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639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1108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639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639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639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639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639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639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639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639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1109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639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799</v>
      </c>
      <c r="DH370">
        <v>21792</v>
      </c>
      <c r="DI370">
        <v>0.2727</v>
      </c>
      <c r="DQ370">
        <v>82</v>
      </c>
    </row>
    <row r="371" spans="95:122" x14ac:dyDescent="0.25">
      <c r="CQ371" t="s">
        <v>639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1110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639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639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796</v>
      </c>
      <c r="DH373">
        <v>19903</v>
      </c>
      <c r="DI373">
        <v>0.2077</v>
      </c>
      <c r="DQ373">
        <v>82</v>
      </c>
    </row>
    <row r="374" spans="95:122" x14ac:dyDescent="0.25">
      <c r="CQ374" t="s">
        <v>639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639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639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1056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639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639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639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639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639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1015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639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846</v>
      </c>
      <c r="DH382">
        <v>16907</v>
      </c>
      <c r="DI382">
        <v>0.3211</v>
      </c>
      <c r="DQ382">
        <v>82</v>
      </c>
    </row>
    <row r="383" spans="95:122" x14ac:dyDescent="0.25">
      <c r="CQ383" t="s">
        <v>639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997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639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639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639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639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976</v>
      </c>
      <c r="DH387">
        <v>17194</v>
      </c>
      <c r="DI387">
        <v>0.1638</v>
      </c>
      <c r="DQ387">
        <v>82</v>
      </c>
    </row>
    <row r="388" spans="95:122" x14ac:dyDescent="0.25">
      <c r="CQ388" t="s">
        <v>639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639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993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639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900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639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639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1014</v>
      </c>
      <c r="DH392">
        <v>22162</v>
      </c>
      <c r="DI392">
        <v>0.21</v>
      </c>
      <c r="DQ392">
        <v>82</v>
      </c>
    </row>
    <row r="393" spans="95:122" x14ac:dyDescent="0.25">
      <c r="CQ393" t="s">
        <v>639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639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812</v>
      </c>
      <c r="DH394">
        <v>31004</v>
      </c>
      <c r="DI394">
        <v>0.2</v>
      </c>
      <c r="DQ394">
        <v>82</v>
      </c>
    </row>
    <row r="395" spans="95:122" x14ac:dyDescent="0.25">
      <c r="CQ395" t="s">
        <v>639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639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639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639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639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639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639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639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639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713</v>
      </c>
      <c r="DH403">
        <v>39484</v>
      </c>
      <c r="DI403">
        <v>0.3095</v>
      </c>
      <c r="DQ403">
        <v>82</v>
      </c>
    </row>
    <row r="404" spans="95:122" x14ac:dyDescent="0.25">
      <c r="CQ404" t="s">
        <v>639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639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639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639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1111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639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639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639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639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639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639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639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639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639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965</v>
      </c>
      <c r="DH416">
        <v>16877</v>
      </c>
      <c r="DI416">
        <v>0.2432</v>
      </c>
      <c r="DQ416">
        <v>82</v>
      </c>
    </row>
    <row r="417" spans="95:122" x14ac:dyDescent="0.25">
      <c r="CQ417" t="s">
        <v>639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639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639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639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639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639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639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639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1112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639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639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639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1113</v>
      </c>
      <c r="DH427">
        <v>13209</v>
      </c>
      <c r="DI427">
        <v>0.3286</v>
      </c>
      <c r="DQ427">
        <v>82</v>
      </c>
    </row>
    <row r="428" spans="95:122" x14ac:dyDescent="0.25">
      <c r="CQ428" t="s">
        <v>639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639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678</v>
      </c>
      <c r="DH429">
        <v>35583</v>
      </c>
      <c r="DI429">
        <v>0.1222</v>
      </c>
      <c r="DQ429">
        <v>82</v>
      </c>
    </row>
    <row r="430" spans="95:122" x14ac:dyDescent="0.25">
      <c r="CQ430" t="s">
        <v>639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639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639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639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639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639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639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639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991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639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639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639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639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639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639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800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639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639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639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639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639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639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1092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639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639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900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639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639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639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639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639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639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639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639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639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1114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639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639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639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639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639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639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639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639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639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639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988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639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639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639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639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639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1023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639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639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639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968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639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1030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639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1092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639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639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639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639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639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639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639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639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639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639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639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772</v>
      </c>
      <c r="DH491">
        <v>29188</v>
      </c>
      <c r="DI491">
        <v>0.1452</v>
      </c>
      <c r="DQ491">
        <v>80</v>
      </c>
    </row>
    <row r="492" spans="95:122" x14ac:dyDescent="0.25">
      <c r="CQ492" t="s">
        <v>639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639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639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639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639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639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639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639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639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639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639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639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639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639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639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639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1115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639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639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639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639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639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639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639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639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974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639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639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639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1116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639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639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639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639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639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639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639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639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639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639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639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639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639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639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1011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639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639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639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639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639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639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639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639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639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1117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639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754</v>
      </c>
      <c r="DH542">
        <v>29370</v>
      </c>
      <c r="DI542">
        <v>0.2195</v>
      </c>
      <c r="DQ542">
        <v>76</v>
      </c>
    </row>
    <row r="543" spans="95:122" x14ac:dyDescent="0.25">
      <c r="CQ543" t="s">
        <v>639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999</v>
      </c>
      <c r="DH543">
        <v>16003</v>
      </c>
      <c r="DI543">
        <v>0.1895</v>
      </c>
      <c r="DQ543">
        <v>76</v>
      </c>
    </row>
    <row r="544" spans="95:122" x14ac:dyDescent="0.25">
      <c r="CQ544" t="s">
        <v>639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1000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639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639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639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639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639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639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639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679</v>
      </c>
      <c r="DH551">
        <v>12107</v>
      </c>
      <c r="DI551">
        <v>0.2727</v>
      </c>
      <c r="DQ551">
        <v>76</v>
      </c>
    </row>
    <row r="552" spans="95:122" x14ac:dyDescent="0.25">
      <c r="CQ552" t="s">
        <v>639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639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639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639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639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639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639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639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639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639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639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639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639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639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639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639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639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639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1118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639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1083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639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639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639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639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639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639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639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639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639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639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639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639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639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639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639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639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872</v>
      </c>
      <c r="DH586">
        <v>17906</v>
      </c>
      <c r="DI586">
        <v>0.1179</v>
      </c>
      <c r="DQ586">
        <v>74</v>
      </c>
    </row>
    <row r="587" spans="95:122" x14ac:dyDescent="0.25">
      <c r="CQ587" t="s">
        <v>639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639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1119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639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639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1120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639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639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639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639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639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1032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639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786</v>
      </c>
      <c r="DH596">
        <v>2510</v>
      </c>
      <c r="DI596">
        <v>0.1176</v>
      </c>
      <c r="DQ596">
        <v>74</v>
      </c>
    </row>
    <row r="597" spans="95:122" x14ac:dyDescent="0.25">
      <c r="CQ597" t="s">
        <v>639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639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639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639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639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639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1014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639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639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639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639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675</v>
      </c>
      <c r="DH606">
        <v>36555</v>
      </c>
      <c r="DI606">
        <v>0.1371</v>
      </c>
      <c r="DQ606">
        <v>74</v>
      </c>
    </row>
    <row r="607" spans="95:122" x14ac:dyDescent="0.25">
      <c r="CQ607" t="s">
        <v>639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639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639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639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639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720</v>
      </c>
      <c r="DH611">
        <v>38324</v>
      </c>
      <c r="DI611">
        <v>0.24</v>
      </c>
      <c r="DQ611">
        <v>74</v>
      </c>
    </row>
    <row r="612" spans="95:122" x14ac:dyDescent="0.25">
      <c r="CQ612" t="s">
        <v>639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639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639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639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961</v>
      </c>
      <c r="DH615">
        <v>41290</v>
      </c>
      <c r="DI615">
        <v>0.1923</v>
      </c>
      <c r="DQ615">
        <v>74</v>
      </c>
    </row>
    <row r="616" spans="95:122" x14ac:dyDescent="0.25">
      <c r="CQ616" t="s">
        <v>639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639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639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977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639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639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639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639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639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639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639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1121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639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979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639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639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639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639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639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639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639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639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639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639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639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639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639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695</v>
      </c>
      <c r="DH639">
        <v>27723</v>
      </c>
      <c r="DI639">
        <v>0.3846</v>
      </c>
      <c r="DQ639">
        <v>74</v>
      </c>
    </row>
    <row r="640" spans="95:122" x14ac:dyDescent="0.25">
      <c r="CQ640" t="s">
        <v>639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1122</v>
      </c>
      <c r="DH640">
        <v>45781</v>
      </c>
      <c r="DI640">
        <v>0.2626</v>
      </c>
      <c r="DQ640">
        <v>74</v>
      </c>
    </row>
    <row r="641" spans="95:122" x14ac:dyDescent="0.25">
      <c r="CQ641" t="s">
        <v>639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639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639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639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855</v>
      </c>
      <c r="DH644">
        <v>25378</v>
      </c>
      <c r="DI644">
        <v>0.21</v>
      </c>
      <c r="DQ644">
        <v>74</v>
      </c>
    </row>
    <row r="645" spans="95:122" x14ac:dyDescent="0.25">
      <c r="CQ645" t="s">
        <v>639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639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639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639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639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1123</v>
      </c>
      <c r="DH649">
        <v>37122</v>
      </c>
      <c r="DI649">
        <v>0.2949</v>
      </c>
      <c r="DQ649">
        <v>74</v>
      </c>
    </row>
    <row r="650" spans="95:122" x14ac:dyDescent="0.25">
      <c r="CQ650" t="s">
        <v>639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639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639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1042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639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639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639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639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639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639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639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639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639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639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639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639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639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639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1030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639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1097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639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1005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639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639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639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850</v>
      </c>
      <c r="DH671">
        <v>23945</v>
      </c>
      <c r="DI671">
        <v>0.15</v>
      </c>
      <c r="DQ671">
        <v>72</v>
      </c>
    </row>
    <row r="672" spans="95:122" x14ac:dyDescent="0.25">
      <c r="CQ672" t="s">
        <v>639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639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639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881</v>
      </c>
      <c r="DH674">
        <v>23516</v>
      </c>
      <c r="DI674">
        <v>0.2442</v>
      </c>
      <c r="DQ674">
        <v>72</v>
      </c>
    </row>
    <row r="675" spans="95:122" x14ac:dyDescent="0.25">
      <c r="CQ675" t="s">
        <v>639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639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639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639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639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639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639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639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640</v>
      </c>
      <c r="DQ682">
        <v>70</v>
      </c>
      <c r="DR682">
        <v>737</v>
      </c>
    </row>
    <row r="683" spans="95:122" x14ac:dyDescent="0.25">
      <c r="CQ683" t="s">
        <v>639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639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985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639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639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1124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639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639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639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639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639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639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1125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639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639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639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639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639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973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639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730</v>
      </c>
      <c r="DH698">
        <v>15790</v>
      </c>
      <c r="DI698">
        <v>0.1061</v>
      </c>
      <c r="DQ698">
        <v>68</v>
      </c>
    </row>
    <row r="699" spans="95:122" x14ac:dyDescent="0.25">
      <c r="CQ699" t="s">
        <v>639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639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639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639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639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972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639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639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639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639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639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639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639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639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1031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639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639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639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639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639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639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639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639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639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1094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639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639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1018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639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639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639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639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1123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639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639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750</v>
      </c>
      <c r="DH728">
        <v>13898</v>
      </c>
      <c r="DI728">
        <v>0.1489</v>
      </c>
      <c r="DQ728">
        <v>68</v>
      </c>
    </row>
    <row r="729" spans="95:122" x14ac:dyDescent="0.25">
      <c r="CQ729" t="s">
        <v>639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639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639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639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639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900</v>
      </c>
      <c r="DH733">
        <v>21703</v>
      </c>
      <c r="DI733">
        <v>0.1162</v>
      </c>
      <c r="DQ733">
        <v>68</v>
      </c>
    </row>
    <row r="734" spans="95:122" x14ac:dyDescent="0.25">
      <c r="CQ734" t="s">
        <v>639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639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639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639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639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639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639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1126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639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639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850</v>
      </c>
      <c r="DH742">
        <v>16895</v>
      </c>
      <c r="DI742">
        <v>0.1479</v>
      </c>
      <c r="DQ742">
        <v>68</v>
      </c>
    </row>
    <row r="743" spans="95:122" x14ac:dyDescent="0.25">
      <c r="CQ743" t="s">
        <v>639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639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639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639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639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639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639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639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639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804</v>
      </c>
      <c r="DH751">
        <v>22138</v>
      </c>
      <c r="DI751">
        <v>0.2167</v>
      </c>
      <c r="DQ751">
        <v>68</v>
      </c>
    </row>
    <row r="752" spans="95:122" x14ac:dyDescent="0.25">
      <c r="CQ752" t="s">
        <v>639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639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832</v>
      </c>
      <c r="DH753">
        <v>29646</v>
      </c>
      <c r="DI753">
        <v>0.1797</v>
      </c>
      <c r="DQ753">
        <v>68</v>
      </c>
    </row>
    <row r="754" spans="95:122" x14ac:dyDescent="0.25">
      <c r="CQ754" t="s">
        <v>639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639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639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639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639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973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639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855</v>
      </c>
      <c r="DH759">
        <v>28957</v>
      </c>
      <c r="DI759">
        <v>0.2</v>
      </c>
      <c r="DQ759">
        <v>68</v>
      </c>
    </row>
    <row r="760" spans="95:122" x14ac:dyDescent="0.25">
      <c r="CQ760" t="s">
        <v>639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685</v>
      </c>
      <c r="DH760">
        <v>27665</v>
      </c>
      <c r="DI760">
        <v>0.25</v>
      </c>
      <c r="DQ760">
        <v>68</v>
      </c>
    </row>
    <row r="761" spans="95:122" x14ac:dyDescent="0.25">
      <c r="CQ761" t="s">
        <v>639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639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639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767</v>
      </c>
      <c r="DH763">
        <v>39626</v>
      </c>
      <c r="DI763">
        <v>0.1772</v>
      </c>
      <c r="DQ763">
        <v>68</v>
      </c>
    </row>
    <row r="764" spans="95:122" x14ac:dyDescent="0.25">
      <c r="CQ764" t="s">
        <v>639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639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993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639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639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709</v>
      </c>
      <c r="DH767">
        <v>22470</v>
      </c>
      <c r="DI767">
        <v>0.3095</v>
      </c>
      <c r="DQ767">
        <v>68</v>
      </c>
    </row>
    <row r="768" spans="95:122" x14ac:dyDescent="0.25">
      <c r="CQ768" t="s">
        <v>639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639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639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639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639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639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639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991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639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639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639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639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679</v>
      </c>
      <c r="DH778">
        <v>29880</v>
      </c>
      <c r="DI778">
        <v>0.1216</v>
      </c>
      <c r="DQ778">
        <v>68</v>
      </c>
    </row>
    <row r="779" spans="95:122" x14ac:dyDescent="0.25">
      <c r="CQ779" t="s">
        <v>639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639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639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639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1010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639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639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639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639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639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639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812</v>
      </c>
      <c r="DH788">
        <v>26621</v>
      </c>
      <c r="DI788">
        <v>0.1183</v>
      </c>
      <c r="DQ788">
        <v>66</v>
      </c>
    </row>
    <row r="789" spans="95:122" x14ac:dyDescent="0.25">
      <c r="CQ789" t="s">
        <v>639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639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639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639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639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639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639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639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639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639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1014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639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639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639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639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639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639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639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639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814</v>
      </c>
      <c r="DH806">
        <v>41822</v>
      </c>
      <c r="DI806">
        <v>0.1411</v>
      </c>
      <c r="DQ806">
        <v>66</v>
      </c>
    </row>
    <row r="807" spans="95:122" x14ac:dyDescent="0.25">
      <c r="CQ807" t="s">
        <v>639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639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1127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639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1128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639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639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639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993</v>
      </c>
      <c r="DH812">
        <v>16312</v>
      </c>
      <c r="DI812">
        <v>0.1157</v>
      </c>
      <c r="DQ812">
        <v>64</v>
      </c>
    </row>
    <row r="813" spans="95:122" x14ac:dyDescent="0.25">
      <c r="CQ813" t="s">
        <v>639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639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767</v>
      </c>
      <c r="DH814">
        <v>23413</v>
      </c>
      <c r="DI814">
        <v>0.1842</v>
      </c>
      <c r="DQ814">
        <v>64</v>
      </c>
    </row>
    <row r="815" spans="95:122" x14ac:dyDescent="0.25">
      <c r="CQ815" t="s">
        <v>639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639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779</v>
      </c>
      <c r="DH816">
        <v>19264</v>
      </c>
      <c r="DI816">
        <v>0.1658</v>
      </c>
      <c r="DQ816">
        <v>64</v>
      </c>
    </row>
    <row r="817" spans="95:122" x14ac:dyDescent="0.25">
      <c r="CQ817" t="s">
        <v>639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1129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639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639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815</v>
      </c>
      <c r="DH819">
        <v>3482</v>
      </c>
      <c r="DI819">
        <v>0.1754</v>
      </c>
      <c r="DQ819">
        <v>64</v>
      </c>
    </row>
    <row r="820" spans="95:122" x14ac:dyDescent="0.25">
      <c r="CQ820" t="s">
        <v>639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639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639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639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1003</v>
      </c>
      <c r="DH823">
        <v>23433</v>
      </c>
      <c r="DI823">
        <v>0.2077</v>
      </c>
      <c r="DQ823">
        <v>64</v>
      </c>
    </row>
    <row r="824" spans="95:122" x14ac:dyDescent="0.25">
      <c r="CQ824" t="s">
        <v>639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855</v>
      </c>
      <c r="DH824">
        <v>30020</v>
      </c>
      <c r="DI824">
        <v>0.2059</v>
      </c>
      <c r="DQ824">
        <v>64</v>
      </c>
    </row>
    <row r="825" spans="95:122" x14ac:dyDescent="0.25">
      <c r="CQ825" t="s">
        <v>639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639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1130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639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639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926</v>
      </c>
      <c r="DH828">
        <v>38610</v>
      </c>
      <c r="DI828">
        <v>0.1152</v>
      </c>
      <c r="DQ828">
        <v>64</v>
      </c>
    </row>
    <row r="829" spans="95:122" x14ac:dyDescent="0.25">
      <c r="CQ829" t="s">
        <v>639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639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1131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639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639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678</v>
      </c>
      <c r="DH832">
        <v>31350</v>
      </c>
      <c r="DI832">
        <v>0.1028</v>
      </c>
      <c r="DQ832">
        <v>64</v>
      </c>
    </row>
    <row r="833" spans="95:122" x14ac:dyDescent="0.25">
      <c r="CQ833" t="s">
        <v>639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855</v>
      </c>
      <c r="DH833">
        <v>16279</v>
      </c>
      <c r="DI833">
        <v>0.1386</v>
      </c>
      <c r="DQ833">
        <v>64</v>
      </c>
    </row>
    <row r="834" spans="95:122" x14ac:dyDescent="0.25">
      <c r="CQ834" t="s">
        <v>639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639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639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639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639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862</v>
      </c>
      <c r="DH838">
        <v>26205</v>
      </c>
      <c r="DI838">
        <v>0.1181</v>
      </c>
      <c r="DQ838">
        <v>64</v>
      </c>
    </row>
    <row r="839" spans="95:122" x14ac:dyDescent="0.25">
      <c r="CQ839" t="s">
        <v>639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1132</v>
      </c>
      <c r="DH839">
        <v>35505</v>
      </c>
      <c r="DI839">
        <v>0.2414</v>
      </c>
      <c r="DQ839">
        <v>64</v>
      </c>
    </row>
    <row r="840" spans="95:122" x14ac:dyDescent="0.25">
      <c r="CQ840" t="s">
        <v>639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639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784</v>
      </c>
      <c r="DH841">
        <v>31567</v>
      </c>
      <c r="DI841">
        <v>0.2185</v>
      </c>
      <c r="DQ841">
        <v>64</v>
      </c>
    </row>
    <row r="842" spans="95:122" x14ac:dyDescent="0.25">
      <c r="CQ842" t="s">
        <v>639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639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639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639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639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679</v>
      </c>
      <c r="DH846">
        <v>38880</v>
      </c>
      <c r="DI846">
        <v>0.1552</v>
      </c>
      <c r="DQ846">
        <v>64</v>
      </c>
    </row>
    <row r="847" spans="95:122" x14ac:dyDescent="0.25">
      <c r="CQ847" t="s">
        <v>639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639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700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639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639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679</v>
      </c>
      <c r="DH850">
        <v>25302</v>
      </c>
      <c r="DI850">
        <v>0.2195</v>
      </c>
      <c r="DQ850">
        <v>64</v>
      </c>
    </row>
    <row r="851" spans="95:121" x14ac:dyDescent="0.25">
      <c r="CQ851" t="s">
        <v>639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639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639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639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848</v>
      </c>
      <c r="DH854">
        <v>38017</v>
      </c>
      <c r="DI854">
        <v>0.2321</v>
      </c>
      <c r="DQ854">
        <v>64</v>
      </c>
    </row>
    <row r="855" spans="95:121" x14ac:dyDescent="0.25">
      <c r="CQ855" t="s">
        <v>639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639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639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792</v>
      </c>
      <c r="DH857">
        <v>24758</v>
      </c>
      <c r="DI857">
        <v>0.114</v>
      </c>
      <c r="DQ857">
        <v>64</v>
      </c>
    </row>
    <row r="858" spans="95:121" x14ac:dyDescent="0.25">
      <c r="CQ858" t="s">
        <v>639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639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685</v>
      </c>
      <c r="DH859">
        <v>27972</v>
      </c>
      <c r="DI859">
        <v>0.1089</v>
      </c>
      <c r="DQ859">
        <v>64</v>
      </c>
    </row>
    <row r="860" spans="95:121" x14ac:dyDescent="0.25">
      <c r="CQ860" t="s">
        <v>639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639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639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639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854</v>
      </c>
      <c r="DH863">
        <v>55703</v>
      </c>
      <c r="DI863">
        <v>0.1565</v>
      </c>
      <c r="DQ863">
        <v>64</v>
      </c>
    </row>
    <row r="864" spans="95:121" x14ac:dyDescent="0.25">
      <c r="CQ864" t="s">
        <v>639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639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816</v>
      </c>
      <c r="DH865">
        <v>20705</v>
      </c>
      <c r="DI865">
        <v>0.2069</v>
      </c>
      <c r="DQ865">
        <v>64</v>
      </c>
    </row>
    <row r="866" spans="95:121" x14ac:dyDescent="0.25">
      <c r="CQ866" t="s">
        <v>639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1023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639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639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639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639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639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1014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639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639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639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639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972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639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639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787</v>
      </c>
      <c r="DH877">
        <v>22181</v>
      </c>
      <c r="DI877">
        <v>0.2429</v>
      </c>
      <c r="DQ877">
        <v>64</v>
      </c>
    </row>
    <row r="878" spans="95:121" x14ac:dyDescent="0.25">
      <c r="CQ878" t="s">
        <v>639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639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988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639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639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639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639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639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639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679</v>
      </c>
      <c r="DH885">
        <v>38757</v>
      </c>
      <c r="DI885">
        <v>0.18</v>
      </c>
      <c r="DQ885">
        <v>64</v>
      </c>
    </row>
    <row r="886" spans="95:122" x14ac:dyDescent="0.25">
      <c r="CQ886" t="s">
        <v>639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639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807</v>
      </c>
      <c r="DH887">
        <v>34631</v>
      </c>
      <c r="DI887">
        <v>0.1429</v>
      </c>
      <c r="DQ887">
        <v>64</v>
      </c>
    </row>
    <row r="888" spans="95:122" x14ac:dyDescent="0.25">
      <c r="CQ888" t="s">
        <v>639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1017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639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772</v>
      </c>
      <c r="DH889">
        <v>19373</v>
      </c>
      <c r="DI889">
        <v>0.1023</v>
      </c>
      <c r="DQ889">
        <v>64</v>
      </c>
    </row>
    <row r="890" spans="95:122" x14ac:dyDescent="0.25">
      <c r="CQ890" t="s">
        <v>639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639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639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735</v>
      </c>
      <c r="DH892">
        <v>37488</v>
      </c>
      <c r="DI892">
        <v>0.2414</v>
      </c>
      <c r="DQ892">
        <v>64</v>
      </c>
    </row>
    <row r="893" spans="95:122" x14ac:dyDescent="0.25">
      <c r="CQ893" t="s">
        <v>639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639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988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639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639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639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639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639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639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822</v>
      </c>
      <c r="DH900">
        <v>15286</v>
      </c>
      <c r="DI900">
        <v>0.2165</v>
      </c>
      <c r="DQ900">
        <v>64</v>
      </c>
    </row>
    <row r="901" spans="95:122" x14ac:dyDescent="0.25">
      <c r="CQ901" t="s">
        <v>639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639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639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639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639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849</v>
      </c>
      <c r="DH905">
        <v>22047</v>
      </c>
      <c r="DI905">
        <v>0.1318</v>
      </c>
      <c r="DQ905">
        <v>64</v>
      </c>
    </row>
    <row r="906" spans="95:122" x14ac:dyDescent="0.25">
      <c r="CQ906" t="s">
        <v>639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639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639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991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639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841</v>
      </c>
      <c r="DH909">
        <v>30588</v>
      </c>
      <c r="DI909">
        <v>0.25</v>
      </c>
      <c r="DQ909">
        <v>64</v>
      </c>
    </row>
    <row r="910" spans="95:122" x14ac:dyDescent="0.25">
      <c r="CQ910" t="s">
        <v>639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639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639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639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639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639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639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639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639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993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639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900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639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708</v>
      </c>
      <c r="DH920">
        <v>27859</v>
      </c>
      <c r="DI920">
        <v>0.3</v>
      </c>
      <c r="DQ920">
        <v>64</v>
      </c>
    </row>
    <row r="921" spans="95:122" x14ac:dyDescent="0.25">
      <c r="CQ921" t="s">
        <v>639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679</v>
      </c>
      <c r="DH921">
        <v>15274</v>
      </c>
      <c r="DI921">
        <v>0.12</v>
      </c>
      <c r="DQ921">
        <v>64</v>
      </c>
    </row>
    <row r="922" spans="95:122" x14ac:dyDescent="0.25">
      <c r="CQ922" t="s">
        <v>639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639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639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639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639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639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754</v>
      </c>
      <c r="DH927">
        <v>39991</v>
      </c>
      <c r="DI927">
        <v>0.1452</v>
      </c>
      <c r="DQ927">
        <v>64</v>
      </c>
    </row>
    <row r="928" spans="95:122" x14ac:dyDescent="0.25">
      <c r="CQ928" t="s">
        <v>639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639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639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675</v>
      </c>
      <c r="DH930">
        <v>33693</v>
      </c>
      <c r="DI930">
        <v>0.2208</v>
      </c>
      <c r="DQ930">
        <v>64</v>
      </c>
    </row>
    <row r="931" spans="95:122" x14ac:dyDescent="0.25">
      <c r="CQ931" t="s">
        <v>639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684</v>
      </c>
      <c r="DH931">
        <v>24801</v>
      </c>
      <c r="DI931">
        <v>0.1918</v>
      </c>
      <c r="DQ931">
        <v>64</v>
      </c>
    </row>
    <row r="932" spans="95:122" x14ac:dyDescent="0.25">
      <c r="CQ932" t="s">
        <v>639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639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639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639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639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980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639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639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639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993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639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639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639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639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639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639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639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987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639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639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639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1112</v>
      </c>
      <c r="DH949">
        <v>22395</v>
      </c>
      <c r="DI949">
        <v>0.2487</v>
      </c>
      <c r="DQ949">
        <v>62</v>
      </c>
    </row>
    <row r="950" spans="95:122" x14ac:dyDescent="0.25">
      <c r="CQ950" t="s">
        <v>639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639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639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639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639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639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639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639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639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639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639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639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639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1002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639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639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971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639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639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1133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639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1014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639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639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639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639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639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639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1000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639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1093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639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1134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639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639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639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639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639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639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675</v>
      </c>
      <c r="DH981">
        <v>16676</v>
      </c>
      <c r="DI981">
        <v>0.2152</v>
      </c>
      <c r="DQ981">
        <v>60</v>
      </c>
    </row>
    <row r="982" spans="95:121" x14ac:dyDescent="0.25">
      <c r="CQ982" t="s">
        <v>639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639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639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639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700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639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639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639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639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639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639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808</v>
      </c>
      <c r="DH991">
        <v>17057</v>
      </c>
      <c r="DI991">
        <v>0.1842</v>
      </c>
      <c r="DQ991">
        <v>60</v>
      </c>
    </row>
    <row r="992" spans="95:121" x14ac:dyDescent="0.25">
      <c r="CQ992" t="s">
        <v>639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639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639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639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639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639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684</v>
      </c>
      <c r="DH997">
        <v>38279</v>
      </c>
      <c r="DI997">
        <v>0.21</v>
      </c>
      <c r="DQ997">
        <v>60</v>
      </c>
    </row>
    <row r="998" spans="95:121" x14ac:dyDescent="0.25">
      <c r="CQ998" t="s">
        <v>639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991</v>
      </c>
      <c r="DH998">
        <v>34603</v>
      </c>
      <c r="DI998">
        <v>0.1842</v>
      </c>
      <c r="DQ998">
        <v>60</v>
      </c>
    </row>
    <row r="999" spans="95:121" x14ac:dyDescent="0.25">
      <c r="CQ999" t="s">
        <v>639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639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639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639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639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639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639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639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639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639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639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639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639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639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639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639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639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639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639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639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639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639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639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639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639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1093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639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639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639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639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639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639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639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639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639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639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639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639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639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639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639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639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639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639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639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639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639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639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639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986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639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639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639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639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639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639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1135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639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639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639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639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639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639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639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1113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639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1123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639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639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639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639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639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639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639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639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639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639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639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639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639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639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639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639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1136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639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639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639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639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639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992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639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639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639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639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639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639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639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639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639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818</v>
      </c>
      <c r="DH1090">
        <v>20866</v>
      </c>
      <c r="DI1090">
        <v>0.5</v>
      </c>
      <c r="DQ1090">
        <v>50</v>
      </c>
    </row>
    <row r="1091" spans="95:121" x14ac:dyDescent="0.25">
      <c r="CQ1091" t="s">
        <v>639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639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639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639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639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1024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639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639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639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639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639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700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639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639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639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639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639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639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1059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639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639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639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639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1017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639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1137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639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1039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639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639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639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639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639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639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639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639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639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639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639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639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1027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639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639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639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639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639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639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639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639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639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639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639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639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639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639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639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639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639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639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639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639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639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639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639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639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639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639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639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639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639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639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639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639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639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1018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639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988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639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639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639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639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639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639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639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639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639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639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639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639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639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639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639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639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639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639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639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639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639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639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639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639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639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639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639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639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639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639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639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639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639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639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639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A2" sqref="A2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8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79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118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79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118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79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118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  <c r="CM8" s="86" t="s">
        <v>642</v>
      </c>
      <c r="CN8" s="85" t="s">
        <v>643</v>
      </c>
      <c r="CO8" s="85" t="s">
        <v>644</v>
      </c>
      <c r="CP8" s="85" t="s">
        <v>645</v>
      </c>
      <c r="CQ8" s="85" t="s">
        <v>646</v>
      </c>
      <c r="CR8" s="85" t="s">
        <v>673</v>
      </c>
      <c r="CS8" s="85" t="s">
        <v>647</v>
      </c>
      <c r="CT8" s="85" t="s">
        <v>648</v>
      </c>
      <c r="CU8" s="85" t="s">
        <v>649</v>
      </c>
      <c r="CV8" s="85" t="s">
        <v>650</v>
      </c>
      <c r="CW8" s="85" t="s">
        <v>651</v>
      </c>
      <c r="CX8" s="85" t="s">
        <v>652</v>
      </c>
      <c r="CY8" s="85" t="s">
        <v>653</v>
      </c>
      <c r="CZ8" s="85" t="s">
        <v>654</v>
      </c>
      <c r="DA8" s="85" t="s">
        <v>655</v>
      </c>
      <c r="DB8" s="85" t="s">
        <v>656</v>
      </c>
      <c r="DC8" s="85" t="s">
        <v>657</v>
      </c>
      <c r="DD8" s="85" t="s">
        <v>658</v>
      </c>
      <c r="DE8" s="85" t="s">
        <v>659</v>
      </c>
      <c r="DF8" s="85" t="s">
        <v>660</v>
      </c>
      <c r="DG8" s="85" t="s">
        <v>661</v>
      </c>
      <c r="DH8" s="85" t="s">
        <v>674</v>
      </c>
      <c r="DI8" s="85" t="s">
        <v>662</v>
      </c>
      <c r="DJ8" s="85" t="s">
        <v>663</v>
      </c>
      <c r="DK8" s="85" t="s">
        <v>665</v>
      </c>
      <c r="DL8" s="85" t="s">
        <v>666</v>
      </c>
      <c r="DM8" s="85" t="s">
        <v>667</v>
      </c>
      <c r="DN8" s="87" t="s">
        <v>664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0">
        <v>648361.04</v>
      </c>
      <c r="CE9" s="81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639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0.28767857142857145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2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639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2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639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2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639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0.27919642857142857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3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639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639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639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0.53443750000000001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639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639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639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639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0.43576785714285715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639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1.1184375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639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639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1.0848214285714286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639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0.61566071428571434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639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639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639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0.51210714285714287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639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1.0116571428571428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639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639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639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639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0.27027946428571425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639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639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639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639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0.50285714285714289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639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1020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639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0.65249999999999997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639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639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1021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639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639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1.3341133928571429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639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639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639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639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639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0.16071428571428573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639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639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639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639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639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639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639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639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639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639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639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5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639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5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639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5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639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5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639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639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639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639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688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639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730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639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639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639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747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639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639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967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639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801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639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700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639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712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639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639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877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639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639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639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679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639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679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639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974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639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884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639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1024</v>
      </c>
      <c r="DD82">
        <v>7219</v>
      </c>
      <c r="DE82">
        <v>0.246</v>
      </c>
      <c r="DM82">
        <v>92</v>
      </c>
    </row>
    <row r="83" spans="91:118" x14ac:dyDescent="0.25">
      <c r="CM83" t="s">
        <v>639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639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756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639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679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639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1001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639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700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639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982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639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808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639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639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694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639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705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639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639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639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747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639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639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639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639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857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639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685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639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813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639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719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639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723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639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767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639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719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639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806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639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685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639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639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639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804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639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639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881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639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720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639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948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639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676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639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639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777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639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919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639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708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639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1025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639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790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639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1011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639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963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639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799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639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723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639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832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639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750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639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679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639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735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639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733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639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999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639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804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639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991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639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926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639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1026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639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639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919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639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978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639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639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747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639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639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857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639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639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852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639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684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639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841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639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961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639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966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639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639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870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639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639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728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639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896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639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971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639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969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639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807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639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986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639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639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965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639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705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639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639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1027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639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675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639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639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639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857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639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852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639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753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639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700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639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639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744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639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679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639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804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639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731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639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980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639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1028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639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639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812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639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639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1029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639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701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639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750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639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700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639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762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639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639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639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729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639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639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729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639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1003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639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639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910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639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870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639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684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639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779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639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705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639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684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639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639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747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639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711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639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639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1030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639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1031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639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639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702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639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910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639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639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639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716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639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678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639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754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639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967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639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639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812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639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639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732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639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861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639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984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639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971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639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871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639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682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639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721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639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639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735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639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678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639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639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639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1032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639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1033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639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1034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639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678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639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767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639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639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716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639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804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639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988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639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981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639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713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639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847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639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639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639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1035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639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787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639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848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639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639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639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750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639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639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639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959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639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678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639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639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639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777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639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713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639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639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822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639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639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852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639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1009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639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639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785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639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749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639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903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639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723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639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813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639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692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639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750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639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760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639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797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639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770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639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685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639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760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639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639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808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639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639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834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639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706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639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681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639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677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639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812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639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1023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639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732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639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639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723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639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708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639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639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881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639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1036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639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678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639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1037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639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1006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639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639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744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639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784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639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1038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639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639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639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723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639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854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639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728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639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977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639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639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744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639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639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731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639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813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639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956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639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1016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639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639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679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639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767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639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896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639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639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639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695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639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1013</v>
      </c>
      <c r="DD317">
        <v>21170</v>
      </c>
      <c r="DE317">
        <v>0.1714</v>
      </c>
      <c r="DM317">
        <v>82</v>
      </c>
    </row>
    <row r="318" spans="91:118" x14ac:dyDescent="0.25">
      <c r="CM318" t="s">
        <v>639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639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750</v>
      </c>
      <c r="DD319">
        <v>11853</v>
      </c>
      <c r="DE319">
        <v>5.11E-2</v>
      </c>
      <c r="DM319">
        <v>82</v>
      </c>
    </row>
    <row r="320" spans="91:118" x14ac:dyDescent="0.25">
      <c r="CM320" t="s">
        <v>639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709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639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685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639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639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748</v>
      </c>
      <c r="DD323">
        <v>49065</v>
      </c>
      <c r="DE323">
        <v>0.1444</v>
      </c>
      <c r="DM323">
        <v>82</v>
      </c>
    </row>
    <row r="324" spans="91:118" x14ac:dyDescent="0.25">
      <c r="CM324" t="s">
        <v>639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639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639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687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639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687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639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700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639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639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696</v>
      </c>
      <c r="DD330">
        <v>31668</v>
      </c>
      <c r="DE330">
        <v>0.2021</v>
      </c>
      <c r="DM330">
        <v>82</v>
      </c>
    </row>
    <row r="331" spans="91:118" x14ac:dyDescent="0.25">
      <c r="CM331" t="s">
        <v>639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639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639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639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639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639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849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639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732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639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687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639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678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639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993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639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639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995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639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639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639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639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684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639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639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731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639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872</v>
      </c>
      <c r="DD349">
        <v>42552</v>
      </c>
      <c r="DE349">
        <v>0.1472</v>
      </c>
      <c r="DM349">
        <v>82</v>
      </c>
    </row>
    <row r="350" spans="91:118" x14ac:dyDescent="0.25">
      <c r="CM350" t="s">
        <v>639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639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687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639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830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639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639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731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639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735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639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1039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639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639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639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639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932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639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826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639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639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639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639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988</v>
      </c>
      <c r="DD365">
        <v>39894</v>
      </c>
      <c r="DE365">
        <v>0.2</v>
      </c>
      <c r="DM365">
        <v>82</v>
      </c>
    </row>
    <row r="366" spans="91:118" x14ac:dyDescent="0.25">
      <c r="CM366" t="s">
        <v>639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748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639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639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837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639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639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748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639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723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639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723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639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639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808</v>
      </c>
      <c r="DD374">
        <v>11237</v>
      </c>
      <c r="DE374">
        <v>0.1489</v>
      </c>
      <c r="DM374">
        <v>82</v>
      </c>
    </row>
    <row r="375" spans="91:118" x14ac:dyDescent="0.25">
      <c r="CM375" t="s">
        <v>639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639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796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639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639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1022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639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754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639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702</v>
      </c>
      <c r="DD380">
        <v>30706</v>
      </c>
      <c r="DE380">
        <v>0.1023</v>
      </c>
      <c r="DM380">
        <v>82</v>
      </c>
    </row>
    <row r="381" spans="91:118" x14ac:dyDescent="0.25">
      <c r="CM381" t="s">
        <v>639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1018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639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639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639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639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1040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639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734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639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717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639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679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639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754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639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639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639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639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750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639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1041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639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967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639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1018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639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1014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639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930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639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796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639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812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639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794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639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1042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639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1043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639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1014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639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818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639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639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639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639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639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777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639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684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639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639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1030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639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767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639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703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639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803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639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878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639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639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864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639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639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730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639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677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639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703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639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750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639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679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639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639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797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639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639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639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639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639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723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639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876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639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639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730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639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871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639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851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639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823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639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955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639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1019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639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1044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639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1014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639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857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639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808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639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915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639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639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1045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639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1046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639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749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639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639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639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791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639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800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639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1047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639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852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639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1048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639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858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639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926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639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879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639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952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639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826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639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639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747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639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639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639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639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709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639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723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639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639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639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750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639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639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979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639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705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639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708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639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750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639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639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878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639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1049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639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723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639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903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639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639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688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639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721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639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831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639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1007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639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759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639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639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832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639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639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1050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639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834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639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639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721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639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639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687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639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785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639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857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639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787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639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700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639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639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639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745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639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757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639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639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639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639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705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639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684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639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968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639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708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639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695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639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816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639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716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639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726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639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782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639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788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639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852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639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1051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639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786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639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639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1015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639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854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639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745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639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639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796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639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639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639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975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639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986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639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639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639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639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639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639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639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739</v>
      </c>
      <c r="DD537">
        <v>32820</v>
      </c>
      <c r="DE537">
        <v>8.72E-2</v>
      </c>
      <c r="DM537">
        <v>74</v>
      </c>
    </row>
    <row r="538" spans="91:118" x14ac:dyDescent="0.25">
      <c r="CM538" t="s">
        <v>639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639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816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639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639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733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639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708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639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754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639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735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639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639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710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639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685</v>
      </c>
      <c r="DD547">
        <v>52999</v>
      </c>
      <c r="DE547">
        <v>0.2366</v>
      </c>
      <c r="DM547">
        <v>74</v>
      </c>
    </row>
    <row r="548" spans="91:118" x14ac:dyDescent="0.25">
      <c r="CM548" t="s">
        <v>639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639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639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639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1052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639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792</v>
      </c>
      <c r="DD552">
        <v>33725</v>
      </c>
      <c r="DE552">
        <v>0.26</v>
      </c>
      <c r="DM552">
        <v>74</v>
      </c>
    </row>
    <row r="553" spans="91:118" x14ac:dyDescent="0.25">
      <c r="CM553" t="s">
        <v>639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679</v>
      </c>
      <c r="DD553">
        <v>24367</v>
      </c>
      <c r="DE553">
        <v>0.1429</v>
      </c>
      <c r="DM553">
        <v>74</v>
      </c>
    </row>
    <row r="554" spans="91:118" x14ac:dyDescent="0.25">
      <c r="CM554" t="s">
        <v>639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1018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639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740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639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639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720</v>
      </c>
      <c r="DD557">
        <v>40088</v>
      </c>
      <c r="DE557">
        <v>0.1565</v>
      </c>
      <c r="DM557">
        <v>74</v>
      </c>
    </row>
    <row r="558" spans="91:118" x14ac:dyDescent="0.25">
      <c r="CM558" t="s">
        <v>639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907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639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747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639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639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639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639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639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639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708</v>
      </c>
      <c r="DD565">
        <v>43276</v>
      </c>
      <c r="DE565">
        <v>0.32</v>
      </c>
      <c r="DM565">
        <v>74</v>
      </c>
    </row>
    <row r="566" spans="91:118" x14ac:dyDescent="0.25">
      <c r="CM566" t="s">
        <v>639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639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752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639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639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774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639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1025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639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639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639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679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639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747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639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681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639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1053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639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679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639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679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639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687</v>
      </c>
      <c r="DD579">
        <v>22279</v>
      </c>
      <c r="DE579">
        <v>0.1258</v>
      </c>
      <c r="DM579">
        <v>74</v>
      </c>
    </row>
    <row r="580" spans="91:118" x14ac:dyDescent="0.25">
      <c r="CM580" t="s">
        <v>639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639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1054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639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1055</v>
      </c>
      <c r="DD582">
        <v>8090</v>
      </c>
      <c r="DE582">
        <v>0.2974</v>
      </c>
      <c r="DM582">
        <v>74</v>
      </c>
    </row>
    <row r="583" spans="91:118" x14ac:dyDescent="0.25">
      <c r="CM583" t="s">
        <v>639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891</v>
      </c>
      <c r="DD583">
        <v>7987</v>
      </c>
      <c r="DE583">
        <v>0.1429</v>
      </c>
      <c r="DM583">
        <v>74</v>
      </c>
    </row>
    <row r="584" spans="91:118" x14ac:dyDescent="0.25">
      <c r="CM584" t="s">
        <v>639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1056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639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819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639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736</v>
      </c>
      <c r="DD586">
        <v>17705</v>
      </c>
      <c r="DE586">
        <v>0.48</v>
      </c>
      <c r="DM586">
        <v>74</v>
      </c>
    </row>
    <row r="587" spans="91:118" x14ac:dyDescent="0.25">
      <c r="CM587" t="s">
        <v>639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784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639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939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639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1057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639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959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639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861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639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728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639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797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639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1011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639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685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639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967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639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700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639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1058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639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639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784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639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639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639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639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639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855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639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1026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639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826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639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971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639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639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639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1024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639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639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1059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639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639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639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869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639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639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834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639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777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639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688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639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1060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639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790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639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639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639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745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639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990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639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1000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639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1061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639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639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639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639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639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767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639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639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639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639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816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639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639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959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639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708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639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695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639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864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639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709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639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903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639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639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911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639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801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639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639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639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639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989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639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750</v>
      </c>
      <c r="DD652">
        <v>20422</v>
      </c>
      <c r="DE652">
        <v>0.1308</v>
      </c>
      <c r="DM652">
        <v>70</v>
      </c>
    </row>
    <row r="653" spans="91:118" x14ac:dyDescent="0.25">
      <c r="CM653" t="s">
        <v>639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848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639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639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747</v>
      </c>
      <c r="DD655">
        <v>9580</v>
      </c>
      <c r="DE655">
        <v>0.25</v>
      </c>
      <c r="DM655">
        <v>70</v>
      </c>
    </row>
    <row r="656" spans="91:118" x14ac:dyDescent="0.25">
      <c r="CM656" t="s">
        <v>639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1062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639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639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639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735</v>
      </c>
      <c r="DD659">
        <v>12285</v>
      </c>
      <c r="DE659">
        <v>0.1991</v>
      </c>
      <c r="DM659">
        <v>70</v>
      </c>
    </row>
    <row r="660" spans="91:118" x14ac:dyDescent="0.25">
      <c r="CM660" t="s">
        <v>639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639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639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802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639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639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941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639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639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1063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639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639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734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639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639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723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639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769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639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639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871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639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812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639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731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639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639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884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639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639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993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639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639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826</v>
      </c>
      <c r="DD681">
        <v>25952</v>
      </c>
      <c r="DE681">
        <v>0.2429</v>
      </c>
      <c r="DM681">
        <v>68</v>
      </c>
    </row>
    <row r="682" spans="91:118" x14ac:dyDescent="0.25">
      <c r="CM682" t="s">
        <v>639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681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639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639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808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639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639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732</v>
      </c>
      <c r="DD686">
        <v>13753</v>
      </c>
      <c r="DE686">
        <v>0.1171</v>
      </c>
      <c r="DM686">
        <v>68</v>
      </c>
    </row>
    <row r="687" spans="91:118" x14ac:dyDescent="0.25">
      <c r="CM687" t="s">
        <v>639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816</v>
      </c>
      <c r="DD687">
        <v>25572</v>
      </c>
      <c r="DE687">
        <v>0.15</v>
      </c>
      <c r="DM687">
        <v>68</v>
      </c>
    </row>
    <row r="688" spans="91:118" x14ac:dyDescent="0.25">
      <c r="CM688" t="s">
        <v>639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696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639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900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639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748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639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816</v>
      </c>
      <c r="DD691">
        <v>33181</v>
      </c>
      <c r="DE691">
        <v>0.1333</v>
      </c>
      <c r="DM691">
        <v>68</v>
      </c>
    </row>
    <row r="692" spans="91:118" x14ac:dyDescent="0.25">
      <c r="CM692" t="s">
        <v>639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639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679</v>
      </c>
      <c r="DD693">
        <v>25563</v>
      </c>
      <c r="DE693">
        <v>0.1333</v>
      </c>
      <c r="DM693">
        <v>68</v>
      </c>
    </row>
    <row r="694" spans="91:118" x14ac:dyDescent="0.25">
      <c r="CM694" t="s">
        <v>639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639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705</v>
      </c>
      <c r="DD695">
        <v>17817</v>
      </c>
      <c r="DE695">
        <v>0.1321</v>
      </c>
      <c r="DM695">
        <v>68</v>
      </c>
    </row>
    <row r="696" spans="91:118" x14ac:dyDescent="0.25">
      <c r="CM696" t="s">
        <v>639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750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639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767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639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855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639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772</v>
      </c>
      <c r="DD699">
        <v>76537</v>
      </c>
      <c r="DE699">
        <v>0.1406</v>
      </c>
      <c r="DM699">
        <v>68</v>
      </c>
    </row>
    <row r="700" spans="91:118" x14ac:dyDescent="0.25">
      <c r="CM700" t="s">
        <v>639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855</v>
      </c>
      <c r="DD700">
        <v>42036</v>
      </c>
      <c r="DE700">
        <v>0.2414</v>
      </c>
      <c r="DM700">
        <v>68</v>
      </c>
    </row>
    <row r="701" spans="91:118" x14ac:dyDescent="0.25">
      <c r="CM701" t="s">
        <v>639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639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1064</v>
      </c>
      <c r="DD702">
        <v>44011</v>
      </c>
      <c r="DE702">
        <v>0.125</v>
      </c>
      <c r="DM702">
        <v>68</v>
      </c>
    </row>
    <row r="703" spans="91:118" x14ac:dyDescent="0.25">
      <c r="CM703" t="s">
        <v>639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1065</v>
      </c>
      <c r="DD703">
        <v>18558</v>
      </c>
      <c r="DE703">
        <v>0.1862</v>
      </c>
      <c r="DM703">
        <v>68</v>
      </c>
    </row>
    <row r="704" spans="91:118" x14ac:dyDescent="0.25">
      <c r="CM704" t="s">
        <v>639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639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721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639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760</v>
      </c>
      <c r="DD706">
        <v>34143</v>
      </c>
      <c r="DE706">
        <v>0.1565</v>
      </c>
      <c r="DM706">
        <v>68</v>
      </c>
    </row>
    <row r="707" spans="91:118" x14ac:dyDescent="0.25">
      <c r="CM707" t="s">
        <v>639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639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684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639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639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639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808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639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1044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639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720</v>
      </c>
      <c r="DD713">
        <v>14738</v>
      </c>
      <c r="DE713">
        <v>0.1125</v>
      </c>
      <c r="DM713">
        <v>68</v>
      </c>
    </row>
    <row r="714" spans="91:118" x14ac:dyDescent="0.25">
      <c r="CM714" t="s">
        <v>639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679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639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677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639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639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716</v>
      </c>
      <c r="DD717">
        <v>17923</v>
      </c>
      <c r="DE717">
        <v>0.2203</v>
      </c>
      <c r="DM717">
        <v>68</v>
      </c>
    </row>
    <row r="718" spans="91:118" x14ac:dyDescent="0.25">
      <c r="CM718" t="s">
        <v>639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786</v>
      </c>
      <c r="DD718">
        <v>2017</v>
      </c>
      <c r="DE718">
        <v>0.1132</v>
      </c>
      <c r="DM718">
        <v>68</v>
      </c>
    </row>
    <row r="719" spans="91:118" x14ac:dyDescent="0.25">
      <c r="CM719" t="s">
        <v>639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639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1066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639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717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639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639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950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639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639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1067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639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700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639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1039</v>
      </c>
      <c r="DD727">
        <v>27765</v>
      </c>
      <c r="DE727">
        <v>0.3276</v>
      </c>
      <c r="DM727">
        <v>68</v>
      </c>
    </row>
    <row r="728" spans="91:118" x14ac:dyDescent="0.25">
      <c r="CM728" t="s">
        <v>639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1068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639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965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639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1069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639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1070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639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1024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639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1014</v>
      </c>
      <c r="DD733">
        <v>23168</v>
      </c>
      <c r="DE733">
        <v>0.1694</v>
      </c>
      <c r="DM733">
        <v>68</v>
      </c>
    </row>
    <row r="734" spans="91:118" x14ac:dyDescent="0.25">
      <c r="CM734" t="s">
        <v>639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750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639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750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639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808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639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791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639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639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852</v>
      </c>
      <c r="DD739">
        <v>38224</v>
      </c>
      <c r="DE739">
        <v>0.2</v>
      </c>
      <c r="DM739">
        <v>66</v>
      </c>
    </row>
    <row r="740" spans="91:118" x14ac:dyDescent="0.25">
      <c r="CM740" t="s">
        <v>639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639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816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639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699</v>
      </c>
      <c r="DD742">
        <v>41642</v>
      </c>
      <c r="DE742">
        <v>0.105</v>
      </c>
      <c r="DM742">
        <v>66</v>
      </c>
    </row>
    <row r="743" spans="91:118" x14ac:dyDescent="0.25">
      <c r="CM743" t="s">
        <v>639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639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639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639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679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639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639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760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639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913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639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675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639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639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998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639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682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639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1071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639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968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639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639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808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639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782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639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639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941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639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809</v>
      </c>
      <c r="DD761">
        <v>33518</v>
      </c>
      <c r="DE761">
        <v>0.1012</v>
      </c>
      <c r="DM761">
        <v>64</v>
      </c>
    </row>
    <row r="762" spans="91:118" x14ac:dyDescent="0.25">
      <c r="CM762" t="s">
        <v>639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685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639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639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804</v>
      </c>
      <c r="DD764">
        <v>19271</v>
      </c>
      <c r="DE764">
        <v>0.1512</v>
      </c>
      <c r="DM764">
        <v>64</v>
      </c>
    </row>
    <row r="765" spans="91:118" x14ac:dyDescent="0.25">
      <c r="CM765" t="s">
        <v>639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723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639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788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639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639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808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639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639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679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639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694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639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796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639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728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639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639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639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682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639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1072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639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955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639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799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639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733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639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980</v>
      </c>
      <c r="DD781">
        <v>29582</v>
      </c>
      <c r="DE781">
        <v>0.184</v>
      </c>
      <c r="DM781">
        <v>64</v>
      </c>
    </row>
    <row r="782" spans="91:117" x14ac:dyDescent="0.25">
      <c r="CM782" t="s">
        <v>639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717</v>
      </c>
      <c r="DD782">
        <v>42627</v>
      </c>
      <c r="DE782">
        <v>0.1062</v>
      </c>
      <c r="DM782">
        <v>64</v>
      </c>
    </row>
    <row r="783" spans="91:117" x14ac:dyDescent="0.25">
      <c r="CM783" t="s">
        <v>639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639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708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639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761</v>
      </c>
      <c r="DD785">
        <v>30817</v>
      </c>
      <c r="DE785">
        <v>0.1875</v>
      </c>
      <c r="DM785">
        <v>64</v>
      </c>
    </row>
    <row r="786" spans="91:117" x14ac:dyDescent="0.25">
      <c r="CM786" t="s">
        <v>639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639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702</v>
      </c>
      <c r="DD787">
        <v>19460</v>
      </c>
      <c r="DE787">
        <v>0.1731</v>
      </c>
      <c r="DM787">
        <v>64</v>
      </c>
    </row>
    <row r="788" spans="91:117" x14ac:dyDescent="0.25">
      <c r="CM788" t="s">
        <v>639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747</v>
      </c>
      <c r="DD788">
        <v>16940</v>
      </c>
      <c r="DE788">
        <v>0.1389</v>
      </c>
      <c r="DM788">
        <v>64</v>
      </c>
    </row>
    <row r="789" spans="91:117" x14ac:dyDescent="0.25">
      <c r="CM789" t="s">
        <v>639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679</v>
      </c>
      <c r="DD789">
        <v>28481</v>
      </c>
      <c r="DE789">
        <v>0.1343</v>
      </c>
      <c r="DM789">
        <v>64</v>
      </c>
    </row>
    <row r="790" spans="91:117" x14ac:dyDescent="0.25">
      <c r="CM790" t="s">
        <v>639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719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639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679</v>
      </c>
      <c r="DD791">
        <v>25750</v>
      </c>
      <c r="DE791">
        <v>0.123</v>
      </c>
      <c r="DM791">
        <v>64</v>
      </c>
    </row>
    <row r="792" spans="91:117" x14ac:dyDescent="0.25">
      <c r="CM792" t="s">
        <v>639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639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874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639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639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684</v>
      </c>
      <c r="DD795">
        <v>29528</v>
      </c>
      <c r="DE795">
        <v>0.1694</v>
      </c>
      <c r="DM795">
        <v>64</v>
      </c>
    </row>
    <row r="796" spans="91:117" x14ac:dyDescent="0.25">
      <c r="CM796" t="s">
        <v>639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639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639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952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639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639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639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639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731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639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679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639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639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696</v>
      </c>
      <c r="DD805">
        <v>28694</v>
      </c>
      <c r="DE805">
        <v>0.2235</v>
      </c>
      <c r="DM805">
        <v>64</v>
      </c>
    </row>
    <row r="806" spans="91:117" x14ac:dyDescent="0.25">
      <c r="CM806" t="s">
        <v>639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1018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639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774</v>
      </c>
      <c r="DD807">
        <v>18154</v>
      </c>
      <c r="DE807">
        <v>0.125</v>
      </c>
      <c r="DM807">
        <v>64</v>
      </c>
    </row>
    <row r="808" spans="91:117" x14ac:dyDescent="0.25">
      <c r="CM808" t="s">
        <v>639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639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639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855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639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869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639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639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993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639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852</v>
      </c>
      <c r="DD814">
        <v>31651</v>
      </c>
      <c r="DE814">
        <v>0.25</v>
      </c>
      <c r="DM814">
        <v>64</v>
      </c>
    </row>
    <row r="815" spans="91:117" x14ac:dyDescent="0.25">
      <c r="CM815" t="s">
        <v>639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1073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639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639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639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639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679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639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639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639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639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639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852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639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709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639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685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639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866</v>
      </c>
      <c r="DD827">
        <v>56123</v>
      </c>
      <c r="DE827">
        <v>0.25</v>
      </c>
      <c r="DM827">
        <v>64</v>
      </c>
    </row>
    <row r="828" spans="91:118" x14ac:dyDescent="0.25">
      <c r="CM828" t="s">
        <v>639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639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750</v>
      </c>
      <c r="DD829">
        <v>36724</v>
      </c>
      <c r="DE829">
        <v>0.2414</v>
      </c>
      <c r="DM829">
        <v>64</v>
      </c>
    </row>
    <row r="830" spans="91:118" x14ac:dyDescent="0.25">
      <c r="CM830" t="s">
        <v>639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639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1014</v>
      </c>
      <c r="DD831">
        <v>22812</v>
      </c>
      <c r="DE831">
        <v>0.1167</v>
      </c>
      <c r="DM831">
        <v>64</v>
      </c>
    </row>
    <row r="832" spans="91:118" x14ac:dyDescent="0.25">
      <c r="CM832" t="s">
        <v>639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698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639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709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639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1022</v>
      </c>
      <c r="DD834">
        <v>33326</v>
      </c>
      <c r="DE834">
        <v>0.1552</v>
      </c>
      <c r="DM834">
        <v>64</v>
      </c>
    </row>
    <row r="835" spans="91:118" x14ac:dyDescent="0.25">
      <c r="CM835" t="s">
        <v>639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728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639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639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713</v>
      </c>
      <c r="DD837">
        <v>22818</v>
      </c>
      <c r="DE837">
        <v>0.2</v>
      </c>
      <c r="DM837">
        <v>64</v>
      </c>
    </row>
    <row r="838" spans="91:118" x14ac:dyDescent="0.25">
      <c r="CM838" t="s">
        <v>639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678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639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1008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639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945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639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786</v>
      </c>
      <c r="DD841">
        <v>24285</v>
      </c>
      <c r="DE841">
        <v>0.16</v>
      </c>
      <c r="DM841">
        <v>64</v>
      </c>
    </row>
    <row r="842" spans="91:118" x14ac:dyDescent="0.25">
      <c r="CM842" t="s">
        <v>639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799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639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639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723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639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639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639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855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639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716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639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1074</v>
      </c>
      <c r="DD849">
        <v>12911</v>
      </c>
      <c r="DE849">
        <v>0.1696</v>
      </c>
      <c r="DM849">
        <v>64</v>
      </c>
    </row>
    <row r="850" spans="91:118" x14ac:dyDescent="0.25">
      <c r="CM850" t="s">
        <v>639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747</v>
      </c>
      <c r="DD850">
        <v>30458</v>
      </c>
      <c r="DE850">
        <v>0.3125</v>
      </c>
      <c r="DM850">
        <v>64</v>
      </c>
    </row>
    <row r="851" spans="91:118" x14ac:dyDescent="0.25">
      <c r="CM851" t="s">
        <v>639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738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639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951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639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730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639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639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1075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639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978</v>
      </c>
      <c r="DD856">
        <v>6525</v>
      </c>
      <c r="DE856">
        <v>0.2797</v>
      </c>
      <c r="DM856">
        <v>64</v>
      </c>
    </row>
    <row r="857" spans="91:118" x14ac:dyDescent="0.25">
      <c r="CM857" t="s">
        <v>639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1076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639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703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639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639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903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639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808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639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684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639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639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901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639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841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639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702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639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639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809</v>
      </c>
      <c r="DD868">
        <v>23751</v>
      </c>
      <c r="DE868">
        <v>0.2361</v>
      </c>
      <c r="DM868">
        <v>62</v>
      </c>
    </row>
    <row r="869" spans="91:118" x14ac:dyDescent="0.25">
      <c r="CM869" t="s">
        <v>639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639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679</v>
      </c>
      <c r="DD870">
        <v>18809</v>
      </c>
      <c r="DE870">
        <v>0.122</v>
      </c>
      <c r="DM870">
        <v>62</v>
      </c>
    </row>
    <row r="871" spans="91:118" x14ac:dyDescent="0.25">
      <c r="CM871" t="s">
        <v>639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722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639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639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639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639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639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760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639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639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639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639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728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639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783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639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639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639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639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986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639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678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639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639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639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907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639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1077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639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639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1078</v>
      </c>
      <c r="DD892">
        <v>12227</v>
      </c>
      <c r="DE892">
        <v>0.5</v>
      </c>
      <c r="DM892">
        <v>62</v>
      </c>
    </row>
    <row r="893" spans="91:118" x14ac:dyDescent="0.25">
      <c r="CM893" t="s">
        <v>639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723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639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900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639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639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639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757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639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769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639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808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639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639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1079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639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738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639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639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639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639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639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639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816</v>
      </c>
      <c r="DD908">
        <v>33440</v>
      </c>
      <c r="DE908">
        <v>0.2727</v>
      </c>
      <c r="DM908">
        <v>60</v>
      </c>
    </row>
    <row r="909" spans="91:118" x14ac:dyDescent="0.25">
      <c r="CM909" t="s">
        <v>639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762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639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679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639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639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1080</v>
      </c>
      <c r="DD912">
        <v>29036</v>
      </c>
      <c r="DE912">
        <v>0.1166</v>
      </c>
      <c r="DM912">
        <v>60</v>
      </c>
    </row>
    <row r="913" spans="91:117" x14ac:dyDescent="0.25">
      <c r="CM913" t="s">
        <v>639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718</v>
      </c>
      <c r="DD913">
        <v>52370</v>
      </c>
      <c r="DE913">
        <v>0.1789</v>
      </c>
      <c r="DM913">
        <v>60</v>
      </c>
    </row>
    <row r="914" spans="91:117" x14ac:dyDescent="0.25">
      <c r="CM914" t="s">
        <v>639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639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695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639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726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639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639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639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639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848</v>
      </c>
      <c r="DD920">
        <v>17776</v>
      </c>
      <c r="DE920">
        <v>0.2407</v>
      </c>
      <c r="DM920">
        <v>60</v>
      </c>
    </row>
    <row r="921" spans="91:117" x14ac:dyDescent="0.25">
      <c r="CM921" t="s">
        <v>639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639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1081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639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1044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639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799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639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804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639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639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678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639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639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687</v>
      </c>
      <c r="DD929">
        <v>39100</v>
      </c>
      <c r="DE929">
        <v>0.1681</v>
      </c>
      <c r="DM929">
        <v>58</v>
      </c>
    </row>
    <row r="930" spans="91:118" x14ac:dyDescent="0.25">
      <c r="CM930" t="s">
        <v>639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1082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639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639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830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639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639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639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735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639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721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639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1083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639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639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680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639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980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639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747</v>
      </c>
      <c r="DD941">
        <v>16435</v>
      </c>
      <c r="DE941">
        <v>0.1744</v>
      </c>
      <c r="DM941">
        <v>58</v>
      </c>
    </row>
    <row r="942" spans="91:118" x14ac:dyDescent="0.25">
      <c r="CM942" t="s">
        <v>639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864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639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639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639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723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639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639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639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710</v>
      </c>
      <c r="DD948">
        <v>36283</v>
      </c>
      <c r="DE948">
        <v>0.1573</v>
      </c>
      <c r="DM948">
        <v>56</v>
      </c>
    </row>
    <row r="949" spans="91:118" x14ac:dyDescent="0.25">
      <c r="CM949" t="s">
        <v>639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639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639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773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639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678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639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767</v>
      </c>
      <c r="DD953">
        <v>31717</v>
      </c>
      <c r="DE953">
        <v>0.4</v>
      </c>
      <c r="DM953">
        <v>56</v>
      </c>
    </row>
    <row r="954" spans="91:118" x14ac:dyDescent="0.25">
      <c r="CM954" t="s">
        <v>639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639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639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639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639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639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639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639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639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639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702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639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639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639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639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639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679</v>
      </c>
      <c r="DD968">
        <v>24534</v>
      </c>
      <c r="DE968">
        <v>0.125</v>
      </c>
      <c r="DM968">
        <v>56</v>
      </c>
    </row>
    <row r="969" spans="91:117" x14ac:dyDescent="0.25">
      <c r="CM969" t="s">
        <v>639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639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679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639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639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907</v>
      </c>
      <c r="DD972">
        <v>20281</v>
      </c>
      <c r="DE972">
        <v>0.1234</v>
      </c>
      <c r="DM972">
        <v>56</v>
      </c>
    </row>
    <row r="973" spans="91:117" x14ac:dyDescent="0.25">
      <c r="CM973" t="s">
        <v>639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639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745</v>
      </c>
      <c r="DD974">
        <v>23129</v>
      </c>
      <c r="DE974">
        <v>0.1183</v>
      </c>
      <c r="DM974">
        <v>56</v>
      </c>
    </row>
    <row r="975" spans="91:117" x14ac:dyDescent="0.25">
      <c r="CM975" t="s">
        <v>639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639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639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639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754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639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855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639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716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639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639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639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639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639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1011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639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723</v>
      </c>
      <c r="DD986">
        <v>45760</v>
      </c>
      <c r="DE986">
        <v>0.3</v>
      </c>
      <c r="DM986">
        <v>56</v>
      </c>
    </row>
    <row r="987" spans="91:118" x14ac:dyDescent="0.25">
      <c r="CM987" t="s">
        <v>639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639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1003</v>
      </c>
      <c r="DD988">
        <v>18832</v>
      </c>
      <c r="DE988">
        <v>0.2288</v>
      </c>
      <c r="DM988">
        <v>56</v>
      </c>
    </row>
    <row r="989" spans="91:118" x14ac:dyDescent="0.25">
      <c r="CM989" t="s">
        <v>639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639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1029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639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639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862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639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774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639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738</v>
      </c>
      <c r="DD994">
        <v>20483</v>
      </c>
      <c r="DE994">
        <v>0.4194</v>
      </c>
      <c r="DM994">
        <v>56</v>
      </c>
    </row>
    <row r="995" spans="91:117" x14ac:dyDescent="0.25">
      <c r="CM995" t="s">
        <v>639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639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685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639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731</v>
      </c>
      <c r="DD997">
        <v>10557</v>
      </c>
      <c r="DE997">
        <v>0.3034</v>
      </c>
      <c r="DM997">
        <v>56</v>
      </c>
    </row>
    <row r="998" spans="91:117" x14ac:dyDescent="0.25">
      <c r="CM998" t="s">
        <v>639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735</v>
      </c>
      <c r="DD998">
        <v>11885</v>
      </c>
      <c r="DE998">
        <v>0.2258</v>
      </c>
      <c r="DM998">
        <v>56</v>
      </c>
    </row>
    <row r="999" spans="91:117" x14ac:dyDescent="0.25">
      <c r="CM999" t="s">
        <v>639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639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841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639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686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639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639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1084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639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1058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639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639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993</v>
      </c>
      <c r="DD1006">
        <v>35943</v>
      </c>
      <c r="DE1006">
        <v>0.25</v>
      </c>
      <c r="DM1006">
        <v>56</v>
      </c>
    </row>
    <row r="1007" spans="91:117" x14ac:dyDescent="0.25">
      <c r="CM1007" t="s">
        <v>639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639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973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639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639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708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639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685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639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903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639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722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639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679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639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639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709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639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723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639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639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753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639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878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639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762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639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639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639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639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639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639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639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973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639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747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639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733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639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639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884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639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988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639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900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639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761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639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854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639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639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855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639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639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639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703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639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639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679</v>
      </c>
      <c r="DD1043">
        <v>30675</v>
      </c>
      <c r="DE1043">
        <v>0.3</v>
      </c>
      <c r="DM1043">
        <v>50</v>
      </c>
    </row>
    <row r="1044" spans="91:117" x14ac:dyDescent="0.25">
      <c r="CM1044" t="s">
        <v>639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754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639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708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639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639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639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639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639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787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639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1085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639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1001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639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1086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639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1056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639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679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639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1006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639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745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639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834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639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857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639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639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941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639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777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639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852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639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1001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639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844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639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639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639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639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849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639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639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696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639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639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639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639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639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639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720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639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639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855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639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639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639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639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719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639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855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639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785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639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685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639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739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639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639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639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993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639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744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639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1087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639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703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639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967</v>
      </c>
      <c r="DD1094">
        <v>25546</v>
      </c>
      <c r="DE1094">
        <v>0.21</v>
      </c>
      <c r="DM1094">
        <v>46</v>
      </c>
    </row>
    <row r="1095" spans="91:117" x14ac:dyDescent="0.25">
      <c r="CM1095" t="s">
        <v>639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639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639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639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767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639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679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639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639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639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695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639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959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639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861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639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802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639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1088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639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1089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639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1090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639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716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639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639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800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639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639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872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639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896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639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700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639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870</v>
      </c>
      <c r="DD1116">
        <v>16866</v>
      </c>
      <c r="DE1116">
        <v>0.27</v>
      </c>
      <c r="DM1116">
        <v>46</v>
      </c>
    </row>
    <row r="1117" spans="91:117" x14ac:dyDescent="0.25">
      <c r="CM1117" t="s">
        <v>639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745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639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750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639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1091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639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696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639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639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639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750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639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639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639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639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639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849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639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639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723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639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639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639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639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702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639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639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639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842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639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639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639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849</v>
      </c>
      <c r="DD1140">
        <v>31551</v>
      </c>
      <c r="DE1140">
        <v>0.2</v>
      </c>
      <c r="DM1140">
        <v>40</v>
      </c>
    </row>
    <row r="1141" spans="91:118" x14ac:dyDescent="0.25">
      <c r="CM1141" t="s">
        <v>639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639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993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639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849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639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750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639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639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716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639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639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755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639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639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639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804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639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728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639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757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639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639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839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639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757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639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639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639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955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639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639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639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639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639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639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639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796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639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1092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639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639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639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955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639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639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639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639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639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639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1093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639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639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639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639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687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639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959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639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815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639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683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639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982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639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996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639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696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639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639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639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767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639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639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639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639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639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639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639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639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7" priority="3" operator="containsText" text="kenneth">
      <formula>NOT(ISERROR(SEARCH("kenneth",E3)))</formula>
    </cfRule>
  </conditionalFormatting>
  <conditionalFormatting sqref="R9:R61">
    <cfRule type="duplicateValues" dxfId="6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CV2" zoomScale="80" zoomScaleNormal="80" workbookViewId="0">
      <selection activeCell="DE20" sqref="DB20:DE23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2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112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112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S5" s="45"/>
    </row>
    <row r="6" spans="1:112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  <c r="CG8" s="86" t="s">
        <v>642</v>
      </c>
      <c r="CH8" s="85" t="s">
        <v>643</v>
      </c>
      <c r="CI8" s="85" t="s">
        <v>644</v>
      </c>
      <c r="CJ8" s="85" t="s">
        <v>645</v>
      </c>
      <c r="CK8" s="85" t="s">
        <v>646</v>
      </c>
      <c r="CL8" s="85" t="s">
        <v>673</v>
      </c>
      <c r="CM8" s="85" t="s">
        <v>647</v>
      </c>
      <c r="CN8" s="85" t="s">
        <v>648</v>
      </c>
      <c r="CO8" s="85" t="s">
        <v>649</v>
      </c>
      <c r="CP8" s="85" t="s">
        <v>650</v>
      </c>
      <c r="CQ8" s="85" t="s">
        <v>651</v>
      </c>
      <c r="CR8" s="85" t="s">
        <v>652</v>
      </c>
      <c r="CS8" s="85" t="s">
        <v>653</v>
      </c>
      <c r="CT8" s="85" t="s">
        <v>654</v>
      </c>
      <c r="CU8" s="85" t="s">
        <v>655</v>
      </c>
      <c r="CV8" s="85" t="s">
        <v>656</v>
      </c>
      <c r="CW8" s="85" t="s">
        <v>657</v>
      </c>
      <c r="CX8" s="85" t="s">
        <v>658</v>
      </c>
      <c r="CY8" s="85" t="s">
        <v>659</v>
      </c>
      <c r="CZ8" s="85" t="s">
        <v>660</v>
      </c>
      <c r="DA8" s="85" t="s">
        <v>661</v>
      </c>
      <c r="DB8" s="85" t="s">
        <v>674</v>
      </c>
      <c r="DC8" s="85" t="s">
        <v>662</v>
      </c>
      <c r="DD8" s="85" t="s">
        <v>663</v>
      </c>
      <c r="DE8" s="85" t="s">
        <v>665</v>
      </c>
      <c r="DF8" s="85" t="s">
        <v>666</v>
      </c>
      <c r="DG8" s="85" t="s">
        <v>667</v>
      </c>
      <c r="DH8" s="87" t="s">
        <v>664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0.464680412371134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639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1.1185357142857142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639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1.2295199999999999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639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0.7580412371134021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639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0.46653608247422679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639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804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2.0886785714285714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639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0.84489285714285711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639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0.88903030303030306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639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767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1.1284329896907217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639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0.96927835051546396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639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0.52888639175257723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639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1.0087999999999999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639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801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639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0.17992371134020618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639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731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639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1.088639175257732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639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0.78282692307692303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639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1.4542471428571428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639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0.63148453608247423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639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0.92719587628865985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639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1.2056071428571429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639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0.23344329896907218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639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1.2205600000000001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639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0.53338144329896908</v>
      </c>
      <c r="N32" s="54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639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0.81410714285714281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639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8.216494845360825E-2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639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0.61066666666666669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639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0.94589285714285709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639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5.9818181818181819E-2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639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900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0.48810309278350517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639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0.56547030927835051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639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0.89684848484848489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639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1.85192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639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0.70242307692307693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639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7.3298969072164946E-2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639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1.1446391752577321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639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1.8801785714285715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639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1.0010857142857144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&gt;100%</v>
      </c>
      <c r="O46" s="55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639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0.45311340206185569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639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1.0908461538461538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639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0.90045360824742271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639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679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1.2054415384615385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639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2.1300357142857145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639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0.25757575757575757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639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750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1.2354807692307692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639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679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5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639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5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639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5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639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732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5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639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5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639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5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639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5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639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639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639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639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5" priority="4" operator="containsText" text="kenneth">
      <formula>NOT(ISERROR(SEARCH("kenneth",E3)))</formula>
    </cfRule>
  </conditionalFormatting>
  <conditionalFormatting sqref="R9:R60">
    <cfRule type="duplicateValues" dxfId="4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27" zoomScale="70" zoomScaleNormal="70" workbookViewId="0">
      <selection activeCell="H46" sqref="A46:H46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0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120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120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120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120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  <c r="CO8" s="85" t="s">
        <v>642</v>
      </c>
      <c r="CP8" s="85" t="s">
        <v>643</v>
      </c>
      <c r="CQ8" s="85" t="s">
        <v>644</v>
      </c>
      <c r="CR8" s="85" t="s">
        <v>645</v>
      </c>
      <c r="CS8" s="85" t="s">
        <v>646</v>
      </c>
      <c r="CT8" s="85" t="s">
        <v>673</v>
      </c>
      <c r="CU8" s="85" t="s">
        <v>647</v>
      </c>
      <c r="CV8" s="85" t="s">
        <v>648</v>
      </c>
      <c r="CW8" s="85" t="s">
        <v>649</v>
      </c>
      <c r="CX8" s="85" t="s">
        <v>650</v>
      </c>
      <c r="CY8" s="85" t="s">
        <v>651</v>
      </c>
      <c r="CZ8" s="85" t="s">
        <v>652</v>
      </c>
      <c r="DA8" s="85" t="s">
        <v>653</v>
      </c>
      <c r="DB8" s="85" t="s">
        <v>654</v>
      </c>
      <c r="DC8" s="85" t="s">
        <v>655</v>
      </c>
      <c r="DD8" s="85" t="s">
        <v>656</v>
      </c>
      <c r="DE8" s="85" t="s">
        <v>657</v>
      </c>
      <c r="DF8" s="85" t="s">
        <v>658</v>
      </c>
      <c r="DG8" s="85" t="s">
        <v>659</v>
      </c>
      <c r="DH8" s="85" t="s">
        <v>660</v>
      </c>
      <c r="DI8" s="85" t="s">
        <v>661</v>
      </c>
      <c r="DJ8" s="85" t="s">
        <v>674</v>
      </c>
      <c r="DK8" s="85" t="s">
        <v>662</v>
      </c>
      <c r="DL8" s="85" t="s">
        <v>663</v>
      </c>
      <c r="DM8" s="85" t="s">
        <v>665</v>
      </c>
      <c r="DN8" s="85" t="s">
        <v>666</v>
      </c>
      <c r="DO8" s="85" t="s">
        <v>667</v>
      </c>
      <c r="DP8" s="85" t="s">
        <v>664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639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639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639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639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639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639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639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639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639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639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639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639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639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639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639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639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639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639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639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639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639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639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639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639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639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639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639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639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639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639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639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639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639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639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639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639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639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639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639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639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700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639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639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639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639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639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639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639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639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639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639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639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639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639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639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639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639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639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639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639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639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639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639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639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639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639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639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639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639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639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639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639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699</v>
      </c>
      <c r="DF79">
        <v>12552</v>
      </c>
      <c r="DG79">
        <v>0.1522</v>
      </c>
      <c r="DO79">
        <v>96</v>
      </c>
    </row>
    <row r="80" spans="93:120" x14ac:dyDescent="0.25">
      <c r="CO80" t="s">
        <v>639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639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639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639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639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639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639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639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639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639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639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639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639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639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639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639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639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639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700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639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639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639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639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639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639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639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639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639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639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639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639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639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639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639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639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639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639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639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639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639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639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639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639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639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639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639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723</v>
      </c>
      <c r="DF124">
        <v>23378</v>
      </c>
      <c r="DG124">
        <v>0.2195</v>
      </c>
      <c r="DO124">
        <v>92</v>
      </c>
    </row>
    <row r="125" spans="93:120" x14ac:dyDescent="0.25">
      <c r="CO125" t="s">
        <v>639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639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639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639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639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639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639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639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639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639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639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639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639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639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639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639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639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639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639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639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639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639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639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639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639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639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639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639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639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639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639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639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639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639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639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639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639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639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639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639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639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639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639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639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639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639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639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639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639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639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639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639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639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639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639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639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639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639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639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639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639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639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639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639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639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639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639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639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639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639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639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639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639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639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639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639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639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639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639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639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639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639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639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639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639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639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639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639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639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639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639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639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700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639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639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639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639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639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639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639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639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639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639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639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639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639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639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639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639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639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639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639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639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639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639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774</v>
      </c>
      <c r="DF238">
        <v>10694</v>
      </c>
      <c r="DG238">
        <v>0.1125</v>
      </c>
      <c r="DO238">
        <v>86</v>
      </c>
    </row>
    <row r="239" spans="93:120" x14ac:dyDescent="0.25">
      <c r="CO239" t="s">
        <v>639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639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639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639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639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639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639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639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639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639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639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639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639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639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639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639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639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639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639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639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639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639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639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639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639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639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639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639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639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639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639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639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639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639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639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639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639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639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639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639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639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639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639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639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800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639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639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639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639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639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639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639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639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639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639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639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639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639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639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639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639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639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639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639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639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639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639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639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639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639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639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639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757</v>
      </c>
      <c r="DF309">
        <v>15397</v>
      </c>
      <c r="DG309">
        <v>0.1419</v>
      </c>
      <c r="DO309">
        <v>82</v>
      </c>
    </row>
    <row r="310" spans="93:120" x14ac:dyDescent="0.25">
      <c r="CO310" t="s">
        <v>639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639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639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639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639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639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639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639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639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639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710</v>
      </c>
      <c r="DF319">
        <v>17224</v>
      </c>
      <c r="DG319">
        <v>0.1429</v>
      </c>
      <c r="DO319">
        <v>82</v>
      </c>
    </row>
    <row r="320" spans="93:120" x14ac:dyDescent="0.25">
      <c r="CO320" t="s">
        <v>639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639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639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639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639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639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639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639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639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639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639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816</v>
      </c>
      <c r="DF330">
        <v>15474</v>
      </c>
      <c r="DG330">
        <v>0.1</v>
      </c>
      <c r="DO330">
        <v>82</v>
      </c>
    </row>
    <row r="331" spans="93:120" x14ac:dyDescent="0.25">
      <c r="CO331" t="s">
        <v>639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639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639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639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639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639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639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639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639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639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639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639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639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639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709</v>
      </c>
      <c r="DF344">
        <v>21163</v>
      </c>
      <c r="DG344">
        <v>0.2281</v>
      </c>
      <c r="DO344">
        <v>82</v>
      </c>
    </row>
    <row r="345" spans="93:120" x14ac:dyDescent="0.25">
      <c r="CO345" t="s">
        <v>639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639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639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796</v>
      </c>
      <c r="DF347">
        <v>10543</v>
      </c>
      <c r="DG347">
        <v>0.2346</v>
      </c>
      <c r="DO347">
        <v>82</v>
      </c>
    </row>
    <row r="348" spans="93:120" x14ac:dyDescent="0.25">
      <c r="CO348" t="s">
        <v>639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700</v>
      </c>
      <c r="DF348">
        <v>16097</v>
      </c>
      <c r="DG348">
        <v>0.1358</v>
      </c>
      <c r="DO348">
        <v>82</v>
      </c>
    </row>
    <row r="349" spans="93:120" x14ac:dyDescent="0.25">
      <c r="CO349" t="s">
        <v>639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639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639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639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639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816</v>
      </c>
      <c r="DF353">
        <v>13090</v>
      </c>
      <c r="DG353">
        <v>0.1026</v>
      </c>
      <c r="DO353">
        <v>82</v>
      </c>
    </row>
    <row r="354" spans="93:120" x14ac:dyDescent="0.25">
      <c r="CO354" t="s">
        <v>639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639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639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639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639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639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639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639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639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639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639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639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639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639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639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639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639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639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639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639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639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639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639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639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639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639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639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639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830</v>
      </c>
      <c r="DF381">
        <v>22433</v>
      </c>
      <c r="DG381">
        <v>0.9375</v>
      </c>
      <c r="DO381">
        <v>80</v>
      </c>
    </row>
    <row r="382" spans="93:120" x14ac:dyDescent="0.25">
      <c r="CO382" t="s">
        <v>639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639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639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639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639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639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639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639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639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639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639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639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639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639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639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639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639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639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639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639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639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639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639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639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639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639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639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639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639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639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639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639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639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639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639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639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639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639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639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639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639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639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639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639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639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639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639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639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639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639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639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639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639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639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639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639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639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639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639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639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639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639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639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639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639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639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639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639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639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639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639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639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639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639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639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639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639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639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639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639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639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639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639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639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639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639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639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639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639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639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851</v>
      </c>
      <c r="DF471">
        <v>16918</v>
      </c>
      <c r="DG471">
        <v>0.31</v>
      </c>
      <c r="DO471">
        <v>76</v>
      </c>
    </row>
    <row r="472" spans="93:120" x14ac:dyDescent="0.25">
      <c r="CO472" t="s">
        <v>639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639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639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639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639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639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639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639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787</v>
      </c>
      <c r="DF479">
        <v>8776</v>
      </c>
      <c r="DG479">
        <v>0.2833</v>
      </c>
      <c r="DO479">
        <v>76</v>
      </c>
    </row>
    <row r="480" spans="93:120" x14ac:dyDescent="0.25">
      <c r="CO480" t="s">
        <v>639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639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639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639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855</v>
      </c>
      <c r="DF483">
        <v>38224</v>
      </c>
      <c r="DG483">
        <v>0.2029</v>
      </c>
      <c r="DO483">
        <v>76</v>
      </c>
    </row>
    <row r="484" spans="93:120" x14ac:dyDescent="0.25">
      <c r="CO484" t="s">
        <v>639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639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639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639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639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639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639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639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639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747</v>
      </c>
      <c r="DF492">
        <v>26234</v>
      </c>
      <c r="DG492">
        <v>0.3846</v>
      </c>
      <c r="DO492">
        <v>74</v>
      </c>
    </row>
    <row r="493" spans="93:120" x14ac:dyDescent="0.25">
      <c r="CO493" t="s">
        <v>639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639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639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639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639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639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639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639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639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639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639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639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639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639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639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639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639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683</v>
      </c>
      <c r="DF509">
        <v>35072</v>
      </c>
      <c r="DG509">
        <v>0.253</v>
      </c>
      <c r="DO509">
        <v>74</v>
      </c>
    </row>
    <row r="510" spans="93:120" x14ac:dyDescent="0.25">
      <c r="CO510" t="s">
        <v>639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808</v>
      </c>
      <c r="DF510">
        <v>71239</v>
      </c>
      <c r="DG510">
        <v>0.2</v>
      </c>
      <c r="DO510">
        <v>74</v>
      </c>
    </row>
    <row r="511" spans="93:120" x14ac:dyDescent="0.25">
      <c r="CO511" t="s">
        <v>639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732</v>
      </c>
      <c r="DF511">
        <v>48490</v>
      </c>
      <c r="DG511">
        <v>0.1057</v>
      </c>
      <c r="DO511">
        <v>74</v>
      </c>
    </row>
    <row r="512" spans="93:120" x14ac:dyDescent="0.25">
      <c r="CO512" t="s">
        <v>639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639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739</v>
      </c>
      <c r="DF513">
        <v>25127</v>
      </c>
      <c r="DG513">
        <v>0.1477</v>
      </c>
      <c r="DO513">
        <v>74</v>
      </c>
    </row>
    <row r="514" spans="93:120" x14ac:dyDescent="0.25">
      <c r="CO514" t="s">
        <v>639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862</v>
      </c>
      <c r="DF514">
        <v>17647</v>
      </c>
      <c r="DG514">
        <v>0.25</v>
      </c>
      <c r="DO514">
        <v>74</v>
      </c>
    </row>
    <row r="515" spans="93:120" x14ac:dyDescent="0.25">
      <c r="CO515" t="s">
        <v>639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639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639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639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639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639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639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639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639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639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639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639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855</v>
      </c>
      <c r="DF526">
        <v>23512</v>
      </c>
      <c r="DG526">
        <v>0.2059</v>
      </c>
      <c r="DO526">
        <v>74</v>
      </c>
    </row>
    <row r="527" spans="93:120" x14ac:dyDescent="0.25">
      <c r="CO527" t="s">
        <v>639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675</v>
      </c>
      <c r="DF527">
        <v>22867</v>
      </c>
      <c r="DG527">
        <v>0.1278</v>
      </c>
      <c r="DO527">
        <v>74</v>
      </c>
    </row>
    <row r="528" spans="93:120" x14ac:dyDescent="0.25">
      <c r="CO528" t="s">
        <v>639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639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639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639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735</v>
      </c>
      <c r="DF531">
        <v>14817</v>
      </c>
      <c r="DG531">
        <v>0.1522</v>
      </c>
      <c r="DO531">
        <v>74</v>
      </c>
    </row>
    <row r="532" spans="93:120" x14ac:dyDescent="0.25">
      <c r="CO532" t="s">
        <v>639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639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639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639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639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639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639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639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639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639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639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639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700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639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639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639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639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639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639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639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639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639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639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639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639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639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730</v>
      </c>
      <c r="DF556">
        <v>34023</v>
      </c>
      <c r="DG556">
        <v>0.1583</v>
      </c>
      <c r="DO556">
        <v>74</v>
      </c>
    </row>
    <row r="557" spans="93:120" x14ac:dyDescent="0.25">
      <c r="CO557" t="s">
        <v>639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745</v>
      </c>
      <c r="DF557">
        <v>13139</v>
      </c>
      <c r="DG557">
        <v>0.2056</v>
      </c>
      <c r="DO557">
        <v>74</v>
      </c>
    </row>
    <row r="558" spans="93:120" x14ac:dyDescent="0.25">
      <c r="CO558" t="s">
        <v>639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639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639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639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639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639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639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639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639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639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639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639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639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639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639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639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639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639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639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639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639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639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639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639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639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639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639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639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639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639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639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639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639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639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639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639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639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639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639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822</v>
      </c>
      <c r="DF596">
        <v>19717</v>
      </c>
      <c r="DG596">
        <v>0.1288</v>
      </c>
      <c r="DO596">
        <v>70</v>
      </c>
    </row>
    <row r="597" spans="93:120" x14ac:dyDescent="0.25">
      <c r="CO597" t="s">
        <v>639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639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639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702</v>
      </c>
      <c r="DF599">
        <v>36736</v>
      </c>
      <c r="DG599">
        <v>0.1552</v>
      </c>
      <c r="DO599">
        <v>70</v>
      </c>
    </row>
    <row r="600" spans="93:120" x14ac:dyDescent="0.25">
      <c r="CO600" t="s">
        <v>639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639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639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639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639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639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639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639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639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639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639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639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639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639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639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639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639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639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639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639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639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639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639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639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639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639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639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639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639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639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639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639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639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639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639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639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639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713</v>
      </c>
      <c r="DF636">
        <v>29562</v>
      </c>
      <c r="DG636">
        <v>6.25E-2</v>
      </c>
      <c r="DO636">
        <v>68</v>
      </c>
    </row>
    <row r="637" spans="93:120" x14ac:dyDescent="0.25">
      <c r="CO637" t="s">
        <v>639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639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813</v>
      </c>
      <c r="DF638">
        <v>30522</v>
      </c>
      <c r="DG638">
        <v>0.1154</v>
      </c>
      <c r="DO638">
        <v>68</v>
      </c>
    </row>
    <row r="639" spans="93:120" x14ac:dyDescent="0.25">
      <c r="CO639" t="s">
        <v>639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639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639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748</v>
      </c>
      <c r="DF641">
        <v>15513</v>
      </c>
      <c r="DG641">
        <v>0.1711</v>
      </c>
      <c r="DO641">
        <v>68</v>
      </c>
    </row>
    <row r="642" spans="93:120" x14ac:dyDescent="0.25">
      <c r="CO642" t="s">
        <v>639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639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895</v>
      </c>
      <c r="DF643">
        <v>8501</v>
      </c>
      <c r="DG643">
        <v>0.2656</v>
      </c>
      <c r="DO643">
        <v>68</v>
      </c>
    </row>
    <row r="644" spans="93:120" x14ac:dyDescent="0.25">
      <c r="CO644" t="s">
        <v>639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639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639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639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679</v>
      </c>
      <c r="DF647">
        <v>34906</v>
      </c>
      <c r="DG647">
        <v>0.1154</v>
      </c>
      <c r="DO647">
        <v>66</v>
      </c>
    </row>
    <row r="648" spans="93:120" x14ac:dyDescent="0.25">
      <c r="CO648" t="s">
        <v>639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639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639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874</v>
      </c>
      <c r="DF650">
        <v>23543</v>
      </c>
      <c r="DG650">
        <v>0.2727</v>
      </c>
      <c r="DO650">
        <v>66</v>
      </c>
    </row>
    <row r="651" spans="93:120" x14ac:dyDescent="0.25">
      <c r="CO651" t="s">
        <v>639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639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639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639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639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738</v>
      </c>
      <c r="DF655">
        <v>16170</v>
      </c>
      <c r="DG655">
        <v>0.2989</v>
      </c>
      <c r="DO655">
        <v>66</v>
      </c>
    </row>
    <row r="656" spans="93:120" x14ac:dyDescent="0.25">
      <c r="CO656" t="s">
        <v>639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639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639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639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639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639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639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639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897</v>
      </c>
      <c r="DF663">
        <v>7040</v>
      </c>
      <c r="DG663">
        <v>0.2467</v>
      </c>
      <c r="DO663">
        <v>66</v>
      </c>
    </row>
    <row r="664" spans="93:120" x14ac:dyDescent="0.25">
      <c r="CO664" t="s">
        <v>639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639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639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700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639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639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639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639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767</v>
      </c>
      <c r="DF670">
        <v>12150</v>
      </c>
      <c r="DG670">
        <v>0.1053</v>
      </c>
      <c r="DO670">
        <v>66</v>
      </c>
    </row>
    <row r="671" spans="93:120" x14ac:dyDescent="0.25">
      <c r="CO671" t="s">
        <v>639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898</v>
      </c>
      <c r="DF671">
        <v>6804</v>
      </c>
      <c r="DG671">
        <v>0.2485</v>
      </c>
      <c r="DO671">
        <v>66</v>
      </c>
    </row>
    <row r="672" spans="93:120" x14ac:dyDescent="0.25">
      <c r="CO672" t="s">
        <v>639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639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639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899</v>
      </c>
      <c r="DF674">
        <v>5601</v>
      </c>
      <c r="DG674">
        <v>0.4138</v>
      </c>
      <c r="DO674">
        <v>66</v>
      </c>
    </row>
    <row r="675" spans="93:120" x14ac:dyDescent="0.25">
      <c r="CO675" t="s">
        <v>639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639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900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639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639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639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754</v>
      </c>
      <c r="DF679">
        <v>22949</v>
      </c>
      <c r="DG679">
        <v>0.1782</v>
      </c>
      <c r="DO679">
        <v>66</v>
      </c>
    </row>
    <row r="680" spans="93:120" x14ac:dyDescent="0.25">
      <c r="CO680" t="s">
        <v>639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639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639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639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639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639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639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769</v>
      </c>
      <c r="DF686">
        <v>35100</v>
      </c>
      <c r="DG686">
        <v>0.1111</v>
      </c>
      <c r="DO686">
        <v>64</v>
      </c>
    </row>
    <row r="687" spans="93:120" x14ac:dyDescent="0.25">
      <c r="CO687" t="s">
        <v>639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639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639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639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904</v>
      </c>
      <c r="DF690">
        <v>33144</v>
      </c>
      <c r="DG690">
        <v>0.2621</v>
      </c>
      <c r="DO690">
        <v>64</v>
      </c>
    </row>
    <row r="691" spans="93:120" x14ac:dyDescent="0.25">
      <c r="CO691" t="s">
        <v>639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900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639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639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639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639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900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639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639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639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639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639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639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639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639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799</v>
      </c>
      <c r="DF703">
        <v>7023</v>
      </c>
      <c r="DG703">
        <v>0.45</v>
      </c>
      <c r="DO703">
        <v>64</v>
      </c>
    </row>
    <row r="704" spans="93:120" x14ac:dyDescent="0.25">
      <c r="CO704" t="s">
        <v>639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825</v>
      </c>
      <c r="DF704">
        <v>15665</v>
      </c>
      <c r="DG704">
        <v>0.1545</v>
      </c>
      <c r="DO704">
        <v>64</v>
      </c>
    </row>
    <row r="705" spans="93:120" x14ac:dyDescent="0.25">
      <c r="CO705" t="s">
        <v>639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639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639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639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639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639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639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639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639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639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639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733</v>
      </c>
      <c r="DF715">
        <v>20494</v>
      </c>
      <c r="DG715">
        <v>0.2</v>
      </c>
      <c r="DO715">
        <v>64</v>
      </c>
    </row>
    <row r="716" spans="93:120" x14ac:dyDescent="0.25">
      <c r="CO716" t="s">
        <v>639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639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639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639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726</v>
      </c>
      <c r="DF719">
        <v>15964</v>
      </c>
      <c r="DG719">
        <v>0.3115</v>
      </c>
      <c r="DO719">
        <v>64</v>
      </c>
    </row>
    <row r="720" spans="93:120" x14ac:dyDescent="0.25">
      <c r="CO720" t="s">
        <v>639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639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639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639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639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639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639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639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639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639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639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639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639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639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639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675</v>
      </c>
      <c r="DF734">
        <v>24986</v>
      </c>
      <c r="DG734">
        <v>0.25</v>
      </c>
      <c r="DO734">
        <v>62</v>
      </c>
    </row>
    <row r="735" spans="93:120" x14ac:dyDescent="0.25">
      <c r="CO735" t="s">
        <v>639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639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747</v>
      </c>
      <c r="DF736">
        <v>30619</v>
      </c>
      <c r="DG736">
        <v>0.1875</v>
      </c>
      <c r="DO736">
        <v>62</v>
      </c>
    </row>
    <row r="737" spans="93:120" x14ac:dyDescent="0.25">
      <c r="CO737" t="s">
        <v>639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639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639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679</v>
      </c>
      <c r="DF739">
        <v>39311</v>
      </c>
      <c r="DG739">
        <v>0.3</v>
      </c>
      <c r="DO739">
        <v>62</v>
      </c>
    </row>
    <row r="740" spans="93:120" x14ac:dyDescent="0.25">
      <c r="CO740" t="s">
        <v>639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639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639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639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639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639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639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639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639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639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639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639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639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639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639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639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639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639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639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639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639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639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639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884</v>
      </c>
      <c r="DF762">
        <v>32263</v>
      </c>
      <c r="DG762">
        <v>0.1769</v>
      </c>
      <c r="DO762">
        <v>60</v>
      </c>
    </row>
    <row r="763" spans="93:120" x14ac:dyDescent="0.25">
      <c r="CO763" t="s">
        <v>639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639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639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695</v>
      </c>
      <c r="DF765">
        <v>19161</v>
      </c>
      <c r="DG765">
        <v>0.1125</v>
      </c>
      <c r="DO765">
        <v>60</v>
      </c>
    </row>
    <row r="766" spans="93:120" x14ac:dyDescent="0.25">
      <c r="CO766" t="s">
        <v>639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639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913</v>
      </c>
      <c r="DF767">
        <v>9703</v>
      </c>
      <c r="DG767">
        <v>0.313</v>
      </c>
      <c r="DO767">
        <v>60</v>
      </c>
    </row>
    <row r="768" spans="93:120" x14ac:dyDescent="0.25">
      <c r="CO768" t="s">
        <v>639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639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639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639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639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639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639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708</v>
      </c>
      <c r="DF774">
        <v>19490</v>
      </c>
      <c r="DG774">
        <v>0.1739</v>
      </c>
      <c r="DO774">
        <v>60</v>
      </c>
    </row>
    <row r="775" spans="93:120" x14ac:dyDescent="0.25">
      <c r="CO775" t="s">
        <v>639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822</v>
      </c>
      <c r="DF775">
        <v>20207</v>
      </c>
      <c r="DG775">
        <v>0.2414</v>
      </c>
      <c r="DO775">
        <v>60</v>
      </c>
    </row>
    <row r="776" spans="93:120" x14ac:dyDescent="0.25">
      <c r="CO776" t="s">
        <v>639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639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639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639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639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639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639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700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639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747</v>
      </c>
      <c r="DF783">
        <v>24837</v>
      </c>
      <c r="DG783">
        <v>0.1648</v>
      </c>
      <c r="DO783">
        <v>58</v>
      </c>
    </row>
    <row r="784" spans="93:120" x14ac:dyDescent="0.25">
      <c r="CO784" t="s">
        <v>639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639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639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639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639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639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639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639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639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639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639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639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639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639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639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639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889</v>
      </c>
      <c r="DF799">
        <v>16660</v>
      </c>
      <c r="DG799">
        <v>0.2737</v>
      </c>
      <c r="DO799">
        <v>56</v>
      </c>
    </row>
    <row r="800" spans="93:120" x14ac:dyDescent="0.25">
      <c r="CO800" t="s">
        <v>639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639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639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639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639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639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639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639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639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639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639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639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923</v>
      </c>
      <c r="DF811">
        <v>30673</v>
      </c>
      <c r="DG811">
        <v>0.1724</v>
      </c>
      <c r="DO811">
        <v>56</v>
      </c>
    </row>
    <row r="812" spans="93:119" x14ac:dyDescent="0.25">
      <c r="CO812" t="s">
        <v>639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872</v>
      </c>
      <c r="DF812">
        <v>39644</v>
      </c>
      <c r="DG812">
        <v>0.1283</v>
      </c>
      <c r="DO812">
        <v>56</v>
      </c>
    </row>
    <row r="813" spans="93:119" x14ac:dyDescent="0.25">
      <c r="CO813" t="s">
        <v>639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639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639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639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639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639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797</v>
      </c>
      <c r="DF818">
        <v>23450</v>
      </c>
      <c r="DG818">
        <v>0.1166</v>
      </c>
      <c r="DO818">
        <v>56</v>
      </c>
    </row>
    <row r="819" spans="93:119" x14ac:dyDescent="0.25">
      <c r="CO819" t="s">
        <v>639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639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639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639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639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639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639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639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772</v>
      </c>
      <c r="DF826">
        <v>13068</v>
      </c>
      <c r="DG826">
        <v>0.15</v>
      </c>
      <c r="DO826">
        <v>56</v>
      </c>
    </row>
    <row r="827" spans="93:119" x14ac:dyDescent="0.25">
      <c r="CO827" t="s">
        <v>639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639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720</v>
      </c>
      <c r="DF828">
        <v>32717</v>
      </c>
      <c r="DG828">
        <v>0.1875</v>
      </c>
      <c r="DO828">
        <v>56</v>
      </c>
    </row>
    <row r="829" spans="93:119" x14ac:dyDescent="0.25">
      <c r="CO829" t="s">
        <v>639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639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639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639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639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793</v>
      </c>
      <c r="DF833">
        <v>23419</v>
      </c>
      <c r="DG833">
        <v>0.253</v>
      </c>
      <c r="DO833">
        <v>56</v>
      </c>
    </row>
    <row r="834" spans="93:119" x14ac:dyDescent="0.25">
      <c r="CO834" t="s">
        <v>639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639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639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639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639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639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639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639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679</v>
      </c>
      <c r="DF841">
        <v>28738</v>
      </c>
      <c r="DG841">
        <v>0.1452</v>
      </c>
      <c r="DO841">
        <v>56</v>
      </c>
    </row>
    <row r="842" spans="93:119" x14ac:dyDescent="0.25">
      <c r="CO842" t="s">
        <v>639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639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639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639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639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639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639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639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639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715</v>
      </c>
      <c r="DF850">
        <v>22975</v>
      </c>
      <c r="DG850">
        <v>0.1087</v>
      </c>
      <c r="DO850">
        <v>56</v>
      </c>
    </row>
    <row r="851" spans="93:120" x14ac:dyDescent="0.25">
      <c r="CO851" t="s">
        <v>639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639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639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639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848</v>
      </c>
      <c r="DF854">
        <v>18506</v>
      </c>
      <c r="DG854">
        <v>0.1444</v>
      </c>
      <c r="DO854">
        <v>56</v>
      </c>
    </row>
    <row r="855" spans="93:120" x14ac:dyDescent="0.25">
      <c r="CO855" t="s">
        <v>639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639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639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639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639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639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803</v>
      </c>
      <c r="DF860">
        <v>12395</v>
      </c>
      <c r="DG860">
        <v>0.3483</v>
      </c>
      <c r="DO860">
        <v>56</v>
      </c>
    </row>
    <row r="861" spans="93:120" x14ac:dyDescent="0.25">
      <c r="CO861" t="s">
        <v>639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929</v>
      </c>
      <c r="DF861">
        <v>22081</v>
      </c>
      <c r="DG861">
        <v>0.217</v>
      </c>
      <c r="DO861">
        <v>56</v>
      </c>
    </row>
    <row r="862" spans="93:120" x14ac:dyDescent="0.25">
      <c r="CO862" t="s">
        <v>639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930</v>
      </c>
      <c r="DF862">
        <v>31926</v>
      </c>
      <c r="DG862">
        <v>0.4516</v>
      </c>
      <c r="DO862">
        <v>56</v>
      </c>
    </row>
    <row r="863" spans="93:120" x14ac:dyDescent="0.25">
      <c r="CO863" t="s">
        <v>639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639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639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639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639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639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639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639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933</v>
      </c>
      <c r="DF870">
        <v>4996</v>
      </c>
      <c r="DG870">
        <v>0.3261</v>
      </c>
      <c r="DO870">
        <v>54</v>
      </c>
    </row>
    <row r="871" spans="93:120" x14ac:dyDescent="0.25">
      <c r="CO871" t="s">
        <v>639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639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639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639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639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937</v>
      </c>
      <c r="DF875">
        <v>21329</v>
      </c>
      <c r="DG875">
        <v>0.3286</v>
      </c>
      <c r="DO875">
        <v>52</v>
      </c>
    </row>
    <row r="876" spans="93:120" x14ac:dyDescent="0.25">
      <c r="CO876" t="s">
        <v>639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793</v>
      </c>
      <c r="DF876">
        <v>53059</v>
      </c>
      <c r="DG876">
        <v>0.2079</v>
      </c>
      <c r="DO876">
        <v>52</v>
      </c>
    </row>
    <row r="877" spans="93:120" x14ac:dyDescent="0.25">
      <c r="CO877" t="s">
        <v>639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639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639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639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639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639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639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639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639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639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639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639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874</v>
      </c>
      <c r="DF888">
        <v>40041</v>
      </c>
      <c r="DG888">
        <v>0.32</v>
      </c>
      <c r="DO888">
        <v>52</v>
      </c>
    </row>
    <row r="889" spans="93:120" x14ac:dyDescent="0.25">
      <c r="CO889" t="s">
        <v>639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639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639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639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639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639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639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639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639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639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639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639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639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639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639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848</v>
      </c>
      <c r="DF903">
        <v>20277</v>
      </c>
      <c r="DG903">
        <v>0.104</v>
      </c>
      <c r="DO903">
        <v>50</v>
      </c>
    </row>
    <row r="904" spans="93:120" x14ac:dyDescent="0.25">
      <c r="CO904" t="s">
        <v>639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808</v>
      </c>
      <c r="DF904">
        <v>24462</v>
      </c>
      <c r="DG904">
        <v>0.1176</v>
      </c>
      <c r="DO904">
        <v>50</v>
      </c>
    </row>
    <row r="905" spans="93:120" x14ac:dyDescent="0.25">
      <c r="CO905" t="s">
        <v>639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684</v>
      </c>
      <c r="DF905">
        <v>5470</v>
      </c>
      <c r="DG905">
        <v>5.04E-2</v>
      </c>
      <c r="DO905">
        <v>50</v>
      </c>
    </row>
    <row r="906" spans="93:120" x14ac:dyDescent="0.25">
      <c r="CO906" t="s">
        <v>639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639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639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639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639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639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639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900</v>
      </c>
      <c r="DF912">
        <v>17460</v>
      </c>
      <c r="DG912">
        <v>0.1797</v>
      </c>
      <c r="DO912">
        <v>50</v>
      </c>
    </row>
    <row r="913" spans="93:119" x14ac:dyDescent="0.25">
      <c r="CO913" t="s">
        <v>639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639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723</v>
      </c>
      <c r="DF914">
        <v>9826</v>
      </c>
      <c r="DG914">
        <v>0.2571</v>
      </c>
      <c r="DO914">
        <v>50</v>
      </c>
    </row>
    <row r="915" spans="93:119" x14ac:dyDescent="0.25">
      <c r="CO915" t="s">
        <v>639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639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639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639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700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639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639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639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639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639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639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639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639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639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639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639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639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639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639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639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639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639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639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857</v>
      </c>
      <c r="DF936">
        <v>12373</v>
      </c>
      <c r="DG936">
        <v>8.09E-2</v>
      </c>
      <c r="DO936">
        <v>48</v>
      </c>
    </row>
    <row r="937" spans="93:120" x14ac:dyDescent="0.25">
      <c r="CO937" t="s">
        <v>639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639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639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639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639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639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639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639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639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639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639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639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639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696</v>
      </c>
      <c r="DF949">
        <v>28110</v>
      </c>
      <c r="DG949">
        <v>0.1827</v>
      </c>
      <c r="DO949">
        <v>46</v>
      </c>
    </row>
    <row r="950" spans="93:119" x14ac:dyDescent="0.25">
      <c r="CO950" t="s">
        <v>639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639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639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808</v>
      </c>
      <c r="DF952">
        <v>22339</v>
      </c>
      <c r="DG952">
        <v>0.253</v>
      </c>
      <c r="DO952">
        <v>46</v>
      </c>
    </row>
    <row r="953" spans="93:119" x14ac:dyDescent="0.25">
      <c r="CO953" t="s">
        <v>639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639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639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695</v>
      </c>
      <c r="DF955">
        <v>24850</v>
      </c>
      <c r="DG955">
        <v>0.125</v>
      </c>
      <c r="DO955">
        <v>46</v>
      </c>
    </row>
    <row r="956" spans="93:119" x14ac:dyDescent="0.25">
      <c r="CO956" t="s">
        <v>639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810</v>
      </c>
      <c r="DF956">
        <v>30901</v>
      </c>
      <c r="DG956">
        <v>0.2185</v>
      </c>
      <c r="DO956">
        <v>46</v>
      </c>
    </row>
    <row r="957" spans="93:119" x14ac:dyDescent="0.25">
      <c r="CO957" t="s">
        <v>639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639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639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639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639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639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679</v>
      </c>
      <c r="DF962">
        <v>8699</v>
      </c>
      <c r="DG962">
        <v>0.1888</v>
      </c>
      <c r="DO962">
        <v>46</v>
      </c>
    </row>
    <row r="963" spans="93:120" x14ac:dyDescent="0.25">
      <c r="CO963" t="s">
        <v>639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639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639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639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639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639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860</v>
      </c>
      <c r="DF968">
        <v>28524</v>
      </c>
      <c r="DG968">
        <v>0.3</v>
      </c>
      <c r="DO968">
        <v>46</v>
      </c>
    </row>
    <row r="969" spans="93:120" x14ac:dyDescent="0.25">
      <c r="CO969" t="s">
        <v>639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639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705</v>
      </c>
      <c r="DF970">
        <v>17929</v>
      </c>
      <c r="DG970">
        <v>0.7</v>
      </c>
      <c r="DO970">
        <v>44</v>
      </c>
    </row>
    <row r="971" spans="93:120" x14ac:dyDescent="0.25">
      <c r="CO971" t="s">
        <v>639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639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721</v>
      </c>
      <c r="DF972">
        <v>22903</v>
      </c>
      <c r="DG972">
        <v>0.4</v>
      </c>
      <c r="DO972">
        <v>44</v>
      </c>
    </row>
    <row r="973" spans="93:120" x14ac:dyDescent="0.25">
      <c r="CO973" t="s">
        <v>639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639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639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639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639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731</v>
      </c>
      <c r="DF977">
        <v>39473</v>
      </c>
      <c r="DG977">
        <v>0.314</v>
      </c>
      <c r="DO977">
        <v>44</v>
      </c>
    </row>
    <row r="978" spans="93:119" x14ac:dyDescent="0.25">
      <c r="CO978" t="s">
        <v>639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903</v>
      </c>
      <c r="DF978">
        <v>32670</v>
      </c>
      <c r="DG978">
        <v>0.2586</v>
      </c>
      <c r="DO978">
        <v>42</v>
      </c>
    </row>
    <row r="979" spans="93:119" x14ac:dyDescent="0.25">
      <c r="CO979" t="s">
        <v>639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639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639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639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639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799</v>
      </c>
      <c r="DF983">
        <v>27099</v>
      </c>
      <c r="DG983">
        <v>0.1104</v>
      </c>
      <c r="DO983">
        <v>42</v>
      </c>
    </row>
    <row r="984" spans="93:119" x14ac:dyDescent="0.25">
      <c r="CO984" t="s">
        <v>639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639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639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639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639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639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679</v>
      </c>
      <c r="DF989">
        <v>23923</v>
      </c>
      <c r="DG989">
        <v>0.4138</v>
      </c>
      <c r="DO989">
        <v>40</v>
      </c>
    </row>
    <row r="990" spans="93:119" x14ac:dyDescent="0.25">
      <c r="CO990" t="s">
        <v>639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639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639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792</v>
      </c>
      <c r="DF992">
        <v>29221</v>
      </c>
      <c r="DG992">
        <v>0.1429</v>
      </c>
      <c r="DO992">
        <v>40</v>
      </c>
    </row>
    <row r="993" spans="93:119" x14ac:dyDescent="0.25">
      <c r="CO993" t="s">
        <v>639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750</v>
      </c>
      <c r="DF993">
        <v>7776</v>
      </c>
      <c r="DG993">
        <v>0.1085</v>
      </c>
      <c r="DO993">
        <v>40</v>
      </c>
    </row>
    <row r="994" spans="93:119" x14ac:dyDescent="0.25">
      <c r="CO994" t="s">
        <v>639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736</v>
      </c>
      <c r="DF994">
        <v>5339</v>
      </c>
      <c r="DG994">
        <v>0.48</v>
      </c>
      <c r="DO994">
        <v>40</v>
      </c>
    </row>
    <row r="995" spans="93:119" x14ac:dyDescent="0.25">
      <c r="CO995" t="s">
        <v>639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639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639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639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639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639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639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639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639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639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639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639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639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639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639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639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639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639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639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639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639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639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639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639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639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639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639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639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639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639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639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639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zoomScale="70" zoomScaleNormal="70" workbookViewId="0">
      <selection activeCell="F15" sqref="F1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6"/>
      <c r="K1" s="56"/>
      <c r="L1" s="56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4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4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4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4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67500</v>
      </c>
      <c r="D7" s="35">
        <f>IF(D1_MAYO_2026[[#This Row],[RECUPERO]]="VACACIONES","VACACIONES",IFERROR(D1_MAYO_2026[[#This Row],[RECUPERO]]/D1_MAYO_2026[[#This Row],[META]],""))</f>
        <v>0.36992592592592594</v>
      </c>
      <c r="E7" s="35" t="str">
        <f>D1_MAYO_2026[[#This Row],[SUPER]]</f>
        <v>JORGE</v>
      </c>
      <c r="F7" s="34" t="s">
        <v>13</v>
      </c>
      <c r="G7" s="36">
        <v>24970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  <c r="BX7" s="84"/>
      <c r="BY7" s="84"/>
      <c r="BZ7" s="84"/>
      <c r="CA7" s="84"/>
      <c r="CB7" s="84"/>
      <c r="CC7" s="84" t="s">
        <v>672</v>
      </c>
      <c r="CD7" s="84" t="s">
        <v>670</v>
      </c>
      <c r="CE7" s="84" t="s">
        <v>672</v>
      </c>
      <c r="CF7" s="84" t="s">
        <v>672</v>
      </c>
      <c r="CG7" s="84" t="s">
        <v>672</v>
      </c>
      <c r="CI7" s="84"/>
      <c r="CJ7" s="84" t="s">
        <v>668</v>
      </c>
      <c r="CK7" s="84" t="s">
        <v>668</v>
      </c>
      <c r="CL7" s="84" t="s">
        <v>668</v>
      </c>
      <c r="CM7" s="84" t="s">
        <v>668</v>
      </c>
      <c r="CN7" s="84" t="s">
        <v>668</v>
      </c>
      <c r="CO7" s="84" t="s">
        <v>670</v>
      </c>
      <c r="CP7" s="84" t="s">
        <v>669</v>
      </c>
      <c r="CQ7" s="84" t="s">
        <v>670</v>
      </c>
      <c r="CR7" s="84" t="s">
        <v>671</v>
      </c>
      <c r="CS7" s="84" t="s">
        <v>669</v>
      </c>
      <c r="CT7" s="84" t="s">
        <v>671</v>
      </c>
      <c r="CU7" s="84" t="s">
        <v>1</v>
      </c>
      <c r="CV7" s="84" t="s">
        <v>670</v>
      </c>
      <c r="CW7" s="84" t="s">
        <v>670</v>
      </c>
      <c r="CY7" s="84"/>
      <c r="CZ7" s="84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8" s="34" cm="1">
        <f t="array" ref="C8">_xlfn.XLOOKUP(1,(TablaMeta[CONCAT]=$M$3&amp;$N$3&amp;D1_MAYO_2026[[#This Row],[SUPER]])*(TablaMeta[SEGG]=D1_MAYO_2026[[#This Row],[SEGMENTO]]),TablaMeta[Meta_Asesor])</f>
        <v>67500</v>
      </c>
      <c r="D8" s="35">
        <f>IF(D1_MAYO_2026[[#This Row],[RECUPERO]]="VACACIONES","VACACIONES",IFERROR(D1_MAYO_2026[[#This Row],[RECUPERO]]/D1_MAYO_2026[[#This Row],[META]],""))</f>
        <v>0.24592592592592594</v>
      </c>
      <c r="E8" s="35" t="str">
        <f>D1_MAYO_2026[[#This Row],[SUPER]]</f>
        <v>JORGE</v>
      </c>
      <c r="F8" s="34" t="s">
        <v>10</v>
      </c>
      <c r="G8" s="36">
        <v>16600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673</v>
      </c>
      <c r="CC8" t="s">
        <v>647</v>
      </c>
      <c r="CD8" t="s">
        <v>648</v>
      </c>
      <c r="CE8" t="s">
        <v>649</v>
      </c>
      <c r="CF8" t="s">
        <v>650</v>
      </c>
      <c r="CG8" t="s">
        <v>651</v>
      </c>
      <c r="CH8" t="s">
        <v>652</v>
      </c>
      <c r="CI8" t="s">
        <v>653</v>
      </c>
      <c r="CJ8" t="s">
        <v>654</v>
      </c>
      <c r="CK8" t="s">
        <v>655</v>
      </c>
      <c r="CL8" t="s">
        <v>656</v>
      </c>
      <c r="CM8" t="s">
        <v>657</v>
      </c>
      <c r="CN8" t="s">
        <v>658</v>
      </c>
      <c r="CO8" t="s">
        <v>659</v>
      </c>
      <c r="CP8" t="s">
        <v>660</v>
      </c>
      <c r="CQ8" t="s">
        <v>661</v>
      </c>
      <c r="CR8" t="s">
        <v>674</v>
      </c>
      <c r="CS8" t="s">
        <v>662</v>
      </c>
      <c r="CT8" t="s">
        <v>663</v>
      </c>
      <c r="CU8" t="s">
        <v>665</v>
      </c>
      <c r="CV8" t="s">
        <v>666</v>
      </c>
      <c r="CW8" t="s">
        <v>667</v>
      </c>
      <c r="CX8" t="s">
        <v>664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9" s="34" cm="1">
        <f t="array" ref="C9">_xlfn.XLOOKUP(1,(TablaMeta[CONCAT]=$M$3&amp;$N$3&amp;D1_MAYO_2026[[#This Row],[SUPER]])*(TablaMeta[SEGG]=D1_MAYO_2026[[#This Row],[SEGMENTO]]),TablaMeta[Meta_Asesor])</f>
        <v>67500</v>
      </c>
      <c r="D9" s="35">
        <f>IF(D1_MAYO_2026[[#This Row],[RECUPERO]]="VACACIONES","VACACIONES",IFERROR(D1_MAYO_2026[[#This Row],[RECUPERO]]/D1_MAYO_2026[[#This Row],[META]],""))</f>
        <v>0.19145185185185185</v>
      </c>
      <c r="E9" s="35" t="str">
        <f>D1_MAYO_2026[[#This Row],[SUPER]]</f>
        <v>JORGE</v>
      </c>
      <c r="F9" s="34" t="s">
        <v>25</v>
      </c>
      <c r="G9" s="36">
        <v>12923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0.27358024691358024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KENNETH</v>
      </c>
      <c r="P9" s="6">
        <f>VLOOKUP(DATA_MAYO_2026[[#This Row],[ASER_]],D1_MAYO_2026[[ASESOR_CRR]:[RECUPERO]],6,0)</f>
        <v>11080</v>
      </c>
      <c r="Q9" s="6">
        <f>VLOOKUP(DATA_MAYO_2026[[#This Row],[ASER_]],D1_MAYO_2026[[ASESOR_CRR]:[META]],2,0)</f>
        <v>40500</v>
      </c>
      <c r="R9" t="s">
        <v>31</v>
      </c>
      <c r="S9">
        <v>1000</v>
      </c>
      <c r="T9">
        <v>80</v>
      </c>
      <c r="U9">
        <v>0</v>
      </c>
      <c r="V9">
        <v>9000</v>
      </c>
      <c r="W9">
        <v>0</v>
      </c>
      <c r="X9">
        <v>1000</v>
      </c>
      <c r="Y9">
        <v>0</v>
      </c>
      <c r="Z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124650</v>
      </c>
      <c r="AR9" s="16">
        <f>IFERROR(DITE_MAYO_2026[[#This Row],[RECUPERO SUPERVISOR]]/DITE_MAYO_2026[[#This Row],[META SUPER]],"")</f>
        <v>0.22463628385087683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>
        <v>124650</v>
      </c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639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67500</v>
      </c>
      <c r="D10" s="35">
        <f>IF(D1_MAYO_2026[[#This Row],[RECUPERO]]="VACACIONES","VACACIONES",IFERROR(D1_MAYO_2026[[#This Row],[RECUPERO]]/D1_MAYO_2026[[#This Row],[META]],""))</f>
        <v>8.4903703703703703E-2</v>
      </c>
      <c r="E10" s="35" t="str">
        <f>D1_MAYO_2026[[#This Row],[SUPER]]</f>
        <v>JORGE</v>
      </c>
      <c r="F10" t="s">
        <v>65</v>
      </c>
      <c r="G10" s="3">
        <v>5731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9.3333333333333338E-2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KENNETH</v>
      </c>
      <c r="P10" s="6">
        <f>VLOOKUP(DATA_MAYO_2026[[#This Row],[ASER_]],D1_MAYO_2026[[ASESOR_CRR]:[RECUPERO]],6,0)</f>
        <v>3780</v>
      </c>
      <c r="Q10" s="6">
        <f>VLOOKUP(DATA_MAYO_2026[[#This Row],[ASER_]],D1_MAYO_2026[[ASESOR_CRR]:[META]],2,0)</f>
        <v>40500</v>
      </c>
      <c r="R10" t="s">
        <v>38</v>
      </c>
      <c r="S10">
        <v>0</v>
      </c>
      <c r="T10">
        <v>0</v>
      </c>
      <c r="U10">
        <v>0</v>
      </c>
      <c r="V10">
        <v>580</v>
      </c>
      <c r="W10">
        <v>100</v>
      </c>
      <c r="X10">
        <v>1600</v>
      </c>
      <c r="Y10">
        <v>1500</v>
      </c>
      <c r="Z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97595</v>
      </c>
      <c r="AR10" s="17">
        <f>IFERROR(DITE_MAYO_2026[[#This Row],[RECUPERO SUPERVISOR]]/DITE_MAYO_2026[[#This Row],[META SUPER]],"")</f>
        <v>0.30416597841432896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>
        <v>97595</v>
      </c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639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67500</v>
      </c>
      <c r="D11" s="35">
        <f>IF(D1_MAYO_2026[[#This Row],[RECUPERO]]="VACACIONES","VACACIONES",IFERROR(D1_MAYO_2026[[#This Row],[RECUPERO]]/D1_MAYO_2026[[#This Row],[META]],""))</f>
        <v>4.4207407407407411E-2</v>
      </c>
      <c r="E11" s="35" t="str">
        <f>D1_MAYO_2026[[#This Row],[SUPER]]</f>
        <v>JORGE</v>
      </c>
      <c r="F11" t="s">
        <v>76</v>
      </c>
      <c r="G11" s="3">
        <v>2984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0.20246913580246914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KENNETH</v>
      </c>
      <c r="P11" s="6">
        <f>VLOOKUP(DATA_MAYO_2026[[#This Row],[ASER_]],D1_MAYO_2026[[ASESOR_CRR]:[RECUPERO]],6,0)</f>
        <v>8200</v>
      </c>
      <c r="Q11" s="6">
        <f>VLOOKUP(DATA_MAYO_2026[[#This Row],[ASER_]],D1_MAYO_2026[[ASESOR_CRR]:[META]],2,0)</f>
        <v>40500</v>
      </c>
      <c r="R11" t="s">
        <v>35</v>
      </c>
      <c r="S11">
        <v>700</v>
      </c>
      <c r="T11">
        <v>2240</v>
      </c>
      <c r="U11">
        <v>0</v>
      </c>
      <c r="V11">
        <v>3000</v>
      </c>
      <c r="W11">
        <v>0</v>
      </c>
      <c r="X11">
        <v>800</v>
      </c>
      <c r="Y11">
        <v>1160</v>
      </c>
      <c r="Z11">
        <v>300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68568</v>
      </c>
      <c r="AR11" s="16">
        <f>IFERROR(DITE_MAYO_2026[[#This Row],[RECUPERO SUPERVISOR]]/DITE_MAYO_2026[[#This Row],[META SUPER]],"")</f>
        <v>0.12764103843304281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>
        <v>68568</v>
      </c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639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2" s="34" cm="1">
        <f t="array" ref="C12">_xlfn.XLOOKUP(1,(TablaMeta[CONCAT]=$M$3&amp;$N$3&amp;D1_MAYO_2026[[#This Row],[SUPER]])*(TablaMeta[SEGG]=D1_MAYO_2026[[#This Row],[SEGMENTO]]),TablaMeta[Meta_Asesor])</f>
        <v>67500</v>
      </c>
      <c r="D12" s="35">
        <f>IF(D1_MAYO_2026[[#This Row],[RECUPERO]]="VACACIONES","VACACIONES",IFERROR(D1_MAYO_2026[[#This Row],[RECUPERO]]/D1_MAYO_2026[[#This Row],[META]],""))</f>
        <v>3.4222222222222223E-2</v>
      </c>
      <c r="E12" s="35" t="str">
        <f>D1_MAYO_2026[[#This Row],[SUPER]]</f>
        <v>JORGE</v>
      </c>
      <c r="F12" t="s">
        <v>15</v>
      </c>
      <c r="G12" s="3">
        <v>2310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0.39950617283950618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KENNETH</v>
      </c>
      <c r="P12" s="6">
        <f>VLOOKUP(DATA_MAYO_2026[[#This Row],[ASER_]],D1_MAYO_2026[[ASESOR_CRR]:[RECUPERO]],6,0)</f>
        <v>16180</v>
      </c>
      <c r="Q12" s="6">
        <f>VLOOKUP(DATA_MAYO_2026[[#This Row],[ASER_]],D1_MAYO_2026[[ASESOR_CRR]:[META]],2,0)</f>
        <v>40500</v>
      </c>
      <c r="R12" t="s">
        <v>97</v>
      </c>
      <c r="S12">
        <v>2725</v>
      </c>
      <c r="T12">
        <v>5000</v>
      </c>
      <c r="U12">
        <v>4285</v>
      </c>
      <c r="V12">
        <v>0</v>
      </c>
      <c r="W12">
        <v>480</v>
      </c>
      <c r="X12">
        <v>0</v>
      </c>
      <c r="Y12">
        <v>890</v>
      </c>
      <c r="Z12">
        <v>2800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69487</v>
      </c>
      <c r="AR12" s="17">
        <f>IFERROR(DITE_MAYO_2026[[#This Row],[RECUPERO SUPERVISOR]]/DITE_MAYO_2026[[#This Row],[META SUPER]],"")</f>
        <v>0.23772494013000342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>
        <v>69487</v>
      </c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639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3" s="34" cm="1">
        <f t="array" ref="C13">_xlfn.XLOOKUP(1,(TablaMeta[CONCAT]=$M$3&amp;$N$3&amp;D1_MAYO_2026[[#This Row],[SUPER]])*(TablaMeta[SEGG]=D1_MAYO_2026[[#This Row],[SEGMENTO]]),TablaMeta[Meta_Asesor])</f>
        <v>67500</v>
      </c>
      <c r="D13" s="35">
        <f>IF(D1_MAYO_2026[[#This Row],[RECUPERO]]="VACACIONES","VACACIONES",IFERROR(D1_MAYO_2026[[#This Row],[RECUPERO]]/D1_MAYO_2026[[#This Row],[META]],""))</f>
        <v>2.9629629629629631E-2</v>
      </c>
      <c r="E13" s="35" t="str">
        <f>D1_MAYO_2026[[#This Row],[SUPER]]</f>
        <v>JORGE</v>
      </c>
      <c r="F13" t="s">
        <v>81</v>
      </c>
      <c r="G13" s="3">
        <v>2000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0.19753086419753085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KENNETH</v>
      </c>
      <c r="P13" s="6">
        <f>VLOOKUP(DATA_MAYO_2026[[#This Row],[ASER_]],D1_MAYO_2026[[ASESOR_CRR]:[RECUPERO]],6,0)</f>
        <v>8000</v>
      </c>
      <c r="Q13" s="6">
        <f>VLOOKUP(DATA_MAYO_2026[[#This Row],[ASER_]],D1_MAYO_2026[[ASESOR_CRR]:[META]],2,0)</f>
        <v>40500</v>
      </c>
      <c r="R13" t="s">
        <v>105</v>
      </c>
      <c r="S13" s="47">
        <v>0</v>
      </c>
      <c r="T13">
        <v>4000</v>
      </c>
      <c r="U13">
        <v>0</v>
      </c>
      <c r="V13">
        <v>0</v>
      </c>
      <c r="W13">
        <v>3500</v>
      </c>
      <c r="X13">
        <v>500</v>
      </c>
      <c r="Y13">
        <v>0</v>
      </c>
      <c r="Z13">
        <v>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25226</v>
      </c>
      <c r="AR13" s="16">
        <f>IFERROR(DITE_MAYO_2026[[#This Row],[RECUPERO SUPERVISOR]]/DITE_MAYO_2026[[#This Row],[META SUPER]],"")</f>
        <v>0.17546568729741385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>
        <v>25226</v>
      </c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639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4" s="34" cm="1">
        <f t="array" ref="C14">_xlfn.XLOOKUP(1,(TablaMeta[CONCAT]=$M$3&amp;$N$3&amp;D1_MAYO_2026[[#This Row],[SUPER]])*(TablaMeta[SEGG]=D1_MAYO_2026[[#This Row],[SEGMENTO]]),TablaMeta[Meta_Asesor])</f>
        <v>67500</v>
      </c>
      <c r="D14" s="35">
        <f>IF(D1_MAYO_2026[[#This Row],[RECUPERO]]="VACACIONES","VACACIONES",IFERROR(D1_MAYO_2026[[#This Row],[RECUPERO]]/D1_MAYO_2026[[#This Row],[META]],""))</f>
        <v>6.6666666666666671E-3</v>
      </c>
      <c r="E14" s="35" t="str">
        <f>D1_MAYO_2026[[#This Row],[SUPER]]</f>
        <v>JORGE</v>
      </c>
      <c r="F14" t="s">
        <v>24</v>
      </c>
      <c r="G14" s="3">
        <v>450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0.25185185185185183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KENNETH</v>
      </c>
      <c r="P14" s="6">
        <f>VLOOKUP(DATA_MAYO_2026[[#This Row],[ASER_]],D1_MAYO_2026[[ASESOR_CRR]:[RECUPERO]],6,0)</f>
        <v>10200</v>
      </c>
      <c r="Q14" s="6">
        <f>VLOOKUP(DATA_MAYO_2026[[#This Row],[ASER_]],D1_MAYO_2026[[ASESOR_CRR]:[META]],2,0)</f>
        <v>40500</v>
      </c>
      <c r="R14" t="s">
        <v>11</v>
      </c>
      <c r="S14" s="47">
        <v>0</v>
      </c>
      <c r="T14">
        <v>4500</v>
      </c>
      <c r="U14">
        <v>0</v>
      </c>
      <c r="V14">
        <v>2700</v>
      </c>
      <c r="W14">
        <v>0</v>
      </c>
      <c r="X14">
        <v>2500</v>
      </c>
      <c r="Y14">
        <v>0</v>
      </c>
      <c r="Z14">
        <v>500</v>
      </c>
      <c r="AN14" s="55"/>
      <c r="BW14" s="45" t="s">
        <v>639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0.56610169491525419</v>
      </c>
      <c r="E15" s="35" t="str">
        <f>D1_MAYO_2026[[#This Row],[SUPER]]</f>
        <v>JOHAN</v>
      </c>
      <c r="F15" t="s">
        <v>80</v>
      </c>
      <c r="G15" s="3">
        <v>16700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0.54320987654320985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IFERROR(VLOOKUP(DATA_MAYO_2026[[#This Row],[ASER_]],$B:$G,4,0),"")</f>
        <v>KENNETH</v>
      </c>
      <c r="P15" s="6">
        <f>VLOOKUP(DATA_MAYO_2026[[#This Row],[ASER_]],D1_MAYO_2026[[ASESOR_CRR]:[RECUPERO]],6,0)</f>
        <v>22000</v>
      </c>
      <c r="Q15" s="6">
        <f>VLOOKUP(DATA_MAYO_2026[[#This Row],[ASER_]],D1_MAYO_2026[[ASESOR_CRR]:[META]],2,0)</f>
        <v>40500</v>
      </c>
      <c r="R15" t="s">
        <v>19</v>
      </c>
      <c r="S15" s="47">
        <v>0</v>
      </c>
      <c r="T15">
        <v>0</v>
      </c>
      <c r="U15">
        <v>300</v>
      </c>
      <c r="V15">
        <v>0</v>
      </c>
      <c r="W15">
        <v>300</v>
      </c>
      <c r="X15">
        <v>21000</v>
      </c>
      <c r="Y15" s="45">
        <v>400</v>
      </c>
      <c r="Z15">
        <v>0</v>
      </c>
      <c r="AN15" s="55"/>
      <c r="AY15" s="45"/>
      <c r="BA15" s="45"/>
      <c r="BB15" s="45"/>
      <c r="BD15" s="45"/>
      <c r="BW15" s="45" t="s">
        <v>639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0.2965762711864407</v>
      </c>
      <c r="E16" s="35" t="str">
        <f>D1_MAYO_2026[[#This Row],[SUPER]]</f>
        <v>JOHAN</v>
      </c>
      <c r="F16" t="s">
        <v>12</v>
      </c>
      <c r="G16" s="3">
        <v>8749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0.44827160493827162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IFERROR(VLOOKUP(DATA_MAYO_2026[[#This Row],[ASER_]],$B:$G,4,0),"")</f>
        <v>KENNETH</v>
      </c>
      <c r="P16" s="6">
        <f>VLOOKUP(DATA_MAYO_2026[[#This Row],[ASER_]],D1_MAYO_2026[[ASESOR_CRR]:[RECUPERO]],6,0)</f>
        <v>18155</v>
      </c>
      <c r="Q16" s="6">
        <f>VLOOKUP(DATA_MAYO_2026[[#This Row],[ASER_]],D1_MAYO_2026[[ASESOR_CRR]:[META]],2,0)</f>
        <v>40500</v>
      </c>
      <c r="R16" t="s">
        <v>34</v>
      </c>
      <c r="S16">
        <v>0</v>
      </c>
      <c r="T16">
        <v>6000</v>
      </c>
      <c r="U16">
        <v>910</v>
      </c>
      <c r="V16">
        <v>0</v>
      </c>
      <c r="W16">
        <v>8850</v>
      </c>
      <c r="X16">
        <v>2100</v>
      </c>
      <c r="Y16">
        <v>0</v>
      </c>
      <c r="Z16">
        <v>295</v>
      </c>
      <c r="AN16" s="55"/>
      <c r="AY16" s="45"/>
      <c r="AZ16" s="45"/>
      <c r="BA16" s="45"/>
      <c r="BB16" s="45"/>
      <c r="BD16" s="45"/>
      <c r="BE16" s="45"/>
      <c r="BF16" s="45"/>
      <c r="BN16" s="45"/>
      <c r="BW16" s="45" t="s">
        <v>639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0.26264406779661015</v>
      </c>
      <c r="E17" s="35" t="str">
        <f>D1_MAYO_2026[[#This Row],[SUPER]]</f>
        <v>JOHAN</v>
      </c>
      <c r="F17" t="s">
        <v>61</v>
      </c>
      <c r="G17" s="3">
        <v>7748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0.14745762711864407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JOHAN</v>
      </c>
      <c r="P17" s="6">
        <f>VLOOKUP(DATA_MAYO_2026[[#This Row],[ASER_]],D1_MAYO_2026[[ASESOR_CRR]:[RECUPERO]],6,0)</f>
        <v>4350</v>
      </c>
      <c r="Q17" s="6">
        <f>VLOOKUP(DATA_MAYO_2026[[#This Row],[ASER_]],D1_MAYO_2026[[ASESOR_CRR]:[META]],2,0)</f>
        <v>29500</v>
      </c>
      <c r="R17" t="s">
        <v>564</v>
      </c>
      <c r="S17" s="45">
        <v>0</v>
      </c>
      <c r="T17">
        <v>0</v>
      </c>
      <c r="U17">
        <v>0</v>
      </c>
      <c r="V17">
        <v>0</v>
      </c>
      <c r="W17">
        <v>3500</v>
      </c>
      <c r="X17">
        <v>350</v>
      </c>
      <c r="Y17">
        <v>0</v>
      </c>
      <c r="Z17">
        <v>500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639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0.25423728813559321</v>
      </c>
      <c r="E18" s="35" t="str">
        <f>D1_MAYO_2026[[#This Row],[SUPER]]</f>
        <v>JOHAN</v>
      </c>
      <c r="F18" t="s">
        <v>41</v>
      </c>
      <c r="G18" s="3">
        <v>7500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0.13762711864406779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JOHAN</v>
      </c>
      <c r="P18" s="6">
        <f>VLOOKUP(DATA_MAYO_2026[[#This Row],[ASER_]],D1_MAYO_2026[[ASESOR_CRR]:[RECUPERO]],6,0)</f>
        <v>4060</v>
      </c>
      <c r="Q18" s="6">
        <f>VLOOKUP(DATA_MAYO_2026[[#This Row],[ASER_]],D1_MAYO_2026[[ASESOR_CRR]:[META]],2,0)</f>
        <v>29500</v>
      </c>
      <c r="R18" t="s">
        <v>109</v>
      </c>
      <c r="S18">
        <v>0</v>
      </c>
      <c r="T18">
        <v>0</v>
      </c>
      <c r="U18">
        <v>0</v>
      </c>
      <c r="V18">
        <v>1500</v>
      </c>
      <c r="W18">
        <v>0</v>
      </c>
      <c r="X18">
        <v>0</v>
      </c>
      <c r="Y18">
        <v>1500</v>
      </c>
      <c r="Z18">
        <v>1060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639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0.22033898305084745</v>
      </c>
      <c r="E19" s="35" t="str">
        <f>D1_MAYO_2026[[#This Row],[SUPER]]</f>
        <v>JOHAN</v>
      </c>
      <c r="F19" t="s">
        <v>495</v>
      </c>
      <c r="G19" s="3">
        <v>6500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0.17050847457627119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JOHAN</v>
      </c>
      <c r="P19" s="6">
        <f>VLOOKUP(DATA_MAYO_2026[[#This Row],[ASER_]],D1_MAYO_2026[[ASESOR_CRR]:[RECUPERO]],6,0)</f>
        <v>5030</v>
      </c>
      <c r="Q19" s="6">
        <f>VLOOKUP(DATA_MAYO_2026[[#This Row],[ASER_]],D1_MAYO_2026[[ASESOR_CRR]:[META]],2,0)</f>
        <v>29500</v>
      </c>
      <c r="R19" t="s">
        <v>75</v>
      </c>
      <c r="S19">
        <v>0</v>
      </c>
      <c r="T19">
        <v>800</v>
      </c>
      <c r="U19">
        <v>230</v>
      </c>
      <c r="V19">
        <v>2000</v>
      </c>
      <c r="W19">
        <v>0</v>
      </c>
      <c r="X19">
        <v>2000</v>
      </c>
      <c r="Y19">
        <v>0</v>
      </c>
      <c r="Z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639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0.17050847457627119</v>
      </c>
      <c r="E20" s="35" t="str">
        <f>D1_MAYO_2026[[#This Row],[SUPER]]</f>
        <v>JOHAN</v>
      </c>
      <c r="F20" t="s">
        <v>75</v>
      </c>
      <c r="G20" s="3">
        <v>5030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0.1271186440677966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JOHAN</v>
      </c>
      <c r="P20" s="6">
        <f>VLOOKUP(DATA_MAYO_2026[[#This Row],[ASER_]],D1_MAYO_2026[[ASESOR_CRR]:[RECUPERO]],6,0)</f>
        <v>3750</v>
      </c>
      <c r="Q20" s="6">
        <f>VLOOKUP(DATA_MAYO_2026[[#This Row],[ASER_]],D1_MAYO_2026[[ASESOR_CRR]:[META]],2,0)</f>
        <v>29500</v>
      </c>
      <c r="R20" t="s">
        <v>72</v>
      </c>
      <c r="S20">
        <v>0</v>
      </c>
      <c r="T20">
        <v>0</v>
      </c>
      <c r="U20">
        <v>2000</v>
      </c>
      <c r="V20">
        <v>1750</v>
      </c>
      <c r="W20">
        <v>0</v>
      </c>
      <c r="X20">
        <v>0</v>
      </c>
      <c r="Y20">
        <v>0</v>
      </c>
      <c r="Z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  <c r="BW20" s="45" t="s">
        <v>639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0.16271186440677965</v>
      </c>
      <c r="E21" s="35" t="str">
        <f>D1_MAYO_2026[[#This Row],[SUPER]]</f>
        <v>JOHAN</v>
      </c>
      <c r="F21" t="s">
        <v>26</v>
      </c>
      <c r="G21" s="3">
        <v>4800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0.2965762711864407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JOHAN</v>
      </c>
      <c r="P21" s="6">
        <f>VLOOKUP(DATA_MAYO_2026[[#This Row],[ASER_]],D1_MAYO_2026[[ASESOR_CRR]:[RECUPERO]],6,0)</f>
        <v>8749</v>
      </c>
      <c r="Q21" s="6">
        <f>VLOOKUP(DATA_MAYO_2026[[#This Row],[ASER_]],D1_MAYO_2026[[ASESOR_CRR]:[META]],2,0)</f>
        <v>29500</v>
      </c>
      <c r="R21" t="s">
        <v>12</v>
      </c>
      <c r="S21">
        <v>0</v>
      </c>
      <c r="T21">
        <v>0</v>
      </c>
      <c r="U21">
        <v>210</v>
      </c>
      <c r="V21">
        <v>1439</v>
      </c>
      <c r="W21">
        <v>6000</v>
      </c>
      <c r="X21">
        <v>1100</v>
      </c>
      <c r="Y21">
        <v>0</v>
      </c>
      <c r="Z21">
        <v>0</v>
      </c>
      <c r="AN21" s="55"/>
      <c r="AT21" s="45"/>
      <c r="BH21" s="45"/>
      <c r="BI21" s="47"/>
      <c r="BL21" s="45"/>
      <c r="BM21" s="45"/>
      <c r="BW21" s="45" t="s">
        <v>639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0.14745762711864407</v>
      </c>
      <c r="E22" s="35" t="str">
        <f>D1_MAYO_2026[[#This Row],[SUPER]]</f>
        <v>JOHAN</v>
      </c>
      <c r="F22" t="s">
        <v>641</v>
      </c>
      <c r="G22" s="3">
        <v>4350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0.22033898305084745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JOHAN</v>
      </c>
      <c r="P22" s="6">
        <f>VLOOKUP(DATA_MAYO_2026[[#This Row],[ASER_]],D1_MAYO_2026[[ASESOR_CRR]:[RECUPERO]],6,0)</f>
        <v>6500</v>
      </c>
      <c r="Q22" s="6">
        <f>VLOOKUP(DATA_MAYO_2026[[#This Row],[ASER_]],D1_MAYO_2026[[ASESOR_CRR]:[META]],2,0)</f>
        <v>29500</v>
      </c>
      <c r="R22" t="s">
        <v>495</v>
      </c>
      <c r="S22">
        <v>1000</v>
      </c>
      <c r="T22">
        <v>0</v>
      </c>
      <c r="U22">
        <v>1100</v>
      </c>
      <c r="V22">
        <v>1500</v>
      </c>
      <c r="W22">
        <v>0</v>
      </c>
      <c r="X22">
        <v>100</v>
      </c>
      <c r="Y22">
        <v>0</v>
      </c>
      <c r="Z22">
        <v>2800</v>
      </c>
      <c r="AN22" s="55"/>
      <c r="AT22" s="47"/>
      <c r="BH22" s="47"/>
      <c r="BI22" s="45"/>
      <c r="BL22" s="45"/>
      <c r="BW22" s="45" t="s">
        <v>639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0.13762711864406779</v>
      </c>
      <c r="E23" s="35" t="str">
        <f>D1_MAYO_2026[[#This Row],[SUPER]]</f>
        <v>JOHAN</v>
      </c>
      <c r="F23" t="s">
        <v>109</v>
      </c>
      <c r="G23" s="3">
        <v>4060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DATA_MAYO_2026[[#This Row],[RECUPERO]]/DATA_MAYO_2026[[#This Row],[META]]</f>
        <v>0.16271186440677965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JOHAN</v>
      </c>
      <c r="P23" s="6">
        <f>VLOOKUP(DATA_MAYO_2026[[#This Row],[ASER_]],D1_MAYO_2026[[ASESOR_CRR]:[RECUPERO]],6,0)</f>
        <v>4800</v>
      </c>
      <c r="Q23" s="6">
        <f>VLOOKUP(DATA_MAYO_2026[[#This Row],[ASER_]],D1_MAYO_2026[[ASESOR_CRR]:[META]],2,0)</f>
        <v>29500</v>
      </c>
      <c r="R23" t="s">
        <v>26</v>
      </c>
      <c r="S23">
        <v>0</v>
      </c>
      <c r="T23">
        <v>0</v>
      </c>
      <c r="U23">
        <v>3700</v>
      </c>
      <c r="V23">
        <v>0</v>
      </c>
      <c r="W23">
        <v>0</v>
      </c>
      <c r="X23">
        <v>300</v>
      </c>
      <c r="Y23">
        <v>500</v>
      </c>
      <c r="Z23">
        <v>300</v>
      </c>
      <c r="AN23" s="55"/>
      <c r="BH23" s="45"/>
      <c r="BW23" s="45" t="s">
        <v>639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0.1271186440677966</v>
      </c>
      <c r="E24" s="35" t="str">
        <f>D1_MAYO_2026[[#This Row],[SUPER]]</f>
        <v>JOHAN</v>
      </c>
      <c r="F24" t="s">
        <v>72</v>
      </c>
      <c r="G24" s="3">
        <v>3750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DATA_MAYO_2026[[#This Row],[RECUPERO]]/DATA_MAYO_2026[[#This Row],[META]]</f>
        <v>0.56610169491525419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JOHAN</v>
      </c>
      <c r="P24" s="6">
        <f>VLOOKUP(DATA_MAYO_2026[[#This Row],[ASER_]],D1_MAYO_2026[[ASESOR_CRR]:[RECUPERO]],6,0)</f>
        <v>16700</v>
      </c>
      <c r="Q24" s="6">
        <f>VLOOKUP(DATA_MAYO_2026[[#This Row],[ASER_]],D1_MAYO_2026[[ASESOR_CRR]:[META]],2,0)</f>
        <v>29500</v>
      </c>
      <c r="R24" t="s">
        <v>80</v>
      </c>
      <c r="S24">
        <v>1000</v>
      </c>
      <c r="T24">
        <v>0</v>
      </c>
      <c r="U24">
        <v>1200</v>
      </c>
      <c r="V24">
        <v>0</v>
      </c>
      <c r="W24">
        <v>1500</v>
      </c>
      <c r="X24">
        <v>13000</v>
      </c>
      <c r="Y24">
        <v>0</v>
      </c>
      <c r="Z24">
        <v>0</v>
      </c>
      <c r="AN24" s="55"/>
      <c r="BL24" s="45"/>
      <c r="BW24" s="45" t="s">
        <v>639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5" s="34" cm="1">
        <f t="array" ref="C25">_xlfn.XLOOKUP(1,(TablaMeta[CONCAT]=$M$3&amp;$N$3&amp;D1_MAYO_2026[[#This Row],[SUPER]])*(TablaMeta[SEGG]=D1_MAYO_2026[[#This Row],[SEGMENTO]]),TablaMeta[Meta_Asesor])</f>
        <v>40500</v>
      </c>
      <c r="D25" s="35">
        <f>IF(D1_MAYO_2026[[#This Row],[RECUPERO]]="VACACIONES","VACACIONES",IFERROR(D1_MAYO_2026[[#This Row],[RECUPERO]]/D1_MAYO_2026[[#This Row],[META]],""))</f>
        <v>0.54320987654320985</v>
      </c>
      <c r="E25" s="35" t="str">
        <f>D1_MAYO_2026[[#This Row],[SUPER]]</f>
        <v>KENNETH</v>
      </c>
      <c r="F25" t="s">
        <v>19</v>
      </c>
      <c r="G25" s="3">
        <v>22000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0.26264406779661015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JOHAN</v>
      </c>
      <c r="P25" s="6">
        <f>VLOOKUP(DATA_MAYO_2026[[#This Row],[ASER_]],D1_MAYO_2026[[ASESOR_CRR]:[RECUPERO]],6,0)</f>
        <v>7748</v>
      </c>
      <c r="Q25" s="6">
        <f>VLOOKUP(DATA_MAYO_2026[[#This Row],[ASER_]],D1_MAYO_2026[[ASESOR_CRR]:[META]],2,0)</f>
        <v>29500</v>
      </c>
      <c r="R25" t="s">
        <v>61</v>
      </c>
      <c r="S25" s="45">
        <v>0</v>
      </c>
      <c r="T25">
        <v>0</v>
      </c>
      <c r="U25">
        <v>438</v>
      </c>
      <c r="V25">
        <v>0</v>
      </c>
      <c r="W25">
        <v>3700</v>
      </c>
      <c r="X25">
        <v>3610</v>
      </c>
      <c r="Y25">
        <v>0</v>
      </c>
      <c r="Z25">
        <v>0</v>
      </c>
      <c r="AN25" s="55"/>
      <c r="BW25" s="45" t="s">
        <v>639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6" s="34" cm="1">
        <f t="array" ref="C26">_xlfn.XLOOKUP(1,(TablaMeta[CONCAT]=$M$3&amp;$N$3&amp;D1_MAYO_2026[[#This Row],[SUPER]])*(TablaMeta[SEGG]=D1_MAYO_2026[[#This Row],[SEGMENTO]]),TablaMeta[Meta_Asesor])</f>
        <v>40500</v>
      </c>
      <c r="D26" s="35">
        <f>IF(D1_MAYO_2026[[#This Row],[RECUPERO]]="VACACIONES","VACACIONES",IFERROR(D1_MAYO_2026[[#This Row],[RECUPERO]]/D1_MAYO_2026[[#This Row],[META]],""))</f>
        <v>0.44827160493827162</v>
      </c>
      <c r="E26" s="35" t="str">
        <f>D1_MAYO_2026[[#This Row],[SUPER]]</f>
        <v>KENNETH</v>
      </c>
      <c r="F26" t="s">
        <v>34</v>
      </c>
      <c r="G26" s="3">
        <v>18155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0.25423728813559321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JOHAN</v>
      </c>
      <c r="P26" s="6">
        <f>VLOOKUP(DATA_MAYO_2026[[#This Row],[ASER_]],D1_MAYO_2026[[ASESOR_CRR]:[RECUPERO]],6,0)</f>
        <v>7500</v>
      </c>
      <c r="Q26" s="6">
        <f>VLOOKUP(DATA_MAYO_2026[[#This Row],[ASER_]],D1_MAYO_2026[[ASESOR_CRR]:[META]],2,0)</f>
        <v>29500</v>
      </c>
      <c r="R26" t="s">
        <v>41</v>
      </c>
      <c r="S26" s="45">
        <v>0</v>
      </c>
      <c r="T26">
        <v>0</v>
      </c>
      <c r="U26">
        <v>0</v>
      </c>
      <c r="V26">
        <v>2500</v>
      </c>
      <c r="W26">
        <v>0</v>
      </c>
      <c r="X26">
        <v>0</v>
      </c>
      <c r="Y26">
        <v>5000</v>
      </c>
      <c r="Z26">
        <v>0</v>
      </c>
      <c r="AN26" s="55"/>
      <c r="BW26" s="45" t="s">
        <v>639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0.39950617283950618</v>
      </c>
      <c r="E27" s="35" t="str">
        <f>D1_MAYO_2026[[#This Row],[SUPER]]</f>
        <v>KENNETH</v>
      </c>
      <c r="F27" t="s">
        <v>97</v>
      </c>
      <c r="G27" s="3">
        <v>16180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4.4207407407407411E-2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JORGE</v>
      </c>
      <c r="P27" s="6">
        <f>VLOOKUP(DATA_MAYO_2026[[#This Row],[ASER_]],D1_MAYO_2026[[ASESOR_CRR]:[RECUPERO]],6,0)</f>
        <v>2984</v>
      </c>
      <c r="Q27" s="6">
        <f>VLOOKUP(DATA_MAYO_2026[[#This Row],[ASER_]],D1_MAYO_2026[[ASESOR_CRR]:[META]],2,0)</f>
        <v>67500</v>
      </c>
      <c r="R27" t="s">
        <v>76</v>
      </c>
      <c r="S27">
        <v>0</v>
      </c>
      <c r="T27">
        <v>1034</v>
      </c>
      <c r="U27">
        <v>0</v>
      </c>
      <c r="V27">
        <v>0</v>
      </c>
      <c r="W27">
        <v>1950</v>
      </c>
      <c r="X27">
        <v>0</v>
      </c>
      <c r="Y27">
        <v>0</v>
      </c>
      <c r="Z27">
        <v>0</v>
      </c>
      <c r="AN27" s="55"/>
      <c r="BW27" s="45" t="s">
        <v>639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0.27358024691358024</v>
      </c>
      <c r="E28" s="35" t="str">
        <f>D1_MAYO_2026[[#This Row],[SUPER]]</f>
        <v>KENNETH</v>
      </c>
      <c r="F28" t="s">
        <v>31</v>
      </c>
      <c r="G28" s="3">
        <v>11080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3.4222222222222223E-2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JORGE</v>
      </c>
      <c r="P28" s="6">
        <f>VLOOKUP(DATA_MAYO_2026[[#This Row],[ASER_]],D1_MAYO_2026[[ASESOR_CRR]:[RECUPERO]],6,0)</f>
        <v>2310</v>
      </c>
      <c r="Q28" s="6">
        <f>VLOOKUP(DATA_MAYO_2026[[#This Row],[ASER_]],D1_MAYO_2026[[ASESOR_CRR]:[META]],2,0)</f>
        <v>67500</v>
      </c>
      <c r="R28" t="s">
        <v>15</v>
      </c>
      <c r="S28">
        <v>0</v>
      </c>
      <c r="T28">
        <v>0</v>
      </c>
      <c r="U28">
        <v>0</v>
      </c>
      <c r="V28">
        <v>2100</v>
      </c>
      <c r="W28">
        <v>210</v>
      </c>
      <c r="X28">
        <v>0</v>
      </c>
      <c r="Y28">
        <v>0</v>
      </c>
      <c r="Z28">
        <v>0</v>
      </c>
      <c r="AN28" s="55"/>
      <c r="BW28" s="45" t="s">
        <v>639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0.25185185185185183</v>
      </c>
      <c r="E29" s="35" t="str">
        <f>D1_MAYO_2026[[#This Row],[SUPER]]</f>
        <v>KENNETH</v>
      </c>
      <c r="F29" t="s">
        <v>11</v>
      </c>
      <c r="G29" s="3">
        <v>10200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8.4903703703703703E-2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JORGE</v>
      </c>
      <c r="P29" s="6">
        <f>VLOOKUP(DATA_MAYO_2026[[#This Row],[ASER_]],D1_MAYO_2026[[ASESOR_CRR]:[RECUPERO]],6,0)</f>
        <v>5731</v>
      </c>
      <c r="Q29" s="6">
        <f>VLOOKUP(DATA_MAYO_2026[[#This Row],[ASER_]],D1_MAYO_2026[[ASESOR_CRR]:[META]],2,0)</f>
        <v>67500</v>
      </c>
      <c r="R29" t="s">
        <v>65</v>
      </c>
      <c r="S29" s="47">
        <v>0</v>
      </c>
      <c r="T29">
        <v>0</v>
      </c>
      <c r="U29" s="45">
        <v>2281</v>
      </c>
      <c r="V29">
        <v>265</v>
      </c>
      <c r="W29">
        <v>2185</v>
      </c>
      <c r="X29">
        <v>0</v>
      </c>
      <c r="Y29">
        <v>0</v>
      </c>
      <c r="Z29">
        <v>1000</v>
      </c>
      <c r="AN29" s="55"/>
      <c r="BW29" s="45" t="s">
        <v>639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0.20246913580246914</v>
      </c>
      <c r="E30" s="35" t="str">
        <f>D1_MAYO_2026[[#This Row],[SUPER]]</f>
        <v>KENNETH</v>
      </c>
      <c r="F30" t="s">
        <v>35</v>
      </c>
      <c r="G30" s="3">
        <v>8200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0.24592592592592594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JORGE</v>
      </c>
      <c r="P30" s="6">
        <f>VLOOKUP(DATA_MAYO_2026[[#This Row],[ASER_]],D1_MAYO_2026[[ASESOR_CRR]:[RECUPERO]],6,0)</f>
        <v>16600</v>
      </c>
      <c r="Q30" s="6">
        <f>VLOOKUP(DATA_MAYO_2026[[#This Row],[ASER_]],D1_MAYO_2026[[ASESOR_CRR]:[META]],2,0)</f>
        <v>67500</v>
      </c>
      <c r="R30" t="s">
        <v>10</v>
      </c>
      <c r="S30" s="47">
        <v>0</v>
      </c>
      <c r="T30">
        <v>0</v>
      </c>
      <c r="U30">
        <v>0</v>
      </c>
      <c r="V30">
        <v>8000</v>
      </c>
      <c r="W30">
        <v>0</v>
      </c>
      <c r="X30">
        <v>0</v>
      </c>
      <c r="Y30">
        <v>600</v>
      </c>
      <c r="Z30">
        <v>8000</v>
      </c>
      <c r="AN30" s="55"/>
      <c r="BW30" s="45" t="s">
        <v>639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0.19753086419753085</v>
      </c>
      <c r="E31" s="35" t="str">
        <f>D1_MAYO_2026[[#This Row],[SUPER]]</f>
        <v>KENNETH</v>
      </c>
      <c r="F31" t="s">
        <v>105</v>
      </c>
      <c r="G31" s="3">
        <v>8000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6.6666666666666671E-3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JORGE</v>
      </c>
      <c r="P31" s="6">
        <f>VLOOKUP(DATA_MAYO_2026[[#This Row],[ASER_]],D1_MAYO_2026[[ASESOR_CRR]:[RECUPERO]],6,0)</f>
        <v>450</v>
      </c>
      <c r="Q31" s="6">
        <f>VLOOKUP(DATA_MAYO_2026[[#This Row],[ASER_]],D1_MAYO_2026[[ASESOR_CRR]:[META]],2,0)</f>
        <v>67500</v>
      </c>
      <c r="R31" t="s">
        <v>24</v>
      </c>
      <c r="S31" s="47">
        <v>0</v>
      </c>
      <c r="T31">
        <v>100</v>
      </c>
      <c r="U31">
        <v>350</v>
      </c>
      <c r="V31">
        <v>0</v>
      </c>
      <c r="W31">
        <v>0</v>
      </c>
      <c r="X31">
        <v>0</v>
      </c>
      <c r="Y31">
        <v>0</v>
      </c>
      <c r="Z31">
        <v>0</v>
      </c>
      <c r="AN31" s="55"/>
      <c r="BW31" s="45" t="s">
        <v>639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9.3333333333333338E-2</v>
      </c>
      <c r="E32" s="35" t="str">
        <f>D1_MAYO_2026[[#This Row],[SUPER]]</f>
        <v>KENNETH</v>
      </c>
      <c r="F32" t="s">
        <v>38</v>
      </c>
      <c r="G32" s="3">
        <v>3780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0.36992592592592594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JORGE</v>
      </c>
      <c r="P32" s="6">
        <f>VLOOKUP(DATA_MAYO_2026[[#This Row],[ASER_]],D1_MAYO_2026[[ASESOR_CRR]:[RECUPERO]],6,0)</f>
        <v>24970</v>
      </c>
      <c r="Q32" s="6">
        <f>VLOOKUP(DATA_MAYO_2026[[#This Row],[ASER_]],D1_MAYO_2026[[ASESOR_CRR]:[META]],2,0)</f>
        <v>67500</v>
      </c>
      <c r="R32" t="s">
        <v>13</v>
      </c>
      <c r="S32" s="47">
        <v>5000</v>
      </c>
      <c r="T32">
        <v>7000</v>
      </c>
      <c r="U32">
        <v>2700</v>
      </c>
      <c r="V32">
        <v>0</v>
      </c>
      <c r="W32">
        <v>3000</v>
      </c>
      <c r="X32">
        <v>4970</v>
      </c>
      <c r="Y32">
        <v>0</v>
      </c>
      <c r="Z32">
        <v>2300</v>
      </c>
      <c r="AN32" s="55"/>
      <c r="BW32" s="45" t="s">
        <v>639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3" s="34" cm="1">
        <f t="array" ref="C33">_xlfn.XLOOKUP(1,(TablaMeta[CONCAT]=$M$3&amp;$N$3&amp;D1_MAYO_2026[[#This Row],[SUPER]])*(TablaMeta[SEGG]=D1_MAYO_2026[[#This Row],[SEGMENTO]]),TablaMeta[Meta_Asesor])</f>
        <v>38500</v>
      </c>
      <c r="D33" s="35">
        <f>IF(D1_MAYO_2026[[#This Row],[RECUPERO]]="VACACIONES","VACACIONES",IFERROR(D1_MAYO_2026[[#This Row],[RECUPERO]]/D1_MAYO_2026[[#This Row],[META]],""))</f>
        <v>0.55142857142857138</v>
      </c>
      <c r="E33" s="35" t="str">
        <f>D1_MAYO_2026[[#This Row],[SUPER]]</f>
        <v>SANDY</v>
      </c>
      <c r="F33" t="s">
        <v>493</v>
      </c>
      <c r="G33" s="3">
        <v>21230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0.19145185185185185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JORGE</v>
      </c>
      <c r="P33" s="6">
        <f>VLOOKUP(DATA_MAYO_2026[[#This Row],[ASER_]],D1_MAYO_2026[[ASESOR_CRR]:[RECUPERO]],6,0)</f>
        <v>12923</v>
      </c>
      <c r="Q33" s="6">
        <f>VLOOKUP(DATA_MAYO_2026[[#This Row],[ASER_]],D1_MAYO_2026[[ASESOR_CRR]:[META]],2,0)</f>
        <v>67500</v>
      </c>
      <c r="R33" t="s">
        <v>25</v>
      </c>
      <c r="S33" s="47">
        <v>0</v>
      </c>
      <c r="T33">
        <v>6000</v>
      </c>
      <c r="U33">
        <v>6623</v>
      </c>
      <c r="V33">
        <v>0</v>
      </c>
      <c r="W33">
        <v>0</v>
      </c>
      <c r="X33">
        <v>300</v>
      </c>
      <c r="Y33">
        <v>0</v>
      </c>
      <c r="Z33">
        <v>0</v>
      </c>
      <c r="AB33" s="6"/>
      <c r="AC33" s="6"/>
      <c r="AD33" s="6"/>
      <c r="AE33" s="6"/>
      <c r="AF33" s="6"/>
      <c r="AG33" s="6"/>
      <c r="AH33" s="6"/>
      <c r="AN33" s="55"/>
      <c r="BW33" s="45" t="s">
        <v>639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4" s="34" cm="1">
        <f t="array" ref="C34">_xlfn.XLOOKUP(1,(TablaMeta[CONCAT]=$M$3&amp;$N$3&amp;D1_MAYO_2026[[#This Row],[SUPER]])*(TablaMeta[SEGG]=D1_MAYO_2026[[#This Row],[SEGMENTO]]),TablaMeta[Meta_Asesor])</f>
        <v>38500</v>
      </c>
      <c r="D34" s="35">
        <f>IF(D1_MAYO_2026[[#This Row],[RECUPERO]]="VACACIONES","VACACIONES",IFERROR(D1_MAYO_2026[[#This Row],[RECUPERO]]/D1_MAYO_2026[[#This Row],[META]],""))</f>
        <v>0.47272727272727272</v>
      </c>
      <c r="E34" s="35" t="str">
        <f>D1_MAYO_2026[[#This Row],[SUPER]]</f>
        <v>SANDY</v>
      </c>
      <c r="F34" t="s">
        <v>22</v>
      </c>
      <c r="G34" s="3">
        <v>18200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DATA_MAYO_2026[[#This Row],[RECUPERO]]/DATA_MAYO_2026[[#This Row],[META]]</f>
        <v>2.9629629629629631E-2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JORGE</v>
      </c>
      <c r="P34" s="6">
        <f>VLOOKUP(DATA_MAYO_2026[[#This Row],[ASER_]],D1_MAYO_2026[[ASESOR_CRR]:[RECUPERO]],6,0)</f>
        <v>2000</v>
      </c>
      <c r="Q34" s="6">
        <f>VLOOKUP(DATA_MAYO_2026[[#This Row],[ASER_]],D1_MAYO_2026[[ASESOR_CRR]:[META]],2,0)</f>
        <v>67500</v>
      </c>
      <c r="R34" t="s">
        <v>81</v>
      </c>
      <c r="S34" s="47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2000</v>
      </c>
      <c r="Z34">
        <v>0</v>
      </c>
      <c r="AB34" s="6"/>
      <c r="AC34" s="6"/>
      <c r="AD34" s="6"/>
      <c r="AE34" s="6"/>
      <c r="AF34" s="6"/>
      <c r="AG34" s="6"/>
      <c r="AH34" s="6"/>
      <c r="AN34" s="55"/>
      <c r="BW34" s="45" t="s">
        <v>639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0.42623376623376624</v>
      </c>
      <c r="E35" s="35" t="str">
        <f>D1_MAYO_2026[[#This Row],[SUPER]]</f>
        <v>SANDY</v>
      </c>
      <c r="F35" t="s">
        <v>42</v>
      </c>
      <c r="G35" s="3">
        <v>16410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DATA_MAYO_2026[[#This Row],[RECUPERO]]/DATA_MAYO_2026[[#This Row],[META]]</f>
        <v>0.42623376623376624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IFERROR(VLOOKUP(DATA_MAYO_2026[[#This Row],[ASER_]],$B:$G,4,0),"")</f>
        <v>SANDY</v>
      </c>
      <c r="P35" s="6">
        <f>VLOOKUP(DATA_MAYO_2026[[#This Row],[ASER_]],D1_MAYO_2026[[ASESOR_CRR]:[RECUPERO]],6,0)</f>
        <v>16410</v>
      </c>
      <c r="Q35" s="6">
        <f>VLOOKUP(DATA_MAYO_2026[[#This Row],[ASER_]],D1_MAYO_2026[[ASESOR_CRR]:[META]],2,0)</f>
        <v>38500</v>
      </c>
      <c r="R35" t="s">
        <v>42</v>
      </c>
      <c r="S35" s="45">
        <v>0</v>
      </c>
      <c r="T35">
        <v>15000</v>
      </c>
      <c r="U35">
        <v>0</v>
      </c>
      <c r="V35">
        <v>1000</v>
      </c>
      <c r="W35" s="5">
        <v>410</v>
      </c>
      <c r="X35" s="6">
        <v>0</v>
      </c>
      <c r="Y35" s="6">
        <v>0</v>
      </c>
      <c r="Z35" s="6">
        <v>400</v>
      </c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s="45" t="s">
        <v>639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0.33194805194805194</v>
      </c>
      <c r="E36" s="35" t="str">
        <f>D1_MAYO_2026[[#This Row],[SUPER]]</f>
        <v>SANDY</v>
      </c>
      <c r="F36" t="s">
        <v>58</v>
      </c>
      <c r="G36" s="3">
        <v>12780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DATA_MAYO_2026[[#This Row],[RECUPERO]]/DATA_MAYO_2026[[#This Row],[META]]</f>
        <v>0.33194805194805194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SANDY</v>
      </c>
      <c r="P36" s="6">
        <f>VLOOKUP(DATA_MAYO_2026[[#This Row],[ASER_]],D1_MAYO_2026[[ASESOR_CRR]:[RECUPERO]],6,0)</f>
        <v>12780</v>
      </c>
      <c r="Q36" s="6">
        <f>VLOOKUP(DATA_MAYO_2026[[#This Row],[ASER_]],D1_MAYO_2026[[ASESOR_CRR]:[META]],2,0)</f>
        <v>38500</v>
      </c>
      <c r="R36" t="s">
        <v>58</v>
      </c>
      <c r="S36" s="45">
        <v>250</v>
      </c>
      <c r="T36">
        <v>8780</v>
      </c>
      <c r="U36">
        <v>250</v>
      </c>
      <c r="V36">
        <v>0</v>
      </c>
      <c r="W36" s="5">
        <v>1800</v>
      </c>
      <c r="X36" s="6">
        <v>1700</v>
      </c>
      <c r="Y36" s="6">
        <v>0</v>
      </c>
      <c r="Z36" s="6">
        <v>0</v>
      </c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s="45" t="s">
        <v>639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0.24675324675324675</v>
      </c>
      <c r="E37" s="35" t="str">
        <f>D1_MAYO_2026[[#This Row],[SUPER]]</f>
        <v>SANDY</v>
      </c>
      <c r="F37" t="s">
        <v>32</v>
      </c>
      <c r="G37" s="3">
        <v>9500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DATA_MAYO_2026[[#This Row],[RECUPERO]]/DATA_MAYO_2026[[#This Row],[META]]</f>
        <v>0.55142857142857138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IFERROR(VLOOKUP(DATA_MAYO_2026[[#This Row],[ASER_]],$B:$G,4,0),"")</f>
        <v>SANDY</v>
      </c>
      <c r="P37" s="6">
        <f>VLOOKUP(DATA_MAYO_2026[[#This Row],[ASER_]],D1_MAYO_2026[[ASESOR_CRR]:[RECUPERO]],6,0)</f>
        <v>21230</v>
      </c>
      <c r="Q37" s="6">
        <f>VLOOKUP(DATA_MAYO_2026[[#This Row],[ASER_]],D1_MAYO_2026[[ASESOR_CRR]:[META]],2,0)</f>
        <v>38500</v>
      </c>
      <c r="R37" t="s">
        <v>493</v>
      </c>
      <c r="S37" s="45">
        <v>0</v>
      </c>
      <c r="T37">
        <v>1730</v>
      </c>
      <c r="U37">
        <v>5680</v>
      </c>
      <c r="V37">
        <v>400</v>
      </c>
      <c r="W37" s="5">
        <v>8720</v>
      </c>
      <c r="X37" s="6">
        <v>4700</v>
      </c>
      <c r="Y37" s="6">
        <v>0</v>
      </c>
      <c r="Z37" s="6">
        <v>0</v>
      </c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s="45" t="s">
        <v>639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0.21024415584415584</v>
      </c>
      <c r="E38" s="35" t="str">
        <f>D1_MAYO_2026[[#This Row],[SUPER]]</f>
        <v>SANDY</v>
      </c>
      <c r="F38" t="s">
        <v>85</v>
      </c>
      <c r="G38" s="3">
        <v>8094.4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6"/>
      <c r="M38" s="5">
        <f>DATA_MAYO_2026[[#This Row],[RECUPERO]]/DATA_MAYO_2026[[#This Row],[META]]</f>
        <v>0.21024415584415584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SANDY</v>
      </c>
      <c r="P38" s="6">
        <f>VLOOKUP(DATA_MAYO_2026[[#This Row],[ASER_]],D1_MAYO_2026[[ASESOR_CRR]:[RECUPERO]],6,0)</f>
        <v>8094.4</v>
      </c>
      <c r="Q38" s="6">
        <f>VLOOKUP(DATA_MAYO_2026[[#This Row],[ASER_]],D1_MAYO_2026[[ASESOR_CRR]:[META]],2,0)</f>
        <v>38500</v>
      </c>
      <c r="R38" t="s">
        <v>85</v>
      </c>
      <c r="S38" s="45">
        <v>5195</v>
      </c>
      <c r="T38">
        <v>1006</v>
      </c>
      <c r="U38">
        <v>633.4</v>
      </c>
      <c r="V38">
        <v>0</v>
      </c>
      <c r="W38" s="5">
        <v>880</v>
      </c>
      <c r="X38" s="6">
        <v>0</v>
      </c>
      <c r="Y38" s="6">
        <v>0</v>
      </c>
      <c r="Z38" s="6">
        <v>380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s="45" t="s">
        <v>639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3.0129870129870132E-2</v>
      </c>
      <c r="E39" s="35" t="str">
        <f>D1_MAYO_2026[[#This Row],[SUPER]]</f>
        <v>SANDY</v>
      </c>
      <c r="F39" t="s">
        <v>96</v>
      </c>
      <c r="G39" s="3">
        <v>1160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6"/>
      <c r="M39" s="5">
        <f>DATA_MAYO_2026[[#This Row],[RECUPERO]]/DATA_MAYO_2026[[#This Row],[META]]</f>
        <v>0.47272727272727272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IFERROR(VLOOKUP(DATA_MAYO_2026[[#This Row],[ASER_]],$B:$G,4,0),"")</f>
        <v>SANDY</v>
      </c>
      <c r="P39" s="6">
        <f>VLOOKUP(DATA_MAYO_2026[[#This Row],[ASER_]],D1_MAYO_2026[[ASESOR_CRR]:[RECUPERO]],6,0)</f>
        <v>18200</v>
      </c>
      <c r="Q39" s="6">
        <f>VLOOKUP(DATA_MAYO_2026[[#This Row],[ASER_]],D1_MAYO_2026[[ASESOR_CRR]:[META]],2,0)</f>
        <v>38500</v>
      </c>
      <c r="R39" t="s">
        <v>22</v>
      </c>
      <c r="S39" s="45">
        <v>1400</v>
      </c>
      <c r="T39">
        <v>0</v>
      </c>
      <c r="U39">
        <v>0</v>
      </c>
      <c r="V39">
        <v>0</v>
      </c>
      <c r="W39" s="5">
        <v>100</v>
      </c>
      <c r="X39" s="6">
        <v>200</v>
      </c>
      <c r="Y39" s="6">
        <v>16500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s="45" t="s">
        <v>639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0" s="34" cm="1">
        <f t="array" ref="C40">_xlfn.XLOOKUP(1,(TablaMeta[CONCAT]=$M$3&amp;$N$3&amp;D1_MAYO_2026[[#This Row],[SUPER]])*(TablaMeta[SEGG]=D1_MAYO_2026[[#This Row],[SEGMENTO]]),TablaMeta[Meta_Asesor])</f>
        <v>72000</v>
      </c>
      <c r="D40" s="35">
        <f>IF(D1_MAYO_2026[[#This Row],[RECUPERO]]="VACACIONES","VACACIONES",IFERROR(D1_MAYO_2026[[#This Row],[RECUPERO]]/D1_MAYO_2026[[#This Row],[META]],""))</f>
        <v>0.18133333333333335</v>
      </c>
      <c r="E40" s="35" t="str">
        <f>D1_MAYO_2026[[#This Row],[SUPER]]</f>
        <v>SANDY</v>
      </c>
      <c r="F40" t="s">
        <v>60</v>
      </c>
      <c r="G40" s="3">
        <v>13056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0" s="56"/>
      <c r="M40" s="5">
        <f>DATA_MAYO_2026[[#This Row],[RECUPERO]]/DATA_MAYO_2026[[#This Row],[META]]</f>
        <v>3.0129870129870132E-2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SANDY</v>
      </c>
      <c r="P40" s="6">
        <f>VLOOKUP(DATA_MAYO_2026[[#This Row],[ASER_]],D1_MAYO_2026[[ASESOR_CRR]:[RECUPERO]],6,0)</f>
        <v>1160</v>
      </c>
      <c r="Q40" s="6">
        <f>VLOOKUP(DATA_MAYO_2026[[#This Row],[ASER_]],D1_MAYO_2026[[ASESOR_CRR]:[META]],2,0)</f>
        <v>38500</v>
      </c>
      <c r="R40" t="s">
        <v>96</v>
      </c>
      <c r="S40">
        <v>0</v>
      </c>
      <c r="T40">
        <v>0</v>
      </c>
      <c r="U40">
        <v>460</v>
      </c>
      <c r="V40">
        <v>400</v>
      </c>
      <c r="W40" s="5">
        <v>300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s="45" t="s">
        <v>639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41" s="34" cm="1">
        <f t="array" ref="C41">_xlfn.XLOOKUP(1,(TablaMeta[CONCAT]=$M$3&amp;$N$3&amp;D1_MAYO_2026[[#This Row],[SUPER]])*(TablaMeta[SEGG]=D1_MAYO_2026[[#This Row],[SEGMENTO]]),TablaMeta[Meta_Asesor])</f>
        <v>72000</v>
      </c>
      <c r="D41" s="35">
        <f>IF(D1_MAYO_2026[[#This Row],[RECUPERO]]="VACACIONES","VACACIONES",IFERROR(D1_MAYO_2026[[#This Row],[RECUPERO]]/D1_MAYO_2026[[#This Row],[META]],""))</f>
        <v>0.19097222222222221</v>
      </c>
      <c r="E41" s="35" t="str">
        <f>D1_MAYO_2026[[#This Row],[SUPER]]</f>
        <v>SANDY</v>
      </c>
      <c r="F41" t="s">
        <v>59</v>
      </c>
      <c r="G41" s="3">
        <v>13750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1" s="56"/>
      <c r="M41" s="5">
        <f>DATA_MAYO_2026[[#This Row],[RECUPERO]]/DATA_MAYO_2026[[#This Row],[META]]</f>
        <v>0.24675324675324675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SANDY</v>
      </c>
      <c r="P41" s="6">
        <f>VLOOKUP(DATA_MAYO_2026[[#This Row],[ASER_]],D1_MAYO_2026[[ASESOR_CRR]:[RECUPERO]],6,0)</f>
        <v>9500</v>
      </c>
      <c r="Q41" s="6">
        <f>VLOOKUP(DATA_MAYO_2026[[#This Row],[ASER_]],D1_MAYO_2026[[ASESOR_CRR]:[META]],2,0)</f>
        <v>38500</v>
      </c>
      <c r="R41" t="s">
        <v>32</v>
      </c>
      <c r="S41" s="45">
        <v>0</v>
      </c>
      <c r="T41">
        <v>0</v>
      </c>
      <c r="U41">
        <v>0</v>
      </c>
      <c r="V41">
        <v>4000</v>
      </c>
      <c r="W41">
        <v>0</v>
      </c>
      <c r="X41" s="5">
        <v>4000</v>
      </c>
      <c r="Y41" s="77">
        <v>0</v>
      </c>
      <c r="Z41" s="6">
        <v>1500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s="45" t="s">
        <v>639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7.6666666666666661E-2</v>
      </c>
      <c r="E42" s="35" t="str">
        <f>D1_MAYO_2026[[#This Row],[SUPER]]</f>
        <v>SANDY</v>
      </c>
      <c r="F42" t="s">
        <v>68</v>
      </c>
      <c r="G42" s="3">
        <v>5520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6"/>
      <c r="M42" s="5">
        <f>DATA_MAYO_2026[[#This Row],[RECUPERO]]/DATA_MAYO_2026[[#This Row],[META]]</f>
        <v>0.18133333333333335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SANDY</v>
      </c>
      <c r="P42" s="6">
        <f>VLOOKUP(DATA_MAYO_2026[[#This Row],[ASER_]],D1_MAYO_2026[[ASESOR_CRR]:[RECUPERO]],6,0)</f>
        <v>13056</v>
      </c>
      <c r="Q42" s="6">
        <f>VLOOKUP(DATA_MAYO_2026[[#This Row],[ASER_]],D1_MAYO_2026[[ASESOR_CRR]:[META]],2,0)</f>
        <v>72000</v>
      </c>
      <c r="R42" t="s">
        <v>60</v>
      </c>
      <c r="S42" s="3">
        <v>800</v>
      </c>
      <c r="T42">
        <v>11256</v>
      </c>
      <c r="U42">
        <v>0</v>
      </c>
      <c r="V42">
        <v>0</v>
      </c>
      <c r="W42">
        <v>0</v>
      </c>
      <c r="X42" s="5">
        <v>1000</v>
      </c>
      <c r="Y42" s="6">
        <v>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s="45" t="s">
        <v>639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6.805555555555555E-2</v>
      </c>
      <c r="E43" s="35" t="str">
        <f>D1_MAYO_2026[[#This Row],[SUPER]]</f>
        <v>SANDY</v>
      </c>
      <c r="F43" t="s">
        <v>79</v>
      </c>
      <c r="G43" s="3">
        <v>4900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6"/>
      <c r="M43" s="5">
        <f>DATA_MAYO_2026[[#This Row],[RECUPERO]]/DATA_MAYO_2026[[#This Row],[META]]</f>
        <v>0.19097222222222221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SANDY</v>
      </c>
      <c r="P43" s="6">
        <f>VLOOKUP(DATA_MAYO_2026[[#This Row],[ASER_]],D1_MAYO_2026[[ASESOR_CRR]:[RECUPERO]],6,0)</f>
        <v>13750</v>
      </c>
      <c r="Q43" s="6">
        <f>VLOOKUP(DATA_MAYO_2026[[#This Row],[ASER_]],D1_MAYO_2026[[ASESOR_CRR]:[META]],2,0)</f>
        <v>72000</v>
      </c>
      <c r="R43" t="s">
        <v>59</v>
      </c>
      <c r="S43" s="3">
        <v>0</v>
      </c>
      <c r="T43">
        <v>3550</v>
      </c>
      <c r="U43">
        <v>3000</v>
      </c>
      <c r="V43">
        <v>0</v>
      </c>
      <c r="W43">
        <v>1500</v>
      </c>
      <c r="X43" s="5">
        <v>1000</v>
      </c>
      <c r="Y43" s="6">
        <v>2200</v>
      </c>
      <c r="Z43" s="6">
        <v>3500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s="45" t="s">
        <v>639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0.3125</v>
      </c>
      <c r="E44" s="35" t="str">
        <f>D1_MAYO_2026[[#This Row],[SUPER]]</f>
        <v>LEONOR</v>
      </c>
      <c r="F44" t="s">
        <v>636</v>
      </c>
      <c r="G44" s="3">
        <v>3750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6.805555555555555E-2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SANDY</v>
      </c>
      <c r="P44" s="6">
        <f>VLOOKUP(DATA_MAYO_2026[[#This Row],[ASER_]],D1_MAYO_2026[[ASESOR_CRR]:[RECUPERO]],6,0)</f>
        <v>4900</v>
      </c>
      <c r="Q44" s="6">
        <f>VLOOKUP(DATA_MAYO_2026[[#This Row],[ASER_]],D1_MAYO_2026[[ASESOR_CRR]:[META]],2,0)</f>
        <v>72000</v>
      </c>
      <c r="R44" t="s">
        <v>79</v>
      </c>
      <c r="S44" s="3">
        <v>0</v>
      </c>
      <c r="T44">
        <v>1000</v>
      </c>
      <c r="U44">
        <v>0</v>
      </c>
      <c r="V44">
        <v>0</v>
      </c>
      <c r="W44">
        <v>0</v>
      </c>
      <c r="X44" s="5">
        <v>0</v>
      </c>
      <c r="Y44" s="6">
        <v>3900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s="45" t="s">
        <v>639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0.23666666666666666</v>
      </c>
      <c r="E45" s="35" t="str">
        <f>D1_MAYO_2026[[#This Row],[SUPER]]</f>
        <v>LEONOR</v>
      </c>
      <c r="F45" t="s">
        <v>603</v>
      </c>
      <c r="G45" s="3">
        <v>2840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6"/>
      <c r="M45" s="5">
        <f>DATA_MAYO_2026[[#This Row],[RECUPERO]]/DATA_MAYO_2026[[#This Row],[META]]</f>
        <v>7.6666666666666661E-2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SANDY</v>
      </c>
      <c r="P45" s="6">
        <f>VLOOKUP(DATA_MAYO_2026[[#This Row],[ASER_]],D1_MAYO_2026[[ASESOR_CRR]:[RECUPERO]],6,0)</f>
        <v>5520</v>
      </c>
      <c r="Q45" s="6">
        <f>VLOOKUP(DATA_MAYO_2026[[#This Row],[ASER_]],D1_MAYO_2026[[ASESOR_CRR]:[META]],2,0)</f>
        <v>72000</v>
      </c>
      <c r="R45" t="s">
        <v>68</v>
      </c>
      <c r="S45" s="3">
        <v>2020</v>
      </c>
      <c r="T45">
        <v>0</v>
      </c>
      <c r="U45">
        <v>0</v>
      </c>
      <c r="V45">
        <v>0</v>
      </c>
      <c r="W45">
        <v>0</v>
      </c>
      <c r="X45" s="5">
        <v>1500</v>
      </c>
      <c r="Y45" s="6">
        <v>1500</v>
      </c>
      <c r="Z45" s="6">
        <v>500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s="45" t="s">
        <v>639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0.22833333333333333</v>
      </c>
      <c r="E46" s="35" t="str">
        <f>D1_MAYO_2026[[#This Row],[SUPER]]</f>
        <v>LEONOR</v>
      </c>
      <c r="F46" t="s">
        <v>634</v>
      </c>
      <c r="G46" s="3">
        <v>2740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6"/>
      <c r="M46" s="5">
        <f>DATA_MAYO_2026[[#This Row],[RECUPERO]]/DATA_MAYO_2026[[#This Row],[META]]</f>
        <v>9.3333333333333338E-2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LEONOR</v>
      </c>
      <c r="P46" s="6">
        <f>VLOOKUP(DATA_MAYO_2026[[#This Row],[ASER_]],D1_MAYO_2026[[ASESOR_CRR]:[RECUPERO]],6,0)</f>
        <v>1120</v>
      </c>
      <c r="Q46" s="6">
        <f>VLOOKUP(DATA_MAYO_2026[[#This Row],[ASER_]],D1_MAYO_2026[[ASESOR_CRR]:[META]],2,0)</f>
        <v>12000</v>
      </c>
      <c r="R46" t="s">
        <v>49</v>
      </c>
      <c r="S46" s="3">
        <v>220</v>
      </c>
      <c r="T46">
        <v>0</v>
      </c>
      <c r="U46">
        <v>0</v>
      </c>
      <c r="V46">
        <v>500</v>
      </c>
      <c r="W46">
        <v>0</v>
      </c>
      <c r="X46" s="5">
        <v>0</v>
      </c>
      <c r="Y46" s="6">
        <v>400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s="45" t="s">
        <v>639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0.20733333333333334</v>
      </c>
      <c r="E47" s="35" t="str">
        <f>D1_MAYO_2026[[#This Row],[SUPER]]</f>
        <v>LEONOR</v>
      </c>
      <c r="F47" t="s">
        <v>631</v>
      </c>
      <c r="G47" s="3">
        <v>2488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6"/>
      <c r="M47" s="5">
        <f>DATA_MAYO_2026[[#This Row],[RECUPERO]]/DATA_MAYO_2026[[#This Row],[META]]</f>
        <v>0.23666666666666666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LEONOR</v>
      </c>
      <c r="P47" s="6">
        <f>VLOOKUP(DATA_MAYO_2026[[#This Row],[ASER_]],D1_MAYO_2026[[ASESOR_CRR]:[RECUPERO]],6,0)</f>
        <v>2840</v>
      </c>
      <c r="Q47" s="6">
        <f>VLOOKUP(DATA_MAYO_2026[[#This Row],[ASER_]],D1_MAYO_2026[[ASESOR_CRR]:[META]],2,0)</f>
        <v>12000</v>
      </c>
      <c r="R47" t="s">
        <v>600</v>
      </c>
      <c r="S47" s="3">
        <v>750</v>
      </c>
      <c r="T47">
        <v>700</v>
      </c>
      <c r="U47">
        <v>0</v>
      </c>
      <c r="V47">
        <v>0</v>
      </c>
      <c r="W47">
        <v>1240</v>
      </c>
      <c r="X47" s="5">
        <v>0</v>
      </c>
      <c r="Y47" s="6">
        <v>0</v>
      </c>
      <c r="Z47" s="6">
        <v>150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s="45" t="s">
        <v>639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0.19958333333333333</v>
      </c>
      <c r="E48" s="35" t="str">
        <f>D1_MAYO_2026[[#This Row],[SUPER]]</f>
        <v>LEONOR</v>
      </c>
      <c r="F48" t="s">
        <v>55</v>
      </c>
      <c r="G48" s="3">
        <v>2395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6"/>
      <c r="M48" s="5">
        <f>DATA_MAYO_2026[[#This Row],[RECUPERO]]/DATA_MAYO_2026[[#This Row],[META]]</f>
        <v>0.22833333333333333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LEONOR</v>
      </c>
      <c r="P48" s="6">
        <f>VLOOKUP(DATA_MAYO_2026[[#This Row],[ASER_]],D1_MAYO_2026[[ASESOR_CRR]:[RECUPERO]],6,0)</f>
        <v>2740</v>
      </c>
      <c r="Q48" s="6">
        <f>VLOOKUP(DATA_MAYO_2026[[#This Row],[ASER_]],D1_MAYO_2026[[ASESOR_CRR]:[META]],2,0)</f>
        <v>12000</v>
      </c>
      <c r="R48" t="s">
        <v>51</v>
      </c>
      <c r="S48" s="3">
        <v>100</v>
      </c>
      <c r="T48">
        <v>0</v>
      </c>
      <c r="U48">
        <v>0</v>
      </c>
      <c r="V48">
        <v>800</v>
      </c>
      <c r="W48">
        <v>240</v>
      </c>
      <c r="X48" s="5">
        <v>0</v>
      </c>
      <c r="Y48" s="6">
        <v>500</v>
      </c>
      <c r="Z48" s="6">
        <v>1100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s="45" t="s">
        <v>639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0.18666666666666668</v>
      </c>
      <c r="E49" s="35" t="str">
        <f>D1_MAYO_2026[[#This Row],[SUPER]]</f>
        <v>LEONOR</v>
      </c>
      <c r="F49" t="s">
        <v>637</v>
      </c>
      <c r="G49" s="3">
        <v>2240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6"/>
      <c r="M49" s="5">
        <f>DATA_MAYO_2026[[#This Row],[RECUPERO]]/DATA_MAYO_2026[[#This Row],[META]]</f>
        <v>4.766666666666667E-2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LEONOR</v>
      </c>
      <c r="P49" s="6">
        <f>VLOOKUP(DATA_MAYO_2026[[#This Row],[ASER_]],D1_MAYO_2026[[ASESOR_CRR]:[RECUPERO]],6,0)</f>
        <v>572</v>
      </c>
      <c r="Q49" s="6">
        <f>VLOOKUP(DATA_MAYO_2026[[#This Row],[ASER_]],D1_MAYO_2026[[ASESOR_CRR]:[META]],2,0)</f>
        <v>12000</v>
      </c>
      <c r="R49" t="s">
        <v>50</v>
      </c>
      <c r="S49">
        <v>0</v>
      </c>
      <c r="T49">
        <v>0</v>
      </c>
      <c r="U49">
        <v>0</v>
      </c>
      <c r="V49">
        <v>500</v>
      </c>
      <c r="W49">
        <v>72</v>
      </c>
      <c r="X49" s="5">
        <v>0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s="45" t="s">
        <v>639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9.7500000000000003E-2</v>
      </c>
      <c r="E50" s="35" t="str">
        <f>D1_MAYO_2026[[#This Row],[SUPER]]</f>
        <v>LEONOR</v>
      </c>
      <c r="F50" t="s">
        <v>632</v>
      </c>
      <c r="G50" s="3">
        <v>1170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6"/>
      <c r="M50" s="5">
        <f>DATA_MAYO_2026[[#This Row],[RECUPERO]]/DATA_MAYO_2026[[#This Row],[META]]</f>
        <v>0.3125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LEONOR</v>
      </c>
      <c r="P50" s="6">
        <f>VLOOKUP(DATA_MAYO_2026[[#This Row],[ASER_]],D1_MAYO_2026[[ASESOR_CRR]:[RECUPERO]],6,0)</f>
        <v>3750</v>
      </c>
      <c r="Q50" s="6">
        <f>VLOOKUP(DATA_MAYO_2026[[#This Row],[ASER_]],D1_MAYO_2026[[ASESOR_CRR]:[META]],2,0)</f>
        <v>12000</v>
      </c>
      <c r="R50" t="s">
        <v>73</v>
      </c>
      <c r="S50">
        <v>0</v>
      </c>
      <c r="T50">
        <v>0</v>
      </c>
      <c r="U50">
        <v>950</v>
      </c>
      <c r="V50">
        <v>0</v>
      </c>
      <c r="W50">
        <v>0</v>
      </c>
      <c r="X50" s="5">
        <v>0</v>
      </c>
      <c r="Y50" s="6">
        <v>2500</v>
      </c>
      <c r="Z50" s="6">
        <v>300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s="45" t="s">
        <v>639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9.5916666666666664E-2</v>
      </c>
      <c r="E51" s="35" t="str">
        <f>D1_MAYO_2026[[#This Row],[SUPER]]</f>
        <v>LEONOR</v>
      </c>
      <c r="F51" t="s">
        <v>77</v>
      </c>
      <c r="G51" s="3">
        <v>1151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6"/>
      <c r="M51" s="5">
        <f>DATA_MAYO_2026[[#This Row],[RECUPERO]]/DATA_MAYO_2026[[#This Row],[META]]</f>
        <v>9.7500000000000003E-2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LEONOR</v>
      </c>
      <c r="P51" s="6">
        <f>VLOOKUP(DATA_MAYO_2026[[#This Row],[ASER_]],D1_MAYO_2026[[ASESOR_CRR]:[RECUPERO]],6,0)</f>
        <v>1170</v>
      </c>
      <c r="Q51" s="6">
        <f>VLOOKUP(DATA_MAYO_2026[[#This Row],[ASER_]],D1_MAYO_2026[[ASESOR_CRR]:[META]],2,0)</f>
        <v>12000</v>
      </c>
      <c r="R51" t="s">
        <v>599</v>
      </c>
      <c r="S51">
        <v>0</v>
      </c>
      <c r="T51">
        <v>300</v>
      </c>
      <c r="U51">
        <v>350</v>
      </c>
      <c r="V51">
        <v>295</v>
      </c>
      <c r="W51">
        <v>0</v>
      </c>
      <c r="X51" s="5">
        <v>225</v>
      </c>
      <c r="Y51" s="6">
        <v>0</v>
      </c>
      <c r="Z51" s="6">
        <v>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s="45" t="s">
        <v>639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9.3333333333333338E-2</v>
      </c>
      <c r="E52" s="35" t="str">
        <f>D1_MAYO_2026[[#This Row],[SUPER]]</f>
        <v>LEONOR</v>
      </c>
      <c r="F52" t="s">
        <v>49</v>
      </c>
      <c r="G52" s="3">
        <v>1120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6"/>
      <c r="M52" s="5">
        <f>DATA_MAYO_2026[[#This Row],[RECUPERO]]/DATA_MAYO_2026[[#This Row],[META]]</f>
        <v>9.5916666666666664E-2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LEONOR</v>
      </c>
      <c r="P52" s="6">
        <f>VLOOKUP(DATA_MAYO_2026[[#This Row],[ASER_]],D1_MAYO_2026[[ASESOR_CRR]:[RECUPERO]],6,0)</f>
        <v>1151</v>
      </c>
      <c r="Q52" s="6">
        <f>VLOOKUP(DATA_MAYO_2026[[#This Row],[ASER_]],D1_MAYO_2026[[ASESOR_CRR]:[META]],2,0)</f>
        <v>12000</v>
      </c>
      <c r="R52" t="s">
        <v>77</v>
      </c>
      <c r="S52">
        <v>0</v>
      </c>
      <c r="T52">
        <v>0</v>
      </c>
      <c r="U52">
        <v>200</v>
      </c>
      <c r="V52">
        <v>600</v>
      </c>
      <c r="W52">
        <v>0</v>
      </c>
      <c r="X52" s="5">
        <v>351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s="45" t="s">
        <v>639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3" s="34" cm="1">
        <f t="array" ref="C53">_xlfn.XLOOKUP(1,(TablaMeta[CONCAT]=$M$3&amp;$N$3&amp;D1_MAYO_2026[[#This Row],[SUPER]])*(TablaMeta[SEGG]=D1_MAYO_2026[[#This Row],[SEGMENTO]]),TablaMeta[Meta_Asesor])</f>
        <v>12000</v>
      </c>
      <c r="D53" s="35">
        <f>IF(D1_MAYO_2026[[#This Row],[RECUPERO]]="VACACIONES","VACACIONES",IFERROR(D1_MAYO_2026[[#This Row],[RECUPERO]]/D1_MAYO_2026[[#This Row],[META]],""))</f>
        <v>7.166666666666667E-2</v>
      </c>
      <c r="E53" s="35" t="str">
        <f>D1_MAYO_2026[[#This Row],[SUPER]]</f>
        <v>LEONOR</v>
      </c>
      <c r="F53" t="s">
        <v>630</v>
      </c>
      <c r="G53" s="3">
        <v>860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6"/>
      <c r="M53" s="5">
        <f>DATA_MAYO_2026[[#This Row],[RECUPERO]]/DATA_MAYO_2026[[#This Row],[META]]</f>
        <v>0.19958333333333333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LEONOR</v>
      </c>
      <c r="P53" s="6">
        <f>VLOOKUP(DATA_MAYO_2026[[#This Row],[ASER_]],D1_MAYO_2026[[ASESOR_CRR]:[RECUPERO]],6,0)</f>
        <v>2395</v>
      </c>
      <c r="Q53" s="6">
        <f>VLOOKUP(DATA_MAYO_2026[[#This Row],[ASER_]],D1_MAYO_2026[[ASESOR_CRR]:[META]],2,0)</f>
        <v>12000</v>
      </c>
      <c r="R53" t="s">
        <v>55</v>
      </c>
      <c r="S53">
        <v>325</v>
      </c>
      <c r="T53">
        <v>0</v>
      </c>
      <c r="U53">
        <v>380</v>
      </c>
      <c r="V53">
        <v>300</v>
      </c>
      <c r="W53">
        <v>0</v>
      </c>
      <c r="X53" s="5">
        <v>290</v>
      </c>
      <c r="Y53" s="6">
        <v>500</v>
      </c>
      <c r="Z53" s="6">
        <v>600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s="45" t="s">
        <v>639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4" s="34" cm="1">
        <f t="array" ref="C54">_xlfn.XLOOKUP(1,(TablaMeta[CONCAT]=$M$3&amp;$N$3&amp;D1_MAYO_2026[[#This Row],[SUPER]])*(TablaMeta[SEGG]=D1_MAYO_2026[[#This Row],[SEGMENTO]]),TablaMeta[Meta_Asesor])</f>
        <v>12000</v>
      </c>
      <c r="D54" s="35">
        <f>IF(D1_MAYO_2026[[#This Row],[RECUPERO]]="VACACIONES","VACACIONES",IFERROR(D1_MAYO_2026[[#This Row],[RECUPERO]]/D1_MAYO_2026[[#This Row],[META]],""))</f>
        <v>4.766666666666667E-2</v>
      </c>
      <c r="E54" s="35" t="str">
        <f>D1_MAYO_2026[[#This Row],[SUPER]]</f>
        <v>LEONOR</v>
      </c>
      <c r="F54" t="s">
        <v>635</v>
      </c>
      <c r="G54" s="3">
        <v>572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5">
        <f>DATA_MAYO_2026[[#This Row],[RECUPERO]]/DATA_MAYO_2026[[#This Row],[META]]</f>
        <v>1.2500000000000001E-2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LEONOR</v>
      </c>
      <c r="P54" s="6">
        <f>VLOOKUP(DATA_MAYO_2026[[#This Row],[ASER_]],D1_MAYO_2026[[ASESOR_CRR]:[RECUPERO]],6,0)</f>
        <v>150</v>
      </c>
      <c r="Q54" s="6">
        <f>VLOOKUP(DATA_MAYO_2026[[#This Row],[ASER_]],D1_MAYO_2026[[ASESOR_CRR]:[META]],2,0)</f>
        <v>12000</v>
      </c>
      <c r="R54" t="s">
        <v>78</v>
      </c>
      <c r="S54">
        <v>0</v>
      </c>
      <c r="T54">
        <v>150</v>
      </c>
      <c r="U54">
        <v>0</v>
      </c>
      <c r="V54">
        <v>0</v>
      </c>
      <c r="W54">
        <v>0</v>
      </c>
      <c r="X54" s="5">
        <v>0</v>
      </c>
      <c r="Y54" s="6">
        <v>0</v>
      </c>
      <c r="Z54" s="6">
        <v>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s="45" t="s">
        <v>639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34" cm="1">
        <f t="array" ref="C55">_xlfn.XLOOKUP(1,(TablaMeta[CONCAT]=$M$3&amp;$N$3&amp;D1_MAYO_2026[[#This Row],[SUPER]])*(TablaMeta[SEGG]=D1_MAYO_2026[[#This Row],[SEGMENTO]]),TablaMeta[Meta_Asesor])</f>
        <v>12000</v>
      </c>
      <c r="D55" s="35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633</v>
      </c>
      <c r="G55" s="3">
        <v>150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5">
        <f>DATA_MAYO_2026[[#This Row],[RECUPERO]]/DATA_MAYO_2026[[#This Row],[META]]</f>
        <v>0.18666666666666668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LEONOR</v>
      </c>
      <c r="P55" s="6">
        <f>VLOOKUP(DATA_MAYO_2026[[#This Row],[ASER_]],D1_MAYO_2026[[ASESOR_CRR]:[RECUPERO]],6,0)</f>
        <v>2240</v>
      </c>
      <c r="Q55" s="6">
        <f>VLOOKUP(DATA_MAYO_2026[[#This Row],[ASER_]],D1_MAYO_2026[[ASESOR_CRR]:[META]],2,0)</f>
        <v>12000</v>
      </c>
      <c r="R55" t="s">
        <v>549</v>
      </c>
      <c r="S55">
        <v>0</v>
      </c>
      <c r="T55">
        <v>250</v>
      </c>
      <c r="U55">
        <v>230</v>
      </c>
      <c r="V55">
        <v>400</v>
      </c>
      <c r="W55">
        <v>0</v>
      </c>
      <c r="X55" s="5">
        <v>430</v>
      </c>
      <c r="Y55" s="6">
        <v>930</v>
      </c>
      <c r="Z55" s="6">
        <v>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s="45" t="s">
        <v>639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7.166666666666667E-2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LEONOR</v>
      </c>
      <c r="P56" s="6">
        <f>VLOOKUP(DATA_MAYO_2026[[#This Row],[ASER_]],D1_MAYO_2026[[ASESOR_CRR]:[RECUPERO]],6,0)</f>
        <v>860</v>
      </c>
      <c r="Q56" s="6">
        <f>VLOOKUP(DATA_MAYO_2026[[#This Row],[ASER_]],D1_MAYO_2026[[ASESOR_CRR]:[META]],2,0)</f>
        <v>12000</v>
      </c>
      <c r="R56" t="s">
        <v>630</v>
      </c>
      <c r="S56">
        <v>0</v>
      </c>
      <c r="T56">
        <v>0</v>
      </c>
      <c r="U56">
        <v>0</v>
      </c>
      <c r="V56">
        <v>160</v>
      </c>
      <c r="W56">
        <v>0</v>
      </c>
      <c r="X56" s="5">
        <v>100</v>
      </c>
      <c r="Y56" s="6">
        <v>600</v>
      </c>
      <c r="Z56" s="6">
        <v>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s="45" t="s">
        <v>639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H57"/>
      <c r="M57" s="5">
        <f>DATA_MAYO_2026[[#This Row],[RECUPERO]]/DATA_MAYO_2026[[#This Row],[META]]</f>
        <v>0.20733333333333334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LEONOR</v>
      </c>
      <c r="P57" s="6">
        <f>VLOOKUP(DATA_MAYO_2026[[#This Row],[ASER_]],D1_MAYO_2026[[ASESOR_CRR]:[RECUPERO]],6,0)</f>
        <v>2488</v>
      </c>
      <c r="Q57" s="6">
        <f>VLOOKUP(DATA_MAYO_2026[[#This Row],[ASER_]],D1_MAYO_2026[[ASESOR_CRR]:[META]],2,0)</f>
        <v>12000</v>
      </c>
      <c r="R57" t="s">
        <v>37</v>
      </c>
      <c r="S57">
        <v>225</v>
      </c>
      <c r="T57">
        <v>353</v>
      </c>
      <c r="U57">
        <v>0</v>
      </c>
      <c r="V57">
        <v>400</v>
      </c>
      <c r="W57">
        <v>700</v>
      </c>
      <c r="X57" s="5">
        <v>0</v>
      </c>
      <c r="Y57" s="6">
        <v>0</v>
      </c>
      <c r="Z57" s="6">
        <v>810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s="45" t="s">
        <v>639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639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639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639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639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639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639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639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639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639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639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639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639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639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639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639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639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s="45" t="s">
        <v>639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s="45" t="s">
        <v>639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s="45" t="s">
        <v>639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639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639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639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639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639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639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640</v>
      </c>
      <c r="CW82">
        <v>76</v>
      </c>
      <c r="CX82">
        <v>80</v>
      </c>
    </row>
    <row r="83" spans="41:102" x14ac:dyDescent="0.25">
      <c r="AO83" s="6"/>
      <c r="AP83" s="4"/>
      <c r="BW83" s="45" t="s">
        <v>639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639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639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639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639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639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639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639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639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639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639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639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639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639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639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639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639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639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639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639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639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639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639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639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639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639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639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639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639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639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639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639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639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639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639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639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639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639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639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639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639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639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639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639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639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639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639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639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639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639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639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639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639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639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639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639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639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639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639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639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639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639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639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639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639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639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639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639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639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639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639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639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639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639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639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639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639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639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639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639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639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639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639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639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639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639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639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639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639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639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639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639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639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639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639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639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639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639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639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639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639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639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639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639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639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639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639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639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639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639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639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639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639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639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639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639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639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639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639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639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639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639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639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639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639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639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639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639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639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639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639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639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639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639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639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639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639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639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639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639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639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639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639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639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639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639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639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639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639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639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639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639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639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639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639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639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639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639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639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639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639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639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639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639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639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workbookViewId="0">
      <selection activeCell="E26" sqref="A25:E2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193" sqref="I193:I199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2026-06-11T12:34:59Z</dcterms:modified>
</cp:coreProperties>
</file>