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sillas/academia/teaching/ua/ua_spanish_340/fonetica_fi_f2015/libraries/assets/grades/"/>
    </mc:Choice>
  </mc:AlternateContent>
  <bookViews>
    <workbookView xWindow="60" yWindow="460" windowWidth="28680" windowHeight="17460"/>
  </bookViews>
  <sheets>
    <sheet name="Gradebook" sheetId="1" r:id="rId1"/>
    <sheet name="Names" sheetId="3" r:id="rId2"/>
    <sheet name="Grades" sheetId="2" r:id="rId3"/>
    <sheet name="©" sheetId="7" r:id="rId4"/>
  </sheets>
  <definedNames>
    <definedName name="_xlnm.Print_Area" localSheetId="0">Gradebook!$A$1:$AD$28</definedName>
    <definedName name="_xlnm.Print_Area" localSheetId="2">Grades!$A$1:$J$56</definedName>
    <definedName name="_xlnm.Print_Area" localSheetId="1">Names!$A$1:$H$109</definedName>
    <definedName name="displayID">Gradebook!$AG$24</definedName>
    <definedName name="_xlnm.Print_Titles" localSheetId="0">Gradebook!$6:$11</definedName>
    <definedName name="valuevx">42.314159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6" i="1" l="1"/>
  <c r="Q28" i="1"/>
  <c r="Q27" i="1"/>
  <c r="K26" i="1"/>
  <c r="K28" i="1"/>
  <c r="K27" i="1"/>
  <c r="Z26" i="1"/>
  <c r="Z27" i="1"/>
  <c r="Z28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G24" i="1"/>
  <c r="AC25" i="1"/>
  <c r="AB12" i="1"/>
  <c r="AC12" i="1"/>
  <c r="AB13" i="1"/>
  <c r="AC13" i="1"/>
  <c r="AB14" i="1"/>
  <c r="AC14" i="1"/>
  <c r="AB15" i="1"/>
  <c r="AC15" i="1"/>
  <c r="AB16" i="1"/>
  <c r="AC16" i="1"/>
  <c r="AB17" i="1"/>
  <c r="AC17" i="1"/>
  <c r="AB18" i="1"/>
  <c r="AC18" i="1"/>
  <c r="AB19" i="1"/>
  <c r="AC19" i="1"/>
  <c r="AB20" i="1"/>
  <c r="AC20" i="1"/>
  <c r="AB21" i="1"/>
  <c r="AC21" i="1"/>
  <c r="AB22" i="1"/>
  <c r="AC22" i="1"/>
  <c r="AB23" i="1"/>
  <c r="AC23" i="1"/>
  <c r="AB24" i="1"/>
  <c r="AC24" i="1"/>
  <c r="A18" i="2"/>
  <c r="A21" i="2"/>
  <c r="A20" i="2"/>
  <c r="A14" i="2"/>
  <c r="A17" i="2"/>
  <c r="A23" i="2"/>
  <c r="A24" i="2"/>
  <c r="AD25" i="1"/>
  <c r="D26" i="1"/>
  <c r="D28" i="1"/>
  <c r="E26" i="1"/>
  <c r="E28" i="1"/>
  <c r="F26" i="1"/>
  <c r="F28" i="1"/>
  <c r="G26" i="1"/>
  <c r="G28" i="1"/>
  <c r="H26" i="1"/>
  <c r="H28" i="1"/>
  <c r="I26" i="1"/>
  <c r="I28" i="1"/>
  <c r="J26" i="1"/>
  <c r="J28" i="1"/>
  <c r="V26" i="1"/>
  <c r="V28" i="1"/>
  <c r="W26" i="1"/>
  <c r="W28" i="1"/>
  <c r="X26" i="1"/>
  <c r="X28" i="1"/>
  <c r="Y26" i="1"/>
  <c r="Y27" i="1"/>
  <c r="AA26" i="1"/>
  <c r="AA28" i="1"/>
  <c r="C26" i="1"/>
  <c r="C28" i="1"/>
  <c r="AB25" i="1"/>
  <c r="A15" i="2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I27" i="1"/>
  <c r="W27" i="1"/>
  <c r="AA27" i="1"/>
  <c r="J27" i="1"/>
  <c r="E27" i="1"/>
  <c r="D27" i="1"/>
  <c r="C27" i="1"/>
  <c r="X27" i="1"/>
  <c r="F27" i="1"/>
  <c r="H27" i="1"/>
  <c r="Y28" i="1"/>
  <c r="AD24" i="1"/>
  <c r="AD20" i="1"/>
  <c r="AD16" i="1"/>
  <c r="AD23" i="1"/>
  <c r="AD19" i="1"/>
  <c r="AD15" i="1"/>
  <c r="AD22" i="1"/>
  <c r="AD18" i="1"/>
  <c r="AD14" i="1"/>
  <c r="AD21" i="1"/>
  <c r="AD17" i="1"/>
  <c r="AD13" i="1"/>
  <c r="B12" i="1"/>
  <c r="B53" i="2"/>
  <c r="B54" i="2"/>
  <c r="C13" i="2"/>
  <c r="C17" i="2"/>
  <c r="C21" i="2"/>
  <c r="C22" i="2"/>
  <c r="AC26" i="1"/>
  <c r="B55" i="2"/>
  <c r="AC27" i="1"/>
  <c r="B30" i="2"/>
  <c r="C14" i="2"/>
  <c r="C18" i="2"/>
  <c r="B56" i="2"/>
  <c r="C15" i="2"/>
  <c r="C19" i="2"/>
  <c r="C23" i="2"/>
  <c r="AC28" i="1"/>
  <c r="B31" i="2"/>
  <c r="AD12" i="1"/>
  <c r="C12" i="2"/>
  <c r="C16" i="2"/>
  <c r="C20" i="2"/>
  <c r="C24" i="2"/>
  <c r="B13" i="1"/>
  <c r="V27" i="1"/>
  <c r="G27" i="1"/>
  <c r="AD26" i="1"/>
  <c r="A28" i="2"/>
  <c r="B28" i="2"/>
  <c r="B14" i="1"/>
  <c r="C25" i="2"/>
  <c r="D20" i="2"/>
  <c r="D22" i="2"/>
  <c r="D21" i="2"/>
  <c r="D14" i="2"/>
  <c r="D24" i="2"/>
  <c r="D12" i="2"/>
  <c r="D13" i="2"/>
  <c r="D23" i="2"/>
  <c r="D16" i="2"/>
  <c r="D17" i="2"/>
  <c r="B15" i="1"/>
  <c r="D15" i="2"/>
  <c r="D19" i="2"/>
  <c r="D18" i="2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<sst xmlns="http://schemas.openxmlformats.org/spreadsheetml/2006/main" count="199" uniqueCount="151">
  <si>
    <t>Gradebook</t>
  </si>
  <si>
    <t>Assignments</t>
  </si>
  <si>
    <t>Final</t>
  </si>
  <si>
    <t>Total</t>
  </si>
  <si>
    <t>Class Average:</t>
  </si>
  <si>
    <t>%</t>
  </si>
  <si>
    <t>A+</t>
  </si>
  <si>
    <t>A</t>
  </si>
  <si>
    <t>A-</t>
  </si>
  <si>
    <t>B+</t>
  </si>
  <si>
    <t>B</t>
  </si>
  <si>
    <t>Grade</t>
  </si>
  <si>
    <t>B-</t>
  </si>
  <si>
    <t>C+</t>
  </si>
  <si>
    <t>C</t>
  </si>
  <si>
    <t>C-</t>
  </si>
  <si>
    <t>D+</t>
  </si>
  <si>
    <t>D</t>
  </si>
  <si>
    <t>D-</t>
  </si>
  <si>
    <t>F</t>
  </si>
  <si>
    <t>Percent</t>
  </si>
  <si>
    <t>Frequency</t>
  </si>
  <si>
    <t>The purpose of this worksheet is to allow you to assign an ID to each student so that</t>
  </si>
  <si>
    <t>Name</t>
  </si>
  <si>
    <t>ID</t>
  </si>
  <si>
    <t>DisplayID</t>
  </si>
  <si>
    <t>is A&gt;=90, 80&lt;=B&lt;90, 70&lt;=C&lt;80, 60&lt;=D&lt;70, F&lt;60, with plus (+) and minus (-) used for the upper</t>
  </si>
  <si>
    <t>http://www.vertex42.com/ExcelTemplates/gradebook.html</t>
  </si>
  <si>
    <t>Performance</t>
  </si>
  <si>
    <t>Excellent</t>
  </si>
  <si>
    <t>Good</t>
  </si>
  <si>
    <t>Satisfactory</t>
  </si>
  <si>
    <t>Passing</t>
  </si>
  <si>
    <t>Failure</t>
  </si>
  <si>
    <t>A++</t>
  </si>
  <si>
    <t>Points/Weighting:</t>
  </si>
  <si>
    <t>when the grades are displayed, only the ID is shown. This provides some degree of privacy</t>
  </si>
  <si>
    <t>but is not a perfect method. The order that you place the names in the table below will be</t>
  </si>
  <si>
    <t>the order they appear in the Gradebook. To randomize the names, you can assign random</t>
  </si>
  <si>
    <t xml:space="preserve">IDs and then sort by ID. Do not change the order of the names after you have started </t>
  </si>
  <si>
    <t>started entering grades into the Gradebook.</t>
  </si>
  <si>
    <t>Grading Scale</t>
  </si>
  <si>
    <t>Students:</t>
  </si>
  <si>
    <t>This worksheet is for assigning letter grades based on a percentage scale. A typical percentage scale</t>
  </si>
  <si>
    <t>or lower end of the range. For convenience, the table is set up to calculate the plus and minus grade</t>
  </si>
  <si>
    <t>minimums, but you can manually enter these values instead. For the Gradebook to work correctly, the</t>
  </si>
  <si>
    <t>Grading Scale below must remain ordered from lowest to highest.</t>
  </si>
  <si>
    <t xml:space="preserve"> - Note the difference between the chart used to assign final grades and the chart used to convert a</t>
  </si>
  <si>
    <t>letter grade on a specific assignment to a percentage.</t>
  </si>
  <si>
    <t>Median:</t>
  </si>
  <si>
    <t>StDev:</t>
  </si>
  <si>
    <t>Student</t>
  </si>
  <si>
    <t>Mean:</t>
  </si>
  <si>
    <t>HELP</t>
  </si>
  <si>
    <t>Master List of Names</t>
  </si>
  <si>
    <t>Class Average (Mean)</t>
  </si>
  <si>
    <t>(the 50th percentile)</t>
  </si>
  <si>
    <t>Converting a Letter Grade to a Percentage</t>
  </si>
  <si>
    <t>(Use this table as a guide to entering grades in the Gradebook worksheet)</t>
  </si>
  <si>
    <t>Percentiles</t>
  </si>
  <si>
    <t>p</t>
  </si>
  <si>
    <t>Percentile</t>
  </si>
  <si>
    <t>"90% of the students scored less than …"</t>
  </si>
  <si>
    <t>Minimums</t>
  </si>
  <si>
    <t>Perfect (or with extra credit)</t>
  </si>
  <si>
    <t>[42]</t>
  </si>
  <si>
    <t>Curve:</t>
  </si>
  <si>
    <t>Gradebook Template</t>
  </si>
  <si>
    <t>By Vertex42.com</t>
  </si>
  <si>
    <t>© 2009-2014 Vertex42 LLC</t>
  </si>
  <si>
    <t>This spreadsheet, including all worksheets and associated content is considered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</si>
  <si>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</si>
  <si>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</si>
  <si>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See License Agreement</t>
  </si>
  <si>
    <t>http://www.vertex42.com/licensing/EULA_privateuse.html</t>
  </si>
  <si>
    <r>
      <rPr>
        <b/>
        <sz val="12"/>
        <color theme="1"/>
        <rFont val="Arial"/>
        <family val="2"/>
      </rPr>
      <t>Do not delete this worksheet.</t>
    </r>
    <r>
      <rPr>
        <sz val="12"/>
        <rFont val="Arial"/>
        <family val="2"/>
      </rPr>
      <t xml:space="preserve"> If necessary, you may hide it by right-clicking on the tab and selecting Hide.</t>
    </r>
  </si>
  <si>
    <t>Insert new columns here: ►</t>
  </si>
  <si>
    <t xml:space="preserve">◄ </t>
  </si>
  <si>
    <t>◄ To add rows, copy an existing row and insert it above this line.</t>
  </si>
  <si>
    <t>INSTRUCTIONS</t>
  </si>
  <si>
    <t>► First, list the names and assign IDs in the Names worksheet.</t>
  </si>
  <si>
    <t>► To insert new columns, copying an existing column and then</t>
  </si>
  <si>
    <t xml:space="preserve">     insert it after column C and before column P.</t>
  </si>
  <si>
    <t>► Grades left blank are considered to be excused or not yet completed.</t>
  </si>
  <si>
    <t xml:space="preserve">     You can also enter an "E" for excused.</t>
  </si>
  <si>
    <t>► Edit only the assignment labels, points/weighting, and assignment percentages</t>
  </si>
  <si>
    <t xml:space="preserve">     (the cells with borders and white backgrounds)</t>
  </si>
  <si>
    <t>► A failing grade less than 50% is recorded as 50% so that one F and one A</t>
  </si>
  <si>
    <t xml:space="preserve">     averages to a C instead of averaging to an F.</t>
  </si>
  <si>
    <t>Display IDs ?</t>
  </si>
  <si>
    <t>► Select Yes/No from the Display IDs box below to show either names or IDs.</t>
  </si>
  <si>
    <t>E</t>
  </si>
  <si>
    <t>Emily</t>
  </si>
  <si>
    <t>Claire</t>
  </si>
  <si>
    <t>Audra</t>
  </si>
  <si>
    <t>Erin G.</t>
  </si>
  <si>
    <t>Erin H.</t>
  </si>
  <si>
    <t>Taylor H.</t>
  </si>
  <si>
    <t>Amber</t>
  </si>
  <si>
    <t>Lexa</t>
  </si>
  <si>
    <t>Cory</t>
  </si>
  <si>
    <t>Lindsay</t>
  </si>
  <si>
    <t>Allyson</t>
  </si>
  <si>
    <t>Miranda</t>
  </si>
  <si>
    <t>Taylor S.</t>
  </si>
  <si>
    <t>ea</t>
  </si>
  <si>
    <t>ca</t>
  </si>
  <si>
    <t>ad</t>
  </si>
  <si>
    <t>eg</t>
  </si>
  <si>
    <t>eh</t>
  </si>
  <si>
    <t>th</t>
  </si>
  <si>
    <t>ak</t>
  </si>
  <si>
    <t>lm</t>
  </si>
  <si>
    <t>co</t>
  </si>
  <si>
    <t>lr</t>
  </si>
  <si>
    <t>ar</t>
  </si>
  <si>
    <t>mr</t>
  </si>
  <si>
    <t>ts</t>
  </si>
  <si>
    <t>Semana 1</t>
  </si>
  <si>
    <t>Semana 2</t>
  </si>
  <si>
    <t>Semana 3</t>
  </si>
  <si>
    <t>Prueba 1</t>
  </si>
  <si>
    <t>Prueba 2</t>
  </si>
  <si>
    <t>Prueba 3</t>
  </si>
  <si>
    <t>Prueba 4</t>
  </si>
  <si>
    <t>Semana 4</t>
  </si>
  <si>
    <t>Semana 5</t>
  </si>
  <si>
    <t>Semana 6</t>
  </si>
  <si>
    <t>Semana 7</t>
  </si>
  <si>
    <t>Semana 8</t>
  </si>
  <si>
    <t>Semana 9</t>
  </si>
  <si>
    <t>Semana 10</t>
  </si>
  <si>
    <t>Fonética y español oral</t>
  </si>
  <si>
    <t>Joseph V. Casillas</t>
  </si>
  <si>
    <t>Jorge Guillén, 2, m-x, 10:30-12:00</t>
  </si>
  <si>
    <t>Semana 11</t>
  </si>
  <si>
    <t>Semana 12</t>
  </si>
  <si>
    <t>Semana 13</t>
  </si>
  <si>
    <t>Semana 14</t>
  </si>
  <si>
    <t>Semana 15</t>
  </si>
  <si>
    <t>Participación, preparación y actitud</t>
  </si>
  <si>
    <t>Pruebas</t>
  </si>
  <si>
    <t>Pruebita 1</t>
  </si>
  <si>
    <t>Pruebita 2</t>
  </si>
  <si>
    <t>Grabación 1</t>
  </si>
  <si>
    <t>Grabación 2</t>
  </si>
  <si>
    <t>Grabaciones</t>
  </si>
  <si>
    <t>Grabación nota</t>
  </si>
  <si>
    <t>x</t>
  </si>
  <si>
    <t>No</t>
  </si>
  <si>
    <t>Pruebitas/tareas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</si>
</sst>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0."/>
    <numFmt numFmtId="166" formatCode="d"/>
    <numFmt numFmtId="167" formatCode="0.0"/>
    <numFmt numFmtId="168" formatCode="0.0%"/>
    <numFmt numFmtId="169" formatCode="General;;&quot;&quot;;@"/>
  </numFmts>
  <fonts count="38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Trebuchet MS"/>
      <family val="2"/>
    </font>
    <font>
      <sz val="8"/>
      <name val="Tahoma"/>
      <family val="2"/>
    </font>
    <font>
      <b/>
      <sz val="18"/>
      <color indexed="6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63"/>
      <name val="Arial"/>
      <family val="2"/>
    </font>
    <font>
      <b/>
      <sz val="11"/>
      <color indexed="63"/>
      <name val="Arial"/>
      <family val="2"/>
    </font>
    <font>
      <sz val="10"/>
      <color indexed="63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sz val="18"/>
      <color indexed="60"/>
      <name val="Trebuchet MS"/>
      <family val="2"/>
    </font>
    <font>
      <i/>
      <sz val="8"/>
      <color indexed="23"/>
      <name val="Arial"/>
      <family val="2"/>
    </font>
    <font>
      <sz val="9"/>
      <name val="Arial"/>
      <family val="2"/>
    </font>
    <font>
      <sz val="8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sz val="18"/>
      <color theme="4"/>
      <name val="Arial"/>
      <family val="2"/>
    </font>
    <font>
      <sz val="12"/>
      <name val="Arial"/>
      <family val="2"/>
    </font>
    <font>
      <u/>
      <sz val="12"/>
      <color indexed="12"/>
      <name val="Arial"/>
      <family val="2"/>
    </font>
    <font>
      <b/>
      <sz val="12"/>
      <color theme="1"/>
      <name val="Arial"/>
      <family val="2"/>
    </font>
    <font>
      <b/>
      <sz val="18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8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9"/>
      <color theme="4" tint="-0.249977111117893"/>
      <name val="Arial"/>
      <family val="2"/>
    </font>
    <font>
      <b/>
      <sz val="9"/>
      <color theme="4" tint="-0.249977111117893"/>
      <name val="Arial"/>
      <family val="2"/>
    </font>
    <font>
      <b/>
      <sz val="8"/>
      <color theme="4" tint="-0.249977111117893"/>
      <name val="Arial"/>
      <family val="2"/>
    </font>
    <font>
      <i/>
      <sz val="10"/>
      <color theme="0" tint="-4.9989318521683403E-2"/>
      <name val="Arial"/>
      <family val="2"/>
    </font>
    <font>
      <sz val="10"/>
      <color theme="0" tint="-4.9989318521683403E-2"/>
      <name val="Arial"/>
      <family val="2"/>
    </font>
    <font>
      <u/>
      <sz val="10"/>
      <color theme="11"/>
      <name val="Arial"/>
      <family val="2"/>
    </font>
    <font>
      <b/>
      <sz val="11"/>
      <color rgb="FF33333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DDFD8"/>
        <bgColor rgb="FF0000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</cellStyleXfs>
  <cellXfs count="98">
    <xf numFmtId="0" fontId="0" fillId="0" borderId="0" xfId="0"/>
    <xf numFmtId="0" fontId="6" fillId="0" borderId="0" xfId="0" applyFont="1" applyAlignment="1" applyProtection="1">
      <alignment vertical="top"/>
    </xf>
    <xf numFmtId="0" fontId="7" fillId="0" borderId="0" xfId="0" applyFont="1" applyProtection="1"/>
    <xf numFmtId="0" fontId="6" fillId="0" borderId="0" xfId="0" applyFont="1" applyProtection="1"/>
    <xf numFmtId="0" fontId="6" fillId="0" borderId="0" xfId="0" applyFont="1" applyBorder="1" applyProtection="1"/>
    <xf numFmtId="165" fontId="7" fillId="0" borderId="0" xfId="0" applyNumberFormat="1" applyFont="1" applyBorder="1" applyAlignment="1" applyProtection="1">
      <alignment horizontal="left"/>
    </xf>
    <xf numFmtId="0" fontId="5" fillId="0" borderId="0" xfId="0" applyFont="1" applyAlignment="1" applyProtection="1">
      <alignment vertical="top"/>
    </xf>
    <xf numFmtId="0" fontId="6" fillId="0" borderId="0" xfId="0" applyFont="1" applyAlignment="1" applyProtection="1"/>
    <xf numFmtId="0" fontId="11" fillId="0" borderId="0" xfId="0" applyFont="1" applyFill="1" applyAlignment="1" applyProtection="1">
      <alignment horizontal="center"/>
    </xf>
    <xf numFmtId="0" fontId="0" fillId="0" borderId="0" xfId="0" applyAlignment="1">
      <alignment horizontal="center"/>
    </xf>
    <xf numFmtId="0" fontId="12" fillId="0" borderId="0" xfId="0" applyFont="1"/>
    <xf numFmtId="0" fontId="13" fillId="0" borderId="0" xfId="0" applyFont="1" applyProtection="1"/>
    <xf numFmtId="0" fontId="11" fillId="0" borderId="0" xfId="0" applyFont="1" applyProtection="1"/>
    <xf numFmtId="0" fontId="7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/>
      <protection locked="0"/>
    </xf>
    <xf numFmtId="164" fontId="14" fillId="0" borderId="0" xfId="1" applyFont="1" applyFill="1" applyAlignment="1">
      <alignment horizontal="left" vertical="center"/>
    </xf>
    <xf numFmtId="168" fontId="0" fillId="0" borderId="0" xfId="3" applyNumberFormat="1" applyFont="1"/>
    <xf numFmtId="0" fontId="6" fillId="0" borderId="0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6" fillId="0" borderId="0" xfId="0" applyFont="1" applyAlignment="1" applyProtection="1">
      <alignment horizontal="right"/>
    </xf>
    <xf numFmtId="0" fontId="6" fillId="0" borderId="0" xfId="0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right" vertical="center"/>
    </xf>
    <xf numFmtId="0" fontId="18" fillId="0" borderId="0" xfId="2" applyFont="1" applyAlignment="1" applyProtection="1"/>
    <xf numFmtId="0" fontId="11" fillId="0" borderId="0" xfId="0" applyFont="1"/>
    <xf numFmtId="0" fontId="13" fillId="0" borderId="0" xfId="0" applyFont="1" applyAlignment="1">
      <alignment horizontal="right"/>
    </xf>
    <xf numFmtId="0" fontId="12" fillId="0" borderId="0" xfId="0" applyFont="1" applyAlignment="1">
      <alignment horizontal="center"/>
    </xf>
    <xf numFmtId="0" fontId="0" fillId="0" borderId="0" xfId="0" applyAlignment="1">
      <alignment horizontal="right"/>
    </xf>
    <xf numFmtId="10" fontId="0" fillId="0" borderId="0" xfId="3" applyNumberFormat="1" applyFont="1"/>
    <xf numFmtId="10" fontId="0" fillId="0" borderId="0" xfId="0" applyNumberFormat="1"/>
    <xf numFmtId="168" fontId="0" fillId="0" borderId="3" xfId="3" applyNumberFormat="1" applyFont="1" applyBorder="1"/>
    <xf numFmtId="0" fontId="0" fillId="0" borderId="0" xfId="0" applyAlignment="1">
      <alignment horizontal="left" indent="1"/>
    </xf>
    <xf numFmtId="0" fontId="20" fillId="0" borderId="0" xfId="0" applyFont="1" applyAlignment="1" applyProtection="1">
      <alignment horizontal="right"/>
    </xf>
    <xf numFmtId="0" fontId="19" fillId="0" borderId="0" xfId="0" applyFont="1"/>
    <xf numFmtId="0" fontId="6" fillId="0" borderId="0" xfId="0" applyFont="1"/>
    <xf numFmtId="0" fontId="6" fillId="0" borderId="0" xfId="0" applyFont="1" applyBorder="1" applyAlignment="1" applyProtection="1">
      <alignment horizontal="right"/>
    </xf>
    <xf numFmtId="0" fontId="22" fillId="0" borderId="0" xfId="0" applyFont="1" applyAlignment="1">
      <alignment horizontal="center"/>
    </xf>
    <xf numFmtId="0" fontId="6" fillId="0" borderId="4" xfId="0" applyFont="1" applyBorder="1"/>
    <xf numFmtId="0" fontId="23" fillId="0" borderId="5" xfId="0" applyFont="1" applyFill="1" applyBorder="1" applyAlignment="1">
      <alignment horizontal="left" vertical="center"/>
    </xf>
    <xf numFmtId="0" fontId="0" fillId="0" borderId="4" xfId="0" applyBorder="1"/>
    <xf numFmtId="0" fontId="24" fillId="0" borderId="6" xfId="0" applyFont="1" applyBorder="1" applyAlignment="1">
      <alignment horizontal="left" wrapText="1" indent="1"/>
    </xf>
    <xf numFmtId="0" fontId="13" fillId="0" borderId="4" xfId="0" applyFont="1" applyBorder="1"/>
    <xf numFmtId="0" fontId="3" fillId="0" borderId="4" xfId="2" applyBorder="1" applyAlignment="1" applyProtection="1">
      <alignment horizontal="left" wrapText="1"/>
    </xf>
    <xf numFmtId="0" fontId="24" fillId="0" borderId="4" xfId="0" applyFont="1" applyBorder="1" applyAlignment="1">
      <alignment horizontal="left" wrapText="1"/>
    </xf>
    <xf numFmtId="0" fontId="21" fillId="0" borderId="4" xfId="0" applyFont="1" applyBorder="1" applyAlignment="1">
      <alignment horizontal="left" wrapText="1"/>
    </xf>
    <xf numFmtId="0" fontId="25" fillId="0" borderId="4" xfId="0" applyFont="1" applyBorder="1" applyAlignment="1" applyProtection="1">
      <alignment horizontal="left" wrapText="1"/>
    </xf>
    <xf numFmtId="0" fontId="24" fillId="0" borderId="4" xfId="0" applyFont="1" applyBorder="1" applyAlignment="1">
      <alignment horizontal="left"/>
    </xf>
    <xf numFmtId="0" fontId="4" fillId="0" borderId="0" xfId="1" applyNumberFormat="1" applyFont="1" applyFill="1" applyAlignment="1">
      <alignment horizontal="left"/>
    </xf>
    <xf numFmtId="0" fontId="27" fillId="0" borderId="0" xfId="0" applyFont="1" applyAlignment="1" applyProtection="1">
      <alignment vertical="top"/>
    </xf>
    <xf numFmtId="0" fontId="8" fillId="3" borderId="0" xfId="0" applyFont="1" applyFill="1" applyBorder="1" applyAlignment="1" applyProtection="1">
      <alignment horizontal="center" vertical="center"/>
    </xf>
    <xf numFmtId="0" fontId="6" fillId="0" borderId="7" xfId="0" applyFont="1" applyBorder="1" applyAlignment="1" applyProtection="1"/>
    <xf numFmtId="0" fontId="6" fillId="0" borderId="7" xfId="0" applyFont="1" applyBorder="1" applyAlignment="1" applyProtection="1">
      <alignment horizontal="center"/>
    </xf>
    <xf numFmtId="168" fontId="10" fillId="3" borderId="0" xfId="0" applyNumberFormat="1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center" vertical="center"/>
    </xf>
    <xf numFmtId="0" fontId="10" fillId="3" borderId="0" xfId="0" applyFont="1" applyFill="1" applyBorder="1" applyAlignment="1" applyProtection="1">
      <alignment horizontal="left" vertical="center" indent="1"/>
    </xf>
    <xf numFmtId="10" fontId="0" fillId="4" borderId="0" xfId="3" applyNumberFormat="1" applyFont="1" applyFill="1"/>
    <xf numFmtId="0" fontId="0" fillId="4" borderId="0" xfId="0" applyFill="1" applyAlignment="1">
      <alignment horizontal="center"/>
    </xf>
    <xf numFmtId="0" fontId="10" fillId="3" borderId="0" xfId="0" applyFont="1" applyFill="1" applyBorder="1" applyAlignment="1" applyProtection="1">
      <alignment horizontal="left" vertical="center"/>
    </xf>
    <xf numFmtId="168" fontId="0" fillId="0" borderId="8" xfId="3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168" fontId="0" fillId="2" borderId="8" xfId="3" applyNumberFormat="1" applyFont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8" xfId="3" applyFont="1" applyBorder="1" applyAlignment="1">
      <alignment horizontal="center"/>
    </xf>
    <xf numFmtId="0" fontId="28" fillId="0" borderId="0" xfId="0" applyFont="1"/>
    <xf numFmtId="0" fontId="30" fillId="0" borderId="0" xfId="0" applyFont="1"/>
    <xf numFmtId="0" fontId="31" fillId="0" borderId="0" xfId="0" applyFont="1"/>
    <xf numFmtId="0" fontId="9" fillId="3" borderId="0" xfId="0" applyFont="1" applyFill="1" applyBorder="1" applyAlignment="1" applyProtection="1">
      <alignment horizontal="left" indent="2"/>
    </xf>
    <xf numFmtId="0" fontId="9" fillId="3" borderId="0" xfId="0" applyFont="1" applyFill="1" applyBorder="1" applyAlignment="1" applyProtection="1"/>
    <xf numFmtId="168" fontId="6" fillId="3" borderId="0" xfId="3" applyNumberFormat="1" applyFont="1" applyFill="1" applyBorder="1" applyProtection="1"/>
    <xf numFmtId="0" fontId="6" fillId="3" borderId="0" xfId="0" applyFont="1" applyFill="1" applyAlignment="1" applyProtection="1">
      <alignment horizontal="center"/>
    </xf>
    <xf numFmtId="0" fontId="10" fillId="3" borderId="0" xfId="0" applyFont="1" applyFill="1" applyBorder="1" applyAlignment="1" applyProtection="1">
      <alignment horizontal="right" vertical="center"/>
    </xf>
    <xf numFmtId="168" fontId="16" fillId="4" borderId="0" xfId="3" applyNumberFormat="1" applyFont="1" applyFill="1" applyBorder="1" applyProtection="1"/>
    <xf numFmtId="167" fontId="6" fillId="4" borderId="0" xfId="0" applyNumberFormat="1" applyFont="1" applyFill="1" applyBorder="1" applyAlignment="1" applyProtection="1">
      <alignment horizontal="center"/>
    </xf>
    <xf numFmtId="168" fontId="6" fillId="4" borderId="0" xfId="3" applyNumberFormat="1" applyFont="1" applyFill="1" applyBorder="1" applyProtection="1"/>
    <xf numFmtId="0" fontId="6" fillId="4" borderId="0" xfId="0" applyFont="1" applyFill="1" applyAlignment="1" applyProtection="1">
      <alignment horizontal="center"/>
    </xf>
    <xf numFmtId="0" fontId="15" fillId="5" borderId="0" xfId="0" applyFont="1" applyFill="1" applyBorder="1" applyAlignment="1" applyProtection="1">
      <alignment horizontal="left"/>
    </xf>
    <xf numFmtId="0" fontId="6" fillId="5" borderId="0" xfId="0" applyFont="1" applyFill="1" applyBorder="1" applyAlignment="1" applyProtection="1">
      <alignment horizontal="center"/>
    </xf>
    <xf numFmtId="169" fontId="6" fillId="5" borderId="7" xfId="0" applyNumberFormat="1" applyFont="1" applyFill="1" applyBorder="1" applyAlignment="1" applyProtection="1">
      <alignment horizontal="left"/>
    </xf>
    <xf numFmtId="168" fontId="16" fillId="0" borderId="7" xfId="3" applyNumberFormat="1" applyFont="1" applyBorder="1" applyAlignment="1" applyProtection="1">
      <alignment horizontal="right"/>
      <protection locked="0"/>
    </xf>
    <xf numFmtId="10" fontId="16" fillId="0" borderId="7" xfId="3" applyNumberFormat="1" applyFont="1" applyBorder="1" applyAlignment="1" applyProtection="1">
      <alignment horizontal="right"/>
      <protection locked="0"/>
    </xf>
    <xf numFmtId="166" fontId="7" fillId="0" borderId="9" xfId="0" applyNumberFormat="1" applyFont="1" applyFill="1" applyBorder="1" applyAlignment="1" applyProtection="1">
      <alignment horizontal="center" textRotation="90"/>
      <protection locked="0"/>
    </xf>
    <xf numFmtId="0" fontId="29" fillId="0" borderId="0" xfId="0" applyFont="1" applyAlignment="1" applyProtection="1">
      <alignment horizontal="right"/>
    </xf>
    <xf numFmtId="0" fontId="29" fillId="0" borderId="0" xfId="0" applyFont="1" applyProtection="1"/>
    <xf numFmtId="0" fontId="29" fillId="0" borderId="0" xfId="0" applyFont="1" applyAlignment="1" applyProtection="1">
      <alignment vertical="center"/>
    </xf>
    <xf numFmtId="0" fontId="32" fillId="0" borderId="0" xfId="0" applyFont="1" applyAlignment="1" applyProtection="1">
      <alignment vertical="center"/>
    </xf>
    <xf numFmtId="0" fontId="33" fillId="0" borderId="0" xfId="0" applyFont="1" applyAlignment="1" applyProtection="1">
      <alignment horizontal="right" vertical="center" indent="1"/>
    </xf>
    <xf numFmtId="0" fontId="33" fillId="0" borderId="1" xfId="0" applyFont="1" applyBorder="1" applyAlignment="1" applyProtection="1">
      <alignment horizontal="center" vertical="center"/>
    </xf>
    <xf numFmtId="0" fontId="34" fillId="0" borderId="0" xfId="0" applyFont="1" applyAlignment="1">
      <alignment horizontal="right"/>
    </xf>
    <xf numFmtId="0" fontId="35" fillId="0" borderId="0" xfId="0" applyFont="1"/>
    <xf numFmtId="0" fontId="27" fillId="0" borderId="0" xfId="0" applyFont="1" applyAlignment="1" applyProtection="1">
      <alignment vertical="center"/>
    </xf>
    <xf numFmtId="0" fontId="0" fillId="0" borderId="7" xfId="0" applyFont="1" applyBorder="1" applyAlignment="1" applyProtection="1"/>
    <xf numFmtId="0" fontId="0" fillId="0" borderId="7" xfId="0" applyFont="1" applyBorder="1" applyAlignment="1" applyProtection="1">
      <alignment horizontal="center"/>
    </xf>
    <xf numFmtId="166" fontId="2" fillId="0" borderId="9" xfId="0" applyNumberFormat="1" applyFont="1" applyFill="1" applyBorder="1" applyAlignment="1" applyProtection="1">
      <alignment horizontal="center" textRotation="90"/>
      <protection locked="0"/>
    </xf>
    <xf numFmtId="168" fontId="16" fillId="0" borderId="10" xfId="0" applyNumberFormat="1" applyFont="1" applyBorder="1" applyAlignment="1" applyProtection="1">
      <alignment horizontal="right"/>
      <protection locked="0"/>
    </xf>
    <xf numFmtId="166" fontId="2" fillId="0" borderId="11" xfId="0" applyNumberFormat="1" applyFont="1" applyBorder="1" applyAlignment="1" applyProtection="1">
      <alignment horizontal="center" textRotation="90"/>
      <protection locked="0"/>
    </xf>
    <xf numFmtId="0" fontId="9" fillId="4" borderId="0" xfId="0" applyFont="1" applyFill="1" applyBorder="1" applyAlignment="1" applyProtection="1">
      <alignment horizontal="left" indent="2"/>
    </xf>
    <xf numFmtId="0" fontId="9" fillId="4" borderId="0" xfId="0" applyFont="1" applyFill="1" applyBorder="1" applyAlignment="1" applyProtection="1"/>
    <xf numFmtId="0" fontId="37" fillId="6" borderId="0" xfId="0" applyFont="1" applyFill="1"/>
    <xf numFmtId="0" fontId="10" fillId="3" borderId="0" xfId="0" applyFont="1" applyFill="1" applyBorder="1" applyAlignment="1" applyProtection="1">
      <alignment horizontal="center" vertical="center"/>
    </xf>
  </cellXfs>
  <cellStyles count="8">
    <cellStyle name="Hipervínculo" xfId="2" builtinId="8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Millares" xfId="1" builtinId="3"/>
    <cellStyle name="Normal" xfId="0" builtinId="0"/>
    <cellStyle name="Porcentaje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83B1C9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E4EEF3"/>
      <rgbColor rgb="00F3E9E4"/>
      <rgbColor rgb="001849B5"/>
      <rgbColor rgb="0036ACA2"/>
      <rgbColor rgb="00F0BA00"/>
      <rgbColor rgb="00E1C8BC"/>
      <rgbColor rgb="00C99A83"/>
      <rgbColor rgb="0087543B"/>
      <rgbColor rgb="003B6D87"/>
      <rgbColor rgb="00C0C0C0"/>
      <rgbColor rgb="00003366"/>
      <rgbColor rgb="00109618"/>
      <rgbColor rgb="00085108"/>
      <rgbColor rgb="00635100"/>
      <rgbColor rgb="00593727"/>
      <rgbColor rgb="00BCD5E1"/>
      <rgbColor rgb="0027485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164062917233574"/>
          <c:y val="0.019607918228853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771104866295"/>
          <c:y val="0.0588237546865605"/>
          <c:w val="0.856773012219778"/>
          <c:h val="0.807846231028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Grades!$B$11</c:f>
              <c:strCache>
                <c:ptCount val="1"/>
                <c:pt idx="0">
                  <c:v>Grade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Grades!$B$12:$B$24</c:f>
              <c:strCache>
                <c:ptCount val="13"/>
                <c:pt idx="0">
                  <c:v>F</c:v>
                </c:pt>
                <c:pt idx="1">
                  <c:v>D-</c:v>
                </c:pt>
                <c:pt idx="2">
                  <c:v>D</c:v>
                </c:pt>
                <c:pt idx="3">
                  <c:v>D+</c:v>
                </c:pt>
                <c:pt idx="4">
                  <c:v>C-</c:v>
                </c:pt>
                <c:pt idx="5">
                  <c:v>C</c:v>
                </c:pt>
                <c:pt idx="6">
                  <c:v>C+</c:v>
                </c:pt>
                <c:pt idx="7">
                  <c:v>B-</c:v>
                </c:pt>
                <c:pt idx="8">
                  <c:v>B</c:v>
                </c:pt>
                <c:pt idx="9">
                  <c:v>B+</c:v>
                </c:pt>
                <c:pt idx="10">
                  <c:v>A-</c:v>
                </c:pt>
                <c:pt idx="11">
                  <c:v>A</c:v>
                </c:pt>
                <c:pt idx="12">
                  <c:v>A+</c:v>
                </c:pt>
              </c:strCache>
            </c:strRef>
          </c:cat>
          <c:val>
            <c:numRef>
              <c:f>Grades!$C$12:$C$24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1.0</c:v>
                </c:pt>
                <c:pt idx="12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9112608"/>
        <c:axId val="-2129107648"/>
      </c:barChart>
      <c:catAx>
        <c:axId val="-212911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91076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2910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0.0130208664471091"/>
              <c:y val="0.341177777182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ES"/>
          </a:p>
        </c:txPr>
        <c:crossAx val="-212911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ES"/>
    </a:p>
  </c:txPr>
  <c:printSettings>
    <c:headerFooter alignWithMargins="0"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absolute">
        <xdr:from>
          <xdr:col>31</xdr:col>
          <xdr:colOff>203200</xdr:colOff>
          <xdr:row>25</xdr:row>
          <xdr:rowOff>114300</xdr:rowOff>
        </xdr:from>
        <xdr:to>
          <xdr:col>34</xdr:col>
          <xdr:colOff>365711</xdr:colOff>
          <xdr:row>40</xdr:row>
          <xdr:rowOff>38100</xdr:rowOff>
        </xdr:to>
        <xdr:pic>
          <xdr:nvPicPr>
            <xdr:cNvPr id="1042" name="Picture 18"/>
            <xdr:cNvPicPr>
              <a:picLocks noChangeAspect="1" noChangeArrowheads="1"/>
              <a:extLst>
                <a:ext uri="{84589F7E-364E-4C9E-8A38-B11213B215E9}">
                  <a14:cameraTool cellRange="Grades!A34:E49" spid="_x0000_s108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7081500" y="5143500"/>
              <a:ext cx="3070811" cy="2400300"/>
            </a:xfrm>
            <a:prstGeom prst="rect">
              <a:avLst/>
            </a:prstGeom>
            <a:solidFill>
              <a:srgbClr val="FFFFFF" mc:Ignorable="a14" a14:legacySpreadsheetColorIndex="9"/>
            </a:solidFill>
          </xdr:spPr>
        </xdr:pic>
        <xdr:clientData fPrintsWithSheet="0"/>
      </xdr:twoCellAnchor>
    </mc:Choice>
    <mc:Fallback/>
  </mc:AlternateContent>
  <xdr:twoCellAnchor editAs="oneCell">
    <xdr:from>
      <xdr:col>31</xdr:col>
      <xdr:colOff>0</xdr:colOff>
      <xdr:row>0</xdr:row>
      <xdr:rowOff>41910</xdr:rowOff>
    </xdr:from>
    <xdr:to>
      <xdr:col>31</xdr:col>
      <xdr:colOff>1295400</xdr:colOff>
      <xdr:row>1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0275" y="41910"/>
          <a:ext cx="1295400" cy="2914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3810</xdr:rowOff>
    </xdr:from>
    <xdr:to>
      <xdr:col>9</xdr:col>
      <xdr:colOff>1295400</xdr:colOff>
      <xdr:row>1</xdr:row>
      <xdr:rowOff>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1225" y="3810"/>
          <a:ext cx="1295400" cy="2914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10</xdr:row>
      <xdr:rowOff>0</xdr:rowOff>
    </xdr:from>
    <xdr:to>
      <xdr:col>10</xdr:col>
      <xdr:colOff>0</xdr:colOff>
      <xdr:row>25</xdr:row>
      <xdr:rowOff>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0</xdr:colOff>
      <xdr:row>0</xdr:row>
      <xdr:rowOff>0</xdr:rowOff>
    </xdr:from>
    <xdr:to>
      <xdr:col>11</xdr:col>
      <xdr:colOff>1295400</xdr:colOff>
      <xdr:row>0</xdr:row>
      <xdr:rowOff>291465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4650" y="0"/>
          <a:ext cx="1295400" cy="2914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3609975</xdr:colOff>
      <xdr:row>0</xdr:row>
      <xdr:rowOff>38100</xdr:rowOff>
    </xdr:from>
    <xdr:to>
      <xdr:col>1</xdr:col>
      <xdr:colOff>5038725</xdr:colOff>
      <xdr:row>0</xdr:row>
      <xdr:rowOff>359569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0" y="38100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V42-Copper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9D6245"/>
      </a:accent1>
      <a:accent2>
        <a:srgbClr val="5F7FB9"/>
      </a:accent2>
      <a:accent3>
        <a:srgbClr val="B95F5F"/>
      </a:accent3>
      <a:accent4>
        <a:srgbClr val="B95FAE"/>
      </a:accent4>
      <a:accent5>
        <a:srgbClr val="5FB9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ExcelTemplates/gradebook.html" TargetMode="External"/><Relationship Id="rId2" Type="http://schemas.openxmlformats.org/officeDocument/2006/relationships/printerSettings" Target="../printerSettings/printerSettings3.bin"/><Relationship Id="rId3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vertex42.com/licensing/EULA_privateuse.html" TargetMode="External"/><Relationship Id="rId2" Type="http://schemas.openxmlformats.org/officeDocument/2006/relationships/hyperlink" Target="http://www.vertex42.com/ExcelTemplates/gradebook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AG28"/>
  <sheetViews>
    <sheetView showGridLines="0" tabSelected="1" workbookViewId="0">
      <selection activeCell="R20" sqref="R20"/>
    </sheetView>
  </sheetViews>
  <sheetFormatPr baseColWidth="10" defaultColWidth="8.83203125" defaultRowHeight="13" x14ac:dyDescent="0.15"/>
  <cols>
    <col min="1" max="1" width="3.33203125" style="3" customWidth="1"/>
    <col min="2" max="2" width="11.6640625" style="3" customWidth="1"/>
    <col min="3" max="18" width="7" style="3" customWidth="1"/>
    <col min="19" max="19" width="8.33203125" style="3" customWidth="1"/>
    <col min="20" max="27" width="7" style="3" customWidth="1"/>
    <col min="28" max="28" width="8.5" style="3" customWidth="1"/>
    <col min="29" max="29" width="7.5" style="3" customWidth="1"/>
    <col min="30" max="30" width="8.83203125" style="3"/>
    <col min="31" max="31" width="5.33203125" style="3" customWidth="1"/>
    <col min="32" max="32" width="20.5" style="3" customWidth="1"/>
    <col min="33" max="16384" width="8.83203125" style="3"/>
  </cols>
  <sheetData>
    <row r="1" spans="1:32" s="1" customFormat="1" ht="26.25" customHeight="1" x14ac:dyDescent="0.15">
      <c r="A1" s="88" t="s">
        <v>0</v>
      </c>
      <c r="B1" s="6"/>
      <c r="C1" s="7"/>
      <c r="D1" s="7"/>
      <c r="E1" s="7"/>
      <c r="F1" s="4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15"/>
    </row>
    <row r="2" spans="1:32" ht="14" x14ac:dyDescent="0.15">
      <c r="A2" s="2"/>
      <c r="B2" s="12" t="s">
        <v>132</v>
      </c>
      <c r="F2" s="4"/>
      <c r="AF2" s="46" t="s">
        <v>69</v>
      </c>
    </row>
    <row r="3" spans="1:32" ht="14" x14ac:dyDescent="0.15">
      <c r="A3" s="2"/>
      <c r="B3" s="11" t="s">
        <v>133</v>
      </c>
      <c r="C3" s="7"/>
      <c r="D3" s="7"/>
      <c r="E3" s="7"/>
      <c r="F3" s="4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F3" s="22" t="s">
        <v>53</v>
      </c>
    </row>
    <row r="4" spans="1:32" ht="14" x14ac:dyDescent="0.15">
      <c r="A4" s="2"/>
      <c r="B4" s="11" t="s">
        <v>134</v>
      </c>
      <c r="F4" s="4"/>
      <c r="Z4" s="80" t="s">
        <v>76</v>
      </c>
      <c r="AA4" s="81" t="s">
        <v>77</v>
      </c>
    </row>
    <row r="5" spans="1:32" x14ac:dyDescent="0.15"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2" ht="14" x14ac:dyDescent="0.15">
      <c r="B6" s="4"/>
      <c r="C6" s="65" t="s">
        <v>1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4"/>
    </row>
    <row r="7" spans="1:32" ht="19" customHeight="1" x14ac:dyDescent="0.15">
      <c r="B7" s="4"/>
      <c r="C7" s="94" t="s">
        <v>140</v>
      </c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6" t="s">
        <v>150</v>
      </c>
      <c r="S7" s="96"/>
      <c r="T7" s="96" t="s">
        <v>146</v>
      </c>
      <c r="U7" s="96"/>
      <c r="V7" s="95"/>
      <c r="W7" s="95" t="s">
        <v>141</v>
      </c>
      <c r="X7" s="95"/>
      <c r="Y7" s="95"/>
      <c r="Z7" s="95"/>
      <c r="AA7" s="95"/>
      <c r="AB7" s="4"/>
    </row>
    <row r="8" spans="1:32" ht="67" customHeight="1" x14ac:dyDescent="0.15">
      <c r="A8" s="4"/>
      <c r="B8" s="4"/>
      <c r="C8" s="91" t="s">
        <v>118</v>
      </c>
      <c r="D8" s="91" t="s">
        <v>119</v>
      </c>
      <c r="E8" s="91" t="s">
        <v>120</v>
      </c>
      <c r="F8" s="91" t="s">
        <v>125</v>
      </c>
      <c r="G8" s="91" t="s">
        <v>126</v>
      </c>
      <c r="H8" s="91" t="s">
        <v>127</v>
      </c>
      <c r="I8" s="91" t="s">
        <v>128</v>
      </c>
      <c r="J8" s="91" t="s">
        <v>129</v>
      </c>
      <c r="K8" s="91" t="s">
        <v>130</v>
      </c>
      <c r="L8" s="91" t="s">
        <v>131</v>
      </c>
      <c r="M8" s="91" t="s">
        <v>135</v>
      </c>
      <c r="N8" s="91" t="s">
        <v>136</v>
      </c>
      <c r="O8" s="93" t="s">
        <v>137</v>
      </c>
      <c r="P8" s="93" t="s">
        <v>138</v>
      </c>
      <c r="Q8" s="91" t="s">
        <v>139</v>
      </c>
      <c r="R8" s="91" t="s">
        <v>142</v>
      </c>
      <c r="S8" s="91" t="s">
        <v>143</v>
      </c>
      <c r="T8" s="91" t="s">
        <v>144</v>
      </c>
      <c r="U8" s="91" t="s">
        <v>145</v>
      </c>
      <c r="V8" s="91" t="s">
        <v>147</v>
      </c>
      <c r="W8" s="91" t="s">
        <v>121</v>
      </c>
      <c r="X8" s="91" t="s">
        <v>122</v>
      </c>
      <c r="Y8" s="91" t="s">
        <v>123</v>
      </c>
      <c r="Z8" s="91" t="s">
        <v>124</v>
      </c>
      <c r="AA8" s="79" t="s">
        <v>2</v>
      </c>
      <c r="AB8" s="4"/>
    </row>
    <row r="9" spans="1:32" x14ac:dyDescent="0.15">
      <c r="A9" s="4"/>
      <c r="B9" s="21" t="s">
        <v>35</v>
      </c>
      <c r="C9" s="14">
        <v>10</v>
      </c>
      <c r="D9" s="14">
        <v>10</v>
      </c>
      <c r="E9" s="14">
        <v>10</v>
      </c>
      <c r="F9" s="14">
        <v>10</v>
      </c>
      <c r="G9" s="14">
        <v>10</v>
      </c>
      <c r="H9" s="14">
        <v>10</v>
      </c>
      <c r="I9" s="14">
        <v>10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4">
        <v>10</v>
      </c>
      <c r="P9" s="14">
        <v>10</v>
      </c>
      <c r="Q9" s="14">
        <v>10</v>
      </c>
      <c r="R9" s="14">
        <v>50</v>
      </c>
      <c r="S9" s="14">
        <v>50</v>
      </c>
      <c r="T9" s="14"/>
      <c r="U9" s="14"/>
      <c r="V9" s="14">
        <v>150</v>
      </c>
      <c r="W9" s="14">
        <v>150</v>
      </c>
      <c r="X9" s="14">
        <v>150</v>
      </c>
      <c r="Y9" s="14">
        <v>150</v>
      </c>
      <c r="Z9" s="14">
        <v>150</v>
      </c>
      <c r="AA9" s="14">
        <v>1000</v>
      </c>
      <c r="AB9" s="34" t="s">
        <v>66</v>
      </c>
      <c r="AC9" s="78">
        <v>0</v>
      </c>
      <c r="AF9" s="83" t="s">
        <v>79</v>
      </c>
    </row>
    <row r="10" spans="1:32" ht="6" customHeight="1" x14ac:dyDescent="0.15"/>
    <row r="11" spans="1:32" ht="14" x14ac:dyDescent="0.15">
      <c r="A11" s="4"/>
      <c r="B11" s="12" t="s">
        <v>51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8" t="s">
        <v>3</v>
      </c>
      <c r="AC11" s="8" t="s">
        <v>5</v>
      </c>
      <c r="AD11" s="8" t="s">
        <v>11</v>
      </c>
      <c r="AF11" s="82" t="s">
        <v>80</v>
      </c>
    </row>
    <row r="12" spans="1:32" x14ac:dyDescent="0.15">
      <c r="A12" s="5">
        <f ca="1">OFFSET(A12,-1,0,1,1)+1</f>
        <v>1</v>
      </c>
      <c r="B12" s="76" t="str">
        <f ca="1">IF(displayID,INDEX(Names!$C$10:$C$109,Gradebook!A12),INDEX(Names!$B$10:$B$109,Gradebook!A12))</f>
        <v>Emily</v>
      </c>
      <c r="C12" s="77">
        <v>1</v>
      </c>
      <c r="D12" s="77">
        <v>1</v>
      </c>
      <c r="E12" s="77">
        <v>1</v>
      </c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>
        <v>1</v>
      </c>
      <c r="S12" s="77"/>
      <c r="T12" s="77" t="s">
        <v>148</v>
      </c>
      <c r="U12" s="77"/>
      <c r="V12" s="77"/>
      <c r="W12" s="77"/>
      <c r="X12" s="77"/>
      <c r="Y12" s="77"/>
      <c r="Z12" s="77"/>
      <c r="AA12" s="77"/>
      <c r="AB12" s="71">
        <f t="shared" ref="AB12:AB25" si="0">IF(SUM(C12:AA12)=0,"",SUMPRODUCT(C12:AA12,$C$9:$AA$9))</f>
        <v>80</v>
      </c>
      <c r="AC12" s="72">
        <f t="shared" ref="AC12:AC25" si="1">IF(SUM(C12:AA12)=0,"",$AC$9+AB12/(SUMIF(C12:AA12,"&lt;&gt;",$C$9:$AA$9)-SUMIF(C12:AA12,"=E",$C$9:$AA$9)))</f>
        <v>1</v>
      </c>
      <c r="AD12" s="73" t="str">
        <f>IF(AC12="","",INDEX(Grades!$B$12:$B$24,MATCH(AC12,Grades!$A$12:$A$24,1)))</f>
        <v>A+</v>
      </c>
      <c r="AF12" s="82" t="s">
        <v>85</v>
      </c>
    </row>
    <row r="13" spans="1:32" x14ac:dyDescent="0.15">
      <c r="A13" s="5">
        <f t="shared" ref="A13:A24" ca="1" si="2">OFFSET(A13,-1,0,1,1)+1</f>
        <v>2</v>
      </c>
      <c r="B13" s="76" t="str">
        <f ca="1">IF(displayID,INDEX(Names!$C$10:$C$109,Gradebook!A13),INDEX(Names!$B$10:$B$109,Gradebook!A13))</f>
        <v>Claire</v>
      </c>
      <c r="C13" s="77">
        <v>1</v>
      </c>
      <c r="D13" s="77">
        <v>1</v>
      </c>
      <c r="E13" s="77">
        <v>1</v>
      </c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>
        <v>0.95</v>
      </c>
      <c r="S13" s="77"/>
      <c r="T13" s="77" t="s">
        <v>148</v>
      </c>
      <c r="U13" s="77"/>
      <c r="V13" s="77"/>
      <c r="W13" s="77"/>
      <c r="X13" s="77"/>
      <c r="Y13" s="77"/>
      <c r="Z13" s="77"/>
      <c r="AA13" s="77"/>
      <c r="AB13" s="71">
        <f t="shared" si="0"/>
        <v>77.5</v>
      </c>
      <c r="AC13" s="72">
        <f t="shared" si="1"/>
        <v>0.96875</v>
      </c>
      <c r="AD13" s="73" t="str">
        <f>IF(AC13="","",INDEX(Grades!$B$12:$B$24,MATCH(AC13,Grades!$A$12:$A$24,1)))</f>
        <v>A+</v>
      </c>
      <c r="AF13" s="82" t="s">
        <v>86</v>
      </c>
    </row>
    <row r="14" spans="1:32" x14ac:dyDescent="0.15">
      <c r="A14" s="5">
        <f t="shared" ca="1" si="2"/>
        <v>3</v>
      </c>
      <c r="B14" s="76" t="str">
        <f ca="1">IF(displayID,INDEX(Names!$C$10:$C$109,Gradebook!A14),INDEX(Names!$B$10:$B$109,Gradebook!A14))</f>
        <v>Audra</v>
      </c>
      <c r="C14" s="77" t="s">
        <v>91</v>
      </c>
      <c r="D14" s="77">
        <v>0.95</v>
      </c>
      <c r="E14" s="77">
        <v>1</v>
      </c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>
        <v>0.95</v>
      </c>
      <c r="S14" s="77"/>
      <c r="T14" s="77" t="s">
        <v>148</v>
      </c>
      <c r="U14" s="77"/>
      <c r="V14" s="77"/>
      <c r="W14" s="77"/>
      <c r="X14" s="77"/>
      <c r="Y14" s="77"/>
      <c r="Z14" s="77"/>
      <c r="AA14" s="77"/>
      <c r="AB14" s="71">
        <f t="shared" si="0"/>
        <v>67</v>
      </c>
      <c r="AC14" s="72">
        <f t="shared" si="1"/>
        <v>0.95714285714285718</v>
      </c>
      <c r="AD14" s="73" t="str">
        <f>IF(AC14="","",INDEX(Grades!$B$12:$B$24,MATCH(AC14,Grades!$A$12:$A$24,1)))</f>
        <v>A</v>
      </c>
      <c r="AF14" s="82" t="s">
        <v>90</v>
      </c>
    </row>
    <row r="15" spans="1:32" x14ac:dyDescent="0.15">
      <c r="A15" s="5">
        <f t="shared" ca="1" si="2"/>
        <v>4</v>
      </c>
      <c r="B15" s="76" t="str">
        <f ca="1">IF(displayID,INDEX(Names!$C$10:$C$109,Gradebook!A15),INDEX(Names!$B$10:$B$109,Gradebook!A15))</f>
        <v>Erin G.</v>
      </c>
      <c r="C15" s="92">
        <v>1</v>
      </c>
      <c r="D15" s="77">
        <v>1</v>
      </c>
      <c r="E15" s="77">
        <v>1</v>
      </c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>
        <v>0.95</v>
      </c>
      <c r="S15" s="77"/>
      <c r="T15" s="77" t="s">
        <v>148</v>
      </c>
      <c r="U15" s="77"/>
      <c r="V15" s="77"/>
      <c r="W15" s="77"/>
      <c r="X15" s="77"/>
      <c r="Y15" s="77"/>
      <c r="Z15" s="77"/>
      <c r="AA15" s="77"/>
      <c r="AB15" s="71">
        <f t="shared" si="0"/>
        <v>77.5</v>
      </c>
      <c r="AC15" s="72">
        <f t="shared" si="1"/>
        <v>0.96875</v>
      </c>
      <c r="AD15" s="73" t="str">
        <f>IF(AC15="","",INDEX(Grades!$B$12:$B$24,MATCH(AC15,Grades!$A$12:$A$24,1)))</f>
        <v>A+</v>
      </c>
      <c r="AF15" s="82" t="s">
        <v>81</v>
      </c>
    </row>
    <row r="16" spans="1:32" x14ac:dyDescent="0.15">
      <c r="A16" s="5">
        <f t="shared" ca="1" si="2"/>
        <v>5</v>
      </c>
      <c r="B16" s="76" t="str">
        <f ca="1">IF(displayID,INDEX(Names!$C$10:$C$109,Gradebook!A16),INDEX(Names!$B$10:$B$109,Gradebook!A16))</f>
        <v>Erin H.</v>
      </c>
      <c r="C16" s="92">
        <v>1</v>
      </c>
      <c r="D16" s="77">
        <v>1</v>
      </c>
      <c r="E16" s="77">
        <v>1</v>
      </c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>
        <v>1</v>
      </c>
      <c r="S16" s="77"/>
      <c r="T16" s="77" t="s">
        <v>148</v>
      </c>
      <c r="U16" s="77"/>
      <c r="V16" s="77"/>
      <c r="W16" s="77"/>
      <c r="X16" s="77"/>
      <c r="Y16" s="77"/>
      <c r="Z16" s="77"/>
      <c r="AA16" s="77"/>
      <c r="AB16" s="71">
        <f t="shared" si="0"/>
        <v>80</v>
      </c>
      <c r="AC16" s="72">
        <f t="shared" si="1"/>
        <v>1</v>
      </c>
      <c r="AD16" s="73" t="str">
        <f>IF(AC16="","",INDEX(Grades!$B$12:$B$24,MATCH(AC16,Grades!$A$12:$A$24,1)))</f>
        <v>A+</v>
      </c>
      <c r="AF16" s="82" t="s">
        <v>82</v>
      </c>
    </row>
    <row r="17" spans="1:33" x14ac:dyDescent="0.15">
      <c r="A17" s="5">
        <f t="shared" ca="1" si="2"/>
        <v>6</v>
      </c>
      <c r="B17" s="76" t="str">
        <f ca="1">IF(displayID,INDEX(Names!$C$10:$C$109,Gradebook!A17),INDEX(Names!$B$10:$B$109,Gradebook!A17))</f>
        <v>Taylor H.</v>
      </c>
      <c r="C17" s="92">
        <v>1</v>
      </c>
      <c r="D17" s="77">
        <v>1</v>
      </c>
      <c r="E17" s="77">
        <v>1</v>
      </c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>
        <v>0.95</v>
      </c>
      <c r="S17" s="77"/>
      <c r="T17" s="77" t="s">
        <v>148</v>
      </c>
      <c r="U17" s="77"/>
      <c r="V17" s="77"/>
      <c r="W17" s="77"/>
      <c r="X17" s="77"/>
      <c r="Y17" s="77"/>
      <c r="Z17" s="77"/>
      <c r="AA17" s="77"/>
      <c r="AB17" s="71">
        <f t="shared" si="0"/>
        <v>77.5</v>
      </c>
      <c r="AC17" s="72">
        <f t="shared" si="1"/>
        <v>0.96875</v>
      </c>
      <c r="AD17" s="73" t="str">
        <f>IF(AC17="","",INDEX(Grades!$B$12:$B$24,MATCH(AC17,Grades!$A$12:$A$24,1)))</f>
        <v>A+</v>
      </c>
      <c r="AF17" s="82" t="s">
        <v>83</v>
      </c>
    </row>
    <row r="18" spans="1:33" x14ac:dyDescent="0.15">
      <c r="A18" s="5">
        <f t="shared" ca="1" si="2"/>
        <v>7</v>
      </c>
      <c r="B18" s="76" t="str">
        <f ca="1">IF(displayID,INDEX(Names!$C$10:$C$109,Gradebook!A18),INDEX(Names!$B$10:$B$109,Gradebook!A18))</f>
        <v>Amber</v>
      </c>
      <c r="C18" s="92">
        <v>1</v>
      </c>
      <c r="D18" s="77">
        <v>1</v>
      </c>
      <c r="E18" s="77">
        <v>1</v>
      </c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>
        <v>1</v>
      </c>
      <c r="S18" s="77"/>
      <c r="T18" s="77" t="s">
        <v>148</v>
      </c>
      <c r="U18" s="77"/>
      <c r="V18" s="77"/>
      <c r="W18" s="77"/>
      <c r="X18" s="77"/>
      <c r="Y18" s="77"/>
      <c r="Z18" s="77"/>
      <c r="AA18" s="77"/>
      <c r="AB18" s="71">
        <f t="shared" si="0"/>
        <v>80</v>
      </c>
      <c r="AC18" s="72">
        <f t="shared" si="1"/>
        <v>1</v>
      </c>
      <c r="AD18" s="73" t="str">
        <f>IF(AC18="","",INDEX(Grades!$B$12:$B$24,MATCH(AC18,Grades!$A$12:$A$24,1)))</f>
        <v>A+</v>
      </c>
      <c r="AF18" s="82" t="s">
        <v>84</v>
      </c>
    </row>
    <row r="19" spans="1:33" x14ac:dyDescent="0.15">
      <c r="A19" s="5">
        <f t="shared" ca="1" si="2"/>
        <v>8</v>
      </c>
      <c r="B19" s="76" t="str">
        <f ca="1">IF(displayID,INDEX(Names!$C$10:$C$109,Gradebook!A19),INDEX(Names!$B$10:$B$109,Gradebook!A19))</f>
        <v>Lexa</v>
      </c>
      <c r="C19" s="92">
        <v>1</v>
      </c>
      <c r="D19" s="77">
        <v>1</v>
      </c>
      <c r="E19" s="77">
        <v>1</v>
      </c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>
        <v>1</v>
      </c>
      <c r="S19" s="77"/>
      <c r="T19" s="77" t="s">
        <v>148</v>
      </c>
      <c r="U19" s="77"/>
      <c r="V19" s="77"/>
      <c r="W19" s="77"/>
      <c r="X19" s="77"/>
      <c r="Y19" s="77"/>
      <c r="Z19" s="77"/>
      <c r="AA19" s="77"/>
      <c r="AB19" s="71">
        <f t="shared" si="0"/>
        <v>80</v>
      </c>
      <c r="AC19" s="72">
        <f t="shared" si="1"/>
        <v>1</v>
      </c>
      <c r="AD19" s="73" t="str">
        <f>IF(AC19="","",INDEX(Grades!$B$12:$B$24,MATCH(AC19,Grades!$A$12:$A$24,1)))</f>
        <v>A+</v>
      </c>
      <c r="AF19" s="82" t="s">
        <v>87</v>
      </c>
    </row>
    <row r="20" spans="1:33" x14ac:dyDescent="0.15">
      <c r="A20" s="5">
        <f t="shared" ca="1" si="2"/>
        <v>9</v>
      </c>
      <c r="B20" s="76" t="str">
        <f ca="1">IF(displayID,INDEX(Names!$C$10:$C$109,Gradebook!A20),INDEX(Names!$B$10:$B$109,Gradebook!A20))</f>
        <v>Cory</v>
      </c>
      <c r="C20" s="92">
        <v>1</v>
      </c>
      <c r="D20" s="77">
        <v>1</v>
      </c>
      <c r="E20" s="77">
        <v>1</v>
      </c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>
        <v>1</v>
      </c>
      <c r="S20" s="77"/>
      <c r="T20" s="77" t="s">
        <v>148</v>
      </c>
      <c r="U20" s="77"/>
      <c r="V20" s="77"/>
      <c r="W20" s="77"/>
      <c r="X20" s="77"/>
      <c r="Y20" s="77"/>
      <c r="Z20" s="77"/>
      <c r="AA20" s="77"/>
      <c r="AB20" s="71">
        <f t="shared" si="0"/>
        <v>80</v>
      </c>
      <c r="AC20" s="72">
        <f t="shared" si="1"/>
        <v>1</v>
      </c>
      <c r="AD20" s="73" t="str">
        <f>IF(AC20="","",INDEX(Grades!$B$12:$B$24,MATCH(AC20,Grades!$A$12:$A$24,1)))</f>
        <v>A+</v>
      </c>
      <c r="AF20" s="82" t="s">
        <v>88</v>
      </c>
    </row>
    <row r="21" spans="1:33" x14ac:dyDescent="0.15">
      <c r="A21" s="5">
        <f t="shared" ca="1" si="2"/>
        <v>10</v>
      </c>
      <c r="B21" s="76" t="str">
        <f ca="1">IF(displayID,INDEX(Names!$C$10:$C$109,Gradebook!A21),INDEX(Names!$B$10:$B$109,Gradebook!A21))</f>
        <v>Lindsay</v>
      </c>
      <c r="C21" s="92">
        <v>1</v>
      </c>
      <c r="D21" s="77">
        <v>1</v>
      </c>
      <c r="E21" s="77">
        <v>1</v>
      </c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>
        <v>1</v>
      </c>
      <c r="S21" s="77"/>
      <c r="T21" s="77" t="s">
        <v>148</v>
      </c>
      <c r="U21" s="77"/>
      <c r="V21" s="77"/>
      <c r="W21" s="77"/>
      <c r="X21" s="77"/>
      <c r="Y21" s="77"/>
      <c r="Z21" s="77"/>
      <c r="AA21" s="77"/>
      <c r="AB21" s="71">
        <f t="shared" si="0"/>
        <v>80</v>
      </c>
      <c r="AC21" s="72">
        <f t="shared" si="1"/>
        <v>1</v>
      </c>
      <c r="AD21" s="73" t="str">
        <f>IF(AC21="","",INDEX(Grades!$B$12:$B$24,MATCH(AC21,Grades!$A$12:$A$24,1)))</f>
        <v>A+</v>
      </c>
      <c r="AF21" s="82"/>
    </row>
    <row r="22" spans="1:33" x14ac:dyDescent="0.15">
      <c r="A22" s="5">
        <f t="shared" ca="1" si="2"/>
        <v>11</v>
      </c>
      <c r="B22" s="76" t="str">
        <f ca="1">IF(displayID,INDEX(Names!$C$10:$C$109,Gradebook!A22),INDEX(Names!$B$10:$B$109,Gradebook!A22))</f>
        <v>Allyson</v>
      </c>
      <c r="C22" s="92">
        <v>1</v>
      </c>
      <c r="D22" s="77">
        <v>1</v>
      </c>
      <c r="E22" s="77">
        <v>1</v>
      </c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>
        <v>0.95</v>
      </c>
      <c r="S22" s="77"/>
      <c r="T22" s="77" t="s">
        <v>148</v>
      </c>
      <c r="U22" s="77"/>
      <c r="V22" s="77"/>
      <c r="W22" s="77"/>
      <c r="X22" s="77"/>
      <c r="Y22" s="77"/>
      <c r="Z22" s="77"/>
      <c r="AA22" s="77"/>
      <c r="AB22" s="71">
        <f t="shared" si="0"/>
        <v>77.5</v>
      </c>
      <c r="AC22" s="72">
        <f t="shared" si="1"/>
        <v>0.96875</v>
      </c>
      <c r="AD22" s="73" t="str">
        <f>IF(AC22="","",INDEX(Grades!$B$12:$B$24,MATCH(AC22,Grades!$A$12:$A$24,1)))</f>
        <v>A+</v>
      </c>
      <c r="AF22" s="84" t="s">
        <v>89</v>
      </c>
      <c r="AG22" s="85" t="s">
        <v>149</v>
      </c>
    </row>
    <row r="23" spans="1:33" x14ac:dyDescent="0.15">
      <c r="A23" s="5">
        <f t="shared" ca="1" si="2"/>
        <v>12</v>
      </c>
      <c r="B23" s="76" t="str">
        <f ca="1">IF(displayID,INDEX(Names!$C$10:$C$109,Gradebook!A23),INDEX(Names!$B$10:$B$109,Gradebook!A23))</f>
        <v>Miranda</v>
      </c>
      <c r="C23" s="92">
        <v>1</v>
      </c>
      <c r="D23" s="77">
        <v>1</v>
      </c>
      <c r="E23" s="77">
        <v>1</v>
      </c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7">
        <v>1</v>
      </c>
      <c r="S23" s="77"/>
      <c r="T23" s="77" t="s">
        <v>148</v>
      </c>
      <c r="U23" s="77"/>
      <c r="V23" s="77"/>
      <c r="W23" s="77"/>
      <c r="X23" s="77"/>
      <c r="Y23" s="77"/>
      <c r="Z23" s="77"/>
      <c r="AA23" s="77"/>
      <c r="AB23" s="71">
        <f t="shared" si="0"/>
        <v>80</v>
      </c>
      <c r="AC23" s="72">
        <f t="shared" si="1"/>
        <v>1</v>
      </c>
      <c r="AD23" s="73" t="str">
        <f>IF(AC23="","",INDEX(Grades!$B$12:$B$24,MATCH(AC23,Grades!$A$12:$A$24,1)))</f>
        <v>A+</v>
      </c>
    </row>
    <row r="24" spans="1:33" x14ac:dyDescent="0.15">
      <c r="A24" s="5">
        <f t="shared" ca="1" si="2"/>
        <v>13</v>
      </c>
      <c r="B24" s="76" t="str">
        <f ca="1">IF(displayID,INDEX(Names!$C$10:$C$109,Gradebook!A24),INDEX(Names!$B$10:$B$109,Gradebook!A24))</f>
        <v>Taylor S.</v>
      </c>
      <c r="C24" s="92">
        <v>1</v>
      </c>
      <c r="D24" s="77">
        <v>1</v>
      </c>
      <c r="E24" s="77">
        <v>1</v>
      </c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7">
        <v>1</v>
      </c>
      <c r="S24" s="77"/>
      <c r="T24" s="77" t="s">
        <v>148</v>
      </c>
      <c r="U24" s="77"/>
      <c r="V24" s="77"/>
      <c r="W24" s="77"/>
      <c r="X24" s="77"/>
      <c r="Y24" s="77"/>
      <c r="Z24" s="77"/>
      <c r="AA24" s="77"/>
      <c r="AB24" s="71">
        <f t="shared" si="0"/>
        <v>80</v>
      </c>
      <c r="AC24" s="72">
        <f t="shared" si="1"/>
        <v>1</v>
      </c>
      <c r="AD24" s="73" t="str">
        <f>IF(AC24="","",INDEX(Grades!$B$12:$B$24,MATCH(AC24,Grades!$A$12:$A$24,1)))</f>
        <v>A+</v>
      </c>
      <c r="AF24" s="86" t="s">
        <v>25</v>
      </c>
      <c r="AG24" s="87" t="b">
        <f>AG22="Yes"</f>
        <v>0</v>
      </c>
    </row>
    <row r="25" spans="1:33" x14ac:dyDescent="0.15">
      <c r="A25" s="31" t="s">
        <v>65</v>
      </c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1" t="str">
        <f t="shared" si="0"/>
        <v/>
      </c>
      <c r="AC25" s="72" t="str">
        <f t="shared" si="1"/>
        <v/>
      </c>
      <c r="AD25" s="73" t="str">
        <f>IF(AC25="","",INDEX(Grades!$B$12:$B$24,MATCH(AC25,Grades!$A$12:$A$24,1)))</f>
        <v/>
      </c>
      <c r="AF25" s="82" t="s">
        <v>78</v>
      </c>
    </row>
    <row r="26" spans="1:33" x14ac:dyDescent="0.15">
      <c r="B26" s="69" t="s">
        <v>4</v>
      </c>
      <c r="C26" s="70">
        <f t="shared" ref="C26:K26" si="3">IF(SUM(C12:C25)=0,"",AVERAGE(C12:C25))</f>
        <v>1</v>
      </c>
      <c r="D26" s="70">
        <f t="shared" si="3"/>
        <v>0.99615384615384606</v>
      </c>
      <c r="E26" s="70">
        <f t="shared" si="3"/>
        <v>1</v>
      </c>
      <c r="F26" s="70" t="str">
        <f t="shared" si="3"/>
        <v/>
      </c>
      <c r="G26" s="70" t="str">
        <f t="shared" si="3"/>
        <v/>
      </c>
      <c r="H26" s="70" t="str">
        <f t="shared" si="3"/>
        <v/>
      </c>
      <c r="I26" s="70" t="str">
        <f t="shared" si="3"/>
        <v/>
      </c>
      <c r="J26" s="70" t="str">
        <f t="shared" si="3"/>
        <v/>
      </c>
      <c r="K26" s="70" t="str">
        <f t="shared" si="3"/>
        <v/>
      </c>
      <c r="L26" s="70"/>
      <c r="M26" s="70"/>
      <c r="N26" s="70"/>
      <c r="O26" s="70"/>
      <c r="P26" s="70"/>
      <c r="Q26" s="70" t="str">
        <f>IF(SUM(Q12:Q25)=0,"",AVERAGE(Q12:Q25))</f>
        <v/>
      </c>
      <c r="R26" s="70"/>
      <c r="S26" s="70"/>
      <c r="T26" s="70"/>
      <c r="U26" s="70"/>
      <c r="V26" s="70" t="str">
        <f t="shared" ref="V26:AA26" si="4">IF(SUM(V12:V25)=0,"",AVERAGE(V12:V25))</f>
        <v/>
      </c>
      <c r="W26" s="70" t="str">
        <f t="shared" si="4"/>
        <v/>
      </c>
      <c r="X26" s="70" t="str">
        <f t="shared" si="4"/>
        <v/>
      </c>
      <c r="Y26" s="70" t="str">
        <f t="shared" si="4"/>
        <v/>
      </c>
      <c r="Z26" s="70" t="str">
        <f t="shared" si="4"/>
        <v/>
      </c>
      <c r="AA26" s="70" t="str">
        <f t="shared" si="4"/>
        <v/>
      </c>
      <c r="AB26" s="19" t="s">
        <v>52</v>
      </c>
      <c r="AC26" s="67">
        <f>AVERAGE(AC12:AC25)</f>
        <v>0.98708791208791213</v>
      </c>
      <c r="AD26" s="68" t="str">
        <f>IF(AC26="","",INDEX(Grades!$B$12:$B$24,MATCH(AC26,Grades!$A$12:$A$24,1)))</f>
        <v>A+</v>
      </c>
    </row>
    <row r="27" spans="1:33" x14ac:dyDescent="0.15">
      <c r="B27" s="69" t="s">
        <v>49</v>
      </c>
      <c r="C27" s="70">
        <f t="shared" ref="C27:K27" si="5">IF(OR(C9=0,C26=""),"",MEDIAN(C12:C25))</f>
        <v>1</v>
      </c>
      <c r="D27" s="70">
        <f t="shared" si="5"/>
        <v>1</v>
      </c>
      <c r="E27" s="70">
        <f t="shared" si="5"/>
        <v>1</v>
      </c>
      <c r="F27" s="70" t="str">
        <f t="shared" si="5"/>
        <v/>
      </c>
      <c r="G27" s="70" t="str">
        <f t="shared" si="5"/>
        <v/>
      </c>
      <c r="H27" s="70" t="str">
        <f t="shared" si="5"/>
        <v/>
      </c>
      <c r="I27" s="70" t="str">
        <f t="shared" si="5"/>
        <v/>
      </c>
      <c r="J27" s="70" t="str">
        <f t="shared" si="5"/>
        <v/>
      </c>
      <c r="K27" s="70" t="str">
        <f t="shared" si="5"/>
        <v/>
      </c>
      <c r="L27" s="70"/>
      <c r="M27" s="70"/>
      <c r="N27" s="70"/>
      <c r="O27" s="70"/>
      <c r="P27" s="70"/>
      <c r="Q27" s="70" t="str">
        <f>IF(OR(Q9=0,Q26=""),"",MEDIAN(Q12:Q25))</f>
        <v/>
      </c>
      <c r="R27" s="70"/>
      <c r="S27" s="70"/>
      <c r="T27" s="70"/>
      <c r="U27" s="70"/>
      <c r="V27" s="70" t="str">
        <f t="shared" ref="V27:AA27" si="6">IF(OR(V9=0,V26=""),"",MEDIAN(V12:V25))</f>
        <v/>
      </c>
      <c r="W27" s="70" t="str">
        <f t="shared" si="6"/>
        <v/>
      </c>
      <c r="X27" s="70" t="str">
        <f t="shared" si="6"/>
        <v/>
      </c>
      <c r="Y27" s="70" t="str">
        <f t="shared" si="6"/>
        <v/>
      </c>
      <c r="Z27" s="70" t="str">
        <f t="shared" si="6"/>
        <v/>
      </c>
      <c r="AA27" s="70" t="str">
        <f t="shared" si="6"/>
        <v/>
      </c>
      <c r="AB27" s="19" t="s">
        <v>49</v>
      </c>
      <c r="AC27" s="67">
        <f>MEDIAN(AC12:AC25)</f>
        <v>1</v>
      </c>
    </row>
    <row r="28" spans="1:33" x14ac:dyDescent="0.15">
      <c r="B28" s="69" t="s">
        <v>50</v>
      </c>
      <c r="C28" s="70">
        <f t="shared" ref="C28:K28" si="7">IF(OR(C9=0,C26=""),"",STDEV(C12:C25))</f>
        <v>0</v>
      </c>
      <c r="D28" s="70">
        <f t="shared" si="7"/>
        <v>1.3867504905630743E-2</v>
      </c>
      <c r="E28" s="70">
        <f t="shared" si="7"/>
        <v>0</v>
      </c>
      <c r="F28" s="70" t="str">
        <f t="shared" si="7"/>
        <v/>
      </c>
      <c r="G28" s="70" t="str">
        <f t="shared" si="7"/>
        <v/>
      </c>
      <c r="H28" s="70" t="str">
        <f t="shared" si="7"/>
        <v/>
      </c>
      <c r="I28" s="70" t="str">
        <f t="shared" si="7"/>
        <v/>
      </c>
      <c r="J28" s="70" t="str">
        <f t="shared" si="7"/>
        <v/>
      </c>
      <c r="K28" s="70" t="str">
        <f t="shared" si="7"/>
        <v/>
      </c>
      <c r="L28" s="70"/>
      <c r="M28" s="70"/>
      <c r="N28" s="70"/>
      <c r="O28" s="70"/>
      <c r="P28" s="70"/>
      <c r="Q28" s="70" t="str">
        <f>IF(OR(Q9=0,Q26=""),"",STDEV(Q12:Q25))</f>
        <v/>
      </c>
      <c r="R28" s="70"/>
      <c r="S28" s="70"/>
      <c r="T28" s="70"/>
      <c r="U28" s="70"/>
      <c r="V28" s="70" t="str">
        <f t="shared" ref="V28:AA28" si="8">IF(OR(V9=0,V26=""),"",STDEV(V12:V25))</f>
        <v/>
      </c>
      <c r="W28" s="70" t="str">
        <f t="shared" si="8"/>
        <v/>
      </c>
      <c r="X28" s="70" t="str">
        <f t="shared" si="8"/>
        <v/>
      </c>
      <c r="Y28" s="70" t="str">
        <f t="shared" si="8"/>
        <v/>
      </c>
      <c r="Z28" s="70" t="str">
        <f t="shared" si="8"/>
        <v/>
      </c>
      <c r="AA28" s="70" t="str">
        <f t="shared" si="8"/>
        <v/>
      </c>
      <c r="AB28" s="19" t="s">
        <v>50</v>
      </c>
      <c r="AC28" s="67">
        <f>STDEV(AC12:AC25)</f>
        <v>1.7261707400665349E-2</v>
      </c>
      <c r="AD28" s="31" t="s">
        <v>65</v>
      </c>
    </row>
  </sheetData>
  <phoneticPr fontId="2" type="noConversion"/>
  <dataValidations count="1">
    <dataValidation type="list" allowBlank="1" showInputMessage="1" showErrorMessage="1" sqref="AG22">
      <formula1>"Yes,No"</formula1>
    </dataValidation>
  </dataValidations>
  <hyperlinks>
    <hyperlink ref="AF3" r:id="rId1"/>
  </hyperlinks>
  <printOptions horizontalCentered="1"/>
  <pageMargins left="0.25" right="0.25" top="0.25" bottom="0.25" header="0.5" footer="0.5"/>
  <pageSetup scale="96" fitToHeight="0" orientation="landscape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J109"/>
  <sheetViews>
    <sheetView showGridLines="0" workbookViewId="0">
      <selection activeCell="C23" sqref="C23"/>
    </sheetView>
  </sheetViews>
  <sheetFormatPr baseColWidth="10" defaultColWidth="8.83203125" defaultRowHeight="13" x14ac:dyDescent="0.15"/>
  <cols>
    <col min="1" max="1" width="5" customWidth="1"/>
    <col min="2" max="2" width="20.83203125" customWidth="1"/>
    <col min="9" max="9" width="9.1640625" hidden="1" customWidth="1"/>
    <col min="10" max="10" width="22.5" customWidth="1"/>
  </cols>
  <sheetData>
    <row r="1" spans="1:10" ht="23" x14ac:dyDescent="0.15">
      <c r="A1" s="47" t="s">
        <v>54</v>
      </c>
      <c r="J1" s="15"/>
    </row>
    <row r="2" spans="1:10" x14ac:dyDescent="0.15">
      <c r="A2" s="62" t="s">
        <v>22</v>
      </c>
      <c r="J2" s="46" t="s">
        <v>69</v>
      </c>
    </row>
    <row r="3" spans="1:10" x14ac:dyDescent="0.15">
      <c r="A3" s="62" t="s">
        <v>36</v>
      </c>
      <c r="J3" s="22" t="s">
        <v>53</v>
      </c>
    </row>
    <row r="4" spans="1:10" x14ac:dyDescent="0.15">
      <c r="A4" s="62" t="s">
        <v>37</v>
      </c>
    </row>
    <row r="5" spans="1:10" x14ac:dyDescent="0.15">
      <c r="A5" s="62" t="s">
        <v>38</v>
      </c>
    </row>
    <row r="6" spans="1:10" x14ac:dyDescent="0.15">
      <c r="A6" s="62" t="s">
        <v>39</v>
      </c>
    </row>
    <row r="7" spans="1:10" x14ac:dyDescent="0.15">
      <c r="A7" s="62" t="s">
        <v>40</v>
      </c>
    </row>
    <row r="8" spans="1:10" x14ac:dyDescent="0.15">
      <c r="A8" s="10"/>
    </row>
    <row r="9" spans="1:10" x14ac:dyDescent="0.15">
      <c r="B9" s="48" t="s">
        <v>23</v>
      </c>
      <c r="C9" s="48" t="s">
        <v>24</v>
      </c>
    </row>
    <row r="10" spans="1:10" x14ac:dyDescent="0.15">
      <c r="A10" s="13">
        <f t="shared" ref="A10:A41" ca="1" si="0">OFFSET(A10,-1,0,1,1)+1</f>
        <v>1</v>
      </c>
      <c r="B10" s="89" t="s">
        <v>92</v>
      </c>
      <c r="C10" s="90" t="s">
        <v>105</v>
      </c>
    </row>
    <row r="11" spans="1:10" x14ac:dyDescent="0.15">
      <c r="A11" s="13">
        <f t="shared" ca="1" si="0"/>
        <v>2</v>
      </c>
      <c r="B11" s="89" t="s">
        <v>93</v>
      </c>
      <c r="C11" s="90" t="s">
        <v>106</v>
      </c>
    </row>
    <row r="12" spans="1:10" x14ac:dyDescent="0.15">
      <c r="A12" s="13">
        <f t="shared" ca="1" si="0"/>
        <v>3</v>
      </c>
      <c r="B12" s="89" t="s">
        <v>94</v>
      </c>
      <c r="C12" s="90" t="s">
        <v>107</v>
      </c>
    </row>
    <row r="13" spans="1:10" x14ac:dyDescent="0.15">
      <c r="A13" s="13">
        <f t="shared" ca="1" si="0"/>
        <v>4</v>
      </c>
      <c r="B13" s="89" t="s">
        <v>95</v>
      </c>
      <c r="C13" s="90" t="s">
        <v>108</v>
      </c>
    </row>
    <row r="14" spans="1:10" x14ac:dyDescent="0.15">
      <c r="A14" s="13">
        <f t="shared" ca="1" si="0"/>
        <v>5</v>
      </c>
      <c r="B14" s="89" t="s">
        <v>96</v>
      </c>
      <c r="C14" s="90" t="s">
        <v>109</v>
      </c>
    </row>
    <row r="15" spans="1:10" x14ac:dyDescent="0.15">
      <c r="A15" s="13">
        <f t="shared" ca="1" si="0"/>
        <v>6</v>
      </c>
      <c r="B15" s="89" t="s">
        <v>97</v>
      </c>
      <c r="C15" s="90" t="s">
        <v>110</v>
      </c>
    </row>
    <row r="16" spans="1:10" x14ac:dyDescent="0.15">
      <c r="A16" s="13">
        <f t="shared" ca="1" si="0"/>
        <v>7</v>
      </c>
      <c r="B16" s="89" t="s">
        <v>98</v>
      </c>
      <c r="C16" s="90" t="s">
        <v>111</v>
      </c>
    </row>
    <row r="17" spans="1:3" x14ac:dyDescent="0.15">
      <c r="A17" s="13">
        <f t="shared" ca="1" si="0"/>
        <v>8</v>
      </c>
      <c r="B17" s="89" t="s">
        <v>99</v>
      </c>
      <c r="C17" s="90" t="s">
        <v>112</v>
      </c>
    </row>
    <row r="18" spans="1:3" x14ac:dyDescent="0.15">
      <c r="A18" s="13">
        <f t="shared" ca="1" si="0"/>
        <v>9</v>
      </c>
      <c r="B18" s="89" t="s">
        <v>100</v>
      </c>
      <c r="C18" s="90" t="s">
        <v>113</v>
      </c>
    </row>
    <row r="19" spans="1:3" x14ac:dyDescent="0.15">
      <c r="A19" s="13">
        <f t="shared" ca="1" si="0"/>
        <v>10</v>
      </c>
      <c r="B19" s="89" t="s">
        <v>101</v>
      </c>
      <c r="C19" s="90" t="s">
        <v>114</v>
      </c>
    </row>
    <row r="20" spans="1:3" x14ac:dyDescent="0.15">
      <c r="A20" s="13">
        <f t="shared" ca="1" si="0"/>
        <v>11</v>
      </c>
      <c r="B20" s="89" t="s">
        <v>102</v>
      </c>
      <c r="C20" s="90" t="s">
        <v>115</v>
      </c>
    </row>
    <row r="21" spans="1:3" x14ac:dyDescent="0.15">
      <c r="A21" s="13">
        <f t="shared" ca="1" si="0"/>
        <v>12</v>
      </c>
      <c r="B21" s="89" t="s">
        <v>103</v>
      </c>
      <c r="C21" s="90" t="s">
        <v>116</v>
      </c>
    </row>
    <row r="22" spans="1:3" x14ac:dyDescent="0.15">
      <c r="A22" s="13">
        <f t="shared" ca="1" si="0"/>
        <v>13</v>
      </c>
      <c r="B22" s="89" t="s">
        <v>104</v>
      </c>
      <c r="C22" s="90" t="s">
        <v>117</v>
      </c>
    </row>
    <row r="23" spans="1:3" x14ac:dyDescent="0.15">
      <c r="A23" s="13">
        <f t="shared" ca="1" si="0"/>
        <v>14</v>
      </c>
      <c r="B23" s="49"/>
      <c r="C23" s="50"/>
    </row>
    <row r="24" spans="1:3" x14ac:dyDescent="0.15">
      <c r="A24" s="13">
        <f t="shared" ca="1" si="0"/>
        <v>15</v>
      </c>
      <c r="B24" s="49"/>
      <c r="C24" s="50"/>
    </row>
    <row r="25" spans="1:3" x14ac:dyDescent="0.15">
      <c r="A25" s="13">
        <f t="shared" ca="1" si="0"/>
        <v>16</v>
      </c>
      <c r="B25" s="49"/>
      <c r="C25" s="50"/>
    </row>
    <row r="26" spans="1:3" x14ac:dyDescent="0.15">
      <c r="A26" s="13">
        <f t="shared" ca="1" si="0"/>
        <v>17</v>
      </c>
      <c r="B26" s="49"/>
      <c r="C26" s="50"/>
    </row>
    <row r="27" spans="1:3" x14ac:dyDescent="0.15">
      <c r="A27" s="13">
        <f t="shared" ca="1" si="0"/>
        <v>18</v>
      </c>
      <c r="B27" s="49"/>
      <c r="C27" s="50"/>
    </row>
    <row r="28" spans="1:3" x14ac:dyDescent="0.15">
      <c r="A28" s="13">
        <f t="shared" ca="1" si="0"/>
        <v>19</v>
      </c>
      <c r="B28" s="49"/>
      <c r="C28" s="50"/>
    </row>
    <row r="29" spans="1:3" x14ac:dyDescent="0.15">
      <c r="A29" s="13">
        <f t="shared" ca="1" si="0"/>
        <v>20</v>
      </c>
      <c r="B29" s="49"/>
      <c r="C29" s="50"/>
    </row>
    <row r="30" spans="1:3" x14ac:dyDescent="0.15">
      <c r="A30" s="13">
        <f t="shared" ca="1" si="0"/>
        <v>21</v>
      </c>
      <c r="B30" s="49"/>
      <c r="C30" s="50"/>
    </row>
    <row r="31" spans="1:3" x14ac:dyDescent="0.15">
      <c r="A31" s="13">
        <f t="shared" ca="1" si="0"/>
        <v>22</v>
      </c>
      <c r="B31" s="49"/>
      <c r="C31" s="50"/>
    </row>
    <row r="32" spans="1:3" x14ac:dyDescent="0.15">
      <c r="A32" s="13">
        <f t="shared" ca="1" si="0"/>
        <v>23</v>
      </c>
      <c r="B32" s="49"/>
      <c r="C32" s="50"/>
    </row>
    <row r="33" spans="1:3" x14ac:dyDescent="0.15">
      <c r="A33" s="13">
        <f t="shared" ca="1" si="0"/>
        <v>24</v>
      </c>
      <c r="B33" s="49"/>
      <c r="C33" s="50"/>
    </row>
    <row r="34" spans="1:3" x14ac:dyDescent="0.15">
      <c r="A34" s="13">
        <f t="shared" ca="1" si="0"/>
        <v>25</v>
      </c>
      <c r="B34" s="49"/>
      <c r="C34" s="50"/>
    </row>
    <row r="35" spans="1:3" x14ac:dyDescent="0.15">
      <c r="A35" s="13">
        <f t="shared" ca="1" si="0"/>
        <v>26</v>
      </c>
      <c r="B35" s="49"/>
      <c r="C35" s="50"/>
    </row>
    <row r="36" spans="1:3" x14ac:dyDescent="0.15">
      <c r="A36" s="13">
        <f t="shared" ca="1" si="0"/>
        <v>27</v>
      </c>
      <c r="B36" s="49"/>
      <c r="C36" s="50"/>
    </row>
    <row r="37" spans="1:3" x14ac:dyDescent="0.15">
      <c r="A37" s="13">
        <f t="shared" ca="1" si="0"/>
        <v>28</v>
      </c>
      <c r="B37" s="49"/>
      <c r="C37" s="50"/>
    </row>
    <row r="38" spans="1:3" x14ac:dyDescent="0.15">
      <c r="A38" s="13">
        <f t="shared" ca="1" si="0"/>
        <v>29</v>
      </c>
      <c r="B38" s="49"/>
      <c r="C38" s="50"/>
    </row>
    <row r="39" spans="1:3" x14ac:dyDescent="0.15">
      <c r="A39" s="13">
        <f t="shared" ca="1" si="0"/>
        <v>30</v>
      </c>
      <c r="B39" s="49"/>
      <c r="C39" s="50"/>
    </row>
    <row r="40" spans="1:3" x14ac:dyDescent="0.15">
      <c r="A40" s="13">
        <f t="shared" ca="1" si="0"/>
        <v>31</v>
      </c>
      <c r="B40" s="49"/>
      <c r="C40" s="50"/>
    </row>
    <row r="41" spans="1:3" x14ac:dyDescent="0.15">
      <c r="A41" s="13">
        <f t="shared" ca="1" si="0"/>
        <v>32</v>
      </c>
      <c r="B41" s="49"/>
      <c r="C41" s="50"/>
    </row>
    <row r="42" spans="1:3" x14ac:dyDescent="0.15">
      <c r="A42" s="13">
        <f t="shared" ref="A42:A73" ca="1" si="1">OFFSET(A42,-1,0,1,1)+1</f>
        <v>33</v>
      </c>
      <c r="B42" s="49"/>
      <c r="C42" s="50"/>
    </row>
    <row r="43" spans="1:3" x14ac:dyDescent="0.15">
      <c r="A43" s="13">
        <f t="shared" ca="1" si="1"/>
        <v>34</v>
      </c>
      <c r="B43" s="49"/>
      <c r="C43" s="50"/>
    </row>
    <row r="44" spans="1:3" x14ac:dyDescent="0.15">
      <c r="A44" s="13">
        <f t="shared" ca="1" si="1"/>
        <v>35</v>
      </c>
      <c r="B44" s="49"/>
      <c r="C44" s="50"/>
    </row>
    <row r="45" spans="1:3" x14ac:dyDescent="0.15">
      <c r="A45" s="13">
        <f t="shared" ca="1" si="1"/>
        <v>36</v>
      </c>
      <c r="B45" s="49"/>
      <c r="C45" s="50"/>
    </row>
    <row r="46" spans="1:3" x14ac:dyDescent="0.15">
      <c r="A46" s="13">
        <f t="shared" ca="1" si="1"/>
        <v>37</v>
      </c>
      <c r="B46" s="49"/>
      <c r="C46" s="50"/>
    </row>
    <row r="47" spans="1:3" x14ac:dyDescent="0.15">
      <c r="A47" s="13">
        <f t="shared" ca="1" si="1"/>
        <v>38</v>
      </c>
      <c r="B47" s="49"/>
      <c r="C47" s="50"/>
    </row>
    <row r="48" spans="1:3" x14ac:dyDescent="0.15">
      <c r="A48" s="13">
        <f t="shared" ca="1" si="1"/>
        <v>39</v>
      </c>
      <c r="B48" s="49"/>
      <c r="C48" s="50"/>
    </row>
    <row r="49" spans="1:3" x14ac:dyDescent="0.15">
      <c r="A49" s="13">
        <f t="shared" ca="1" si="1"/>
        <v>40</v>
      </c>
      <c r="B49" s="49"/>
      <c r="C49" s="50"/>
    </row>
    <row r="50" spans="1:3" x14ac:dyDescent="0.15">
      <c r="A50" s="13">
        <f t="shared" ca="1" si="1"/>
        <v>41</v>
      </c>
      <c r="B50" s="49"/>
      <c r="C50" s="50"/>
    </row>
    <row r="51" spans="1:3" x14ac:dyDescent="0.15">
      <c r="A51" s="13">
        <f t="shared" ca="1" si="1"/>
        <v>42</v>
      </c>
      <c r="B51" s="49"/>
      <c r="C51" s="50"/>
    </row>
    <row r="52" spans="1:3" x14ac:dyDescent="0.15">
      <c r="A52" s="13">
        <f t="shared" ca="1" si="1"/>
        <v>43</v>
      </c>
      <c r="B52" s="49"/>
      <c r="C52" s="50"/>
    </row>
    <row r="53" spans="1:3" x14ac:dyDescent="0.15">
      <c r="A53" s="13">
        <f t="shared" ca="1" si="1"/>
        <v>44</v>
      </c>
      <c r="B53" s="49"/>
      <c r="C53" s="50"/>
    </row>
    <row r="54" spans="1:3" x14ac:dyDescent="0.15">
      <c r="A54" s="13">
        <f t="shared" ca="1" si="1"/>
        <v>45</v>
      </c>
      <c r="B54" s="49"/>
      <c r="C54" s="50"/>
    </row>
    <row r="55" spans="1:3" x14ac:dyDescent="0.15">
      <c r="A55" s="13">
        <f t="shared" ca="1" si="1"/>
        <v>46</v>
      </c>
      <c r="B55" s="49"/>
      <c r="C55" s="50"/>
    </row>
    <row r="56" spans="1:3" x14ac:dyDescent="0.15">
      <c r="A56" s="13">
        <f t="shared" ca="1" si="1"/>
        <v>47</v>
      </c>
      <c r="B56" s="49"/>
      <c r="C56" s="50"/>
    </row>
    <row r="57" spans="1:3" x14ac:dyDescent="0.15">
      <c r="A57" s="13">
        <f t="shared" ca="1" si="1"/>
        <v>48</v>
      </c>
      <c r="B57" s="49"/>
      <c r="C57" s="50"/>
    </row>
    <row r="58" spans="1:3" x14ac:dyDescent="0.15">
      <c r="A58" s="13">
        <f t="shared" ca="1" si="1"/>
        <v>49</v>
      </c>
      <c r="B58" s="49"/>
      <c r="C58" s="50"/>
    </row>
    <row r="59" spans="1:3" x14ac:dyDescent="0.15">
      <c r="A59" s="13">
        <f t="shared" ca="1" si="1"/>
        <v>50</v>
      </c>
      <c r="B59" s="49"/>
      <c r="C59" s="50"/>
    </row>
    <row r="60" spans="1:3" x14ac:dyDescent="0.15">
      <c r="A60" s="13">
        <f t="shared" ca="1" si="1"/>
        <v>51</v>
      </c>
      <c r="B60" s="49"/>
      <c r="C60" s="50"/>
    </row>
    <row r="61" spans="1:3" x14ac:dyDescent="0.15">
      <c r="A61" s="13">
        <f t="shared" ca="1" si="1"/>
        <v>52</v>
      </c>
      <c r="B61" s="49"/>
      <c r="C61" s="50"/>
    </row>
    <row r="62" spans="1:3" x14ac:dyDescent="0.15">
      <c r="A62" s="13">
        <f t="shared" ca="1" si="1"/>
        <v>53</v>
      </c>
      <c r="B62" s="49"/>
      <c r="C62" s="50"/>
    </row>
    <row r="63" spans="1:3" x14ac:dyDescent="0.15">
      <c r="A63" s="13">
        <f t="shared" ca="1" si="1"/>
        <v>54</v>
      </c>
      <c r="B63" s="49"/>
      <c r="C63" s="50"/>
    </row>
    <row r="64" spans="1:3" x14ac:dyDescent="0.15">
      <c r="A64" s="13">
        <f t="shared" ca="1" si="1"/>
        <v>55</v>
      </c>
      <c r="B64" s="49"/>
      <c r="C64" s="50"/>
    </row>
    <row r="65" spans="1:3" x14ac:dyDescent="0.15">
      <c r="A65" s="13">
        <f t="shared" ca="1" si="1"/>
        <v>56</v>
      </c>
      <c r="B65" s="49"/>
      <c r="C65" s="50"/>
    </row>
    <row r="66" spans="1:3" x14ac:dyDescent="0.15">
      <c r="A66" s="13">
        <f t="shared" ca="1" si="1"/>
        <v>57</v>
      </c>
      <c r="B66" s="49"/>
      <c r="C66" s="50"/>
    </row>
    <row r="67" spans="1:3" x14ac:dyDescent="0.15">
      <c r="A67" s="13">
        <f t="shared" ca="1" si="1"/>
        <v>58</v>
      </c>
      <c r="B67" s="49"/>
      <c r="C67" s="50"/>
    </row>
    <row r="68" spans="1:3" x14ac:dyDescent="0.15">
      <c r="A68" s="13">
        <f t="shared" ca="1" si="1"/>
        <v>59</v>
      </c>
      <c r="B68" s="49"/>
      <c r="C68" s="50"/>
    </row>
    <row r="69" spans="1:3" x14ac:dyDescent="0.15">
      <c r="A69" s="13">
        <f t="shared" ca="1" si="1"/>
        <v>60</v>
      </c>
      <c r="B69" s="49"/>
      <c r="C69" s="50"/>
    </row>
    <row r="70" spans="1:3" x14ac:dyDescent="0.15">
      <c r="A70" s="13">
        <f t="shared" ca="1" si="1"/>
        <v>61</v>
      </c>
      <c r="B70" s="49"/>
      <c r="C70" s="50"/>
    </row>
    <row r="71" spans="1:3" x14ac:dyDescent="0.15">
      <c r="A71" s="13">
        <f t="shared" ca="1" si="1"/>
        <v>62</v>
      </c>
      <c r="B71" s="49"/>
      <c r="C71" s="50"/>
    </row>
    <row r="72" spans="1:3" x14ac:dyDescent="0.15">
      <c r="A72" s="13">
        <f t="shared" ca="1" si="1"/>
        <v>63</v>
      </c>
      <c r="B72" s="49"/>
      <c r="C72" s="50"/>
    </row>
    <row r="73" spans="1:3" x14ac:dyDescent="0.15">
      <c r="A73" s="13">
        <f t="shared" ca="1" si="1"/>
        <v>64</v>
      </c>
      <c r="B73" s="49"/>
      <c r="C73" s="50"/>
    </row>
    <row r="74" spans="1:3" x14ac:dyDescent="0.15">
      <c r="A74" s="13">
        <f t="shared" ref="A74:A109" ca="1" si="2">OFFSET(A74,-1,0,1,1)+1</f>
        <v>65</v>
      </c>
      <c r="B74" s="49"/>
      <c r="C74" s="50"/>
    </row>
    <row r="75" spans="1:3" x14ac:dyDescent="0.15">
      <c r="A75" s="13">
        <f t="shared" ca="1" si="2"/>
        <v>66</v>
      </c>
      <c r="B75" s="49"/>
      <c r="C75" s="50"/>
    </row>
    <row r="76" spans="1:3" x14ac:dyDescent="0.15">
      <c r="A76" s="13">
        <f t="shared" ca="1" si="2"/>
        <v>67</v>
      </c>
      <c r="B76" s="49"/>
      <c r="C76" s="50"/>
    </row>
    <row r="77" spans="1:3" x14ac:dyDescent="0.15">
      <c r="A77" s="13">
        <f t="shared" ca="1" si="2"/>
        <v>68</v>
      </c>
      <c r="B77" s="49"/>
      <c r="C77" s="50"/>
    </row>
    <row r="78" spans="1:3" x14ac:dyDescent="0.15">
      <c r="A78" s="13">
        <f t="shared" ca="1" si="2"/>
        <v>69</v>
      </c>
      <c r="B78" s="49"/>
      <c r="C78" s="50"/>
    </row>
    <row r="79" spans="1:3" x14ac:dyDescent="0.15">
      <c r="A79" s="13">
        <f t="shared" ca="1" si="2"/>
        <v>70</v>
      </c>
      <c r="B79" s="49"/>
      <c r="C79" s="50"/>
    </row>
    <row r="80" spans="1:3" x14ac:dyDescent="0.15">
      <c r="A80" s="13">
        <f t="shared" ca="1" si="2"/>
        <v>71</v>
      </c>
      <c r="B80" s="49"/>
      <c r="C80" s="50"/>
    </row>
    <row r="81" spans="1:3" x14ac:dyDescent="0.15">
      <c r="A81" s="13">
        <f t="shared" ca="1" si="2"/>
        <v>72</v>
      </c>
      <c r="B81" s="49"/>
      <c r="C81" s="50"/>
    </row>
    <row r="82" spans="1:3" x14ac:dyDescent="0.15">
      <c r="A82" s="13">
        <f t="shared" ca="1" si="2"/>
        <v>73</v>
      </c>
      <c r="B82" s="49"/>
      <c r="C82" s="50"/>
    </row>
    <row r="83" spans="1:3" x14ac:dyDescent="0.15">
      <c r="A83" s="13">
        <f t="shared" ca="1" si="2"/>
        <v>74</v>
      </c>
      <c r="B83" s="49"/>
      <c r="C83" s="50"/>
    </row>
    <row r="84" spans="1:3" x14ac:dyDescent="0.15">
      <c r="A84" s="13">
        <f t="shared" ca="1" si="2"/>
        <v>75</v>
      </c>
      <c r="B84" s="49"/>
      <c r="C84" s="50"/>
    </row>
    <row r="85" spans="1:3" x14ac:dyDescent="0.15">
      <c r="A85" s="13">
        <f t="shared" ca="1" si="2"/>
        <v>76</v>
      </c>
      <c r="B85" s="49"/>
      <c r="C85" s="50"/>
    </row>
    <row r="86" spans="1:3" x14ac:dyDescent="0.15">
      <c r="A86" s="13">
        <f t="shared" ca="1" si="2"/>
        <v>77</v>
      </c>
      <c r="B86" s="49"/>
      <c r="C86" s="50"/>
    </row>
    <row r="87" spans="1:3" x14ac:dyDescent="0.15">
      <c r="A87" s="13">
        <f t="shared" ca="1" si="2"/>
        <v>78</v>
      </c>
      <c r="B87" s="49"/>
      <c r="C87" s="50"/>
    </row>
    <row r="88" spans="1:3" x14ac:dyDescent="0.15">
      <c r="A88" s="13">
        <f t="shared" ca="1" si="2"/>
        <v>79</v>
      </c>
      <c r="B88" s="49"/>
      <c r="C88" s="50"/>
    </row>
    <row r="89" spans="1:3" x14ac:dyDescent="0.15">
      <c r="A89" s="13">
        <f t="shared" ca="1" si="2"/>
        <v>80</v>
      </c>
      <c r="B89" s="49"/>
      <c r="C89" s="50"/>
    </row>
    <row r="90" spans="1:3" x14ac:dyDescent="0.15">
      <c r="A90" s="13">
        <f t="shared" ca="1" si="2"/>
        <v>81</v>
      </c>
      <c r="B90" s="49"/>
      <c r="C90" s="50"/>
    </row>
    <row r="91" spans="1:3" x14ac:dyDescent="0.15">
      <c r="A91" s="13">
        <f t="shared" ca="1" si="2"/>
        <v>82</v>
      </c>
      <c r="B91" s="49"/>
      <c r="C91" s="50"/>
    </row>
    <row r="92" spans="1:3" x14ac:dyDescent="0.15">
      <c r="A92" s="13">
        <f t="shared" ca="1" si="2"/>
        <v>83</v>
      </c>
      <c r="B92" s="49"/>
      <c r="C92" s="50"/>
    </row>
    <row r="93" spans="1:3" x14ac:dyDescent="0.15">
      <c r="A93" s="13">
        <f t="shared" ca="1" si="2"/>
        <v>84</v>
      </c>
      <c r="B93" s="49"/>
      <c r="C93" s="50"/>
    </row>
    <row r="94" spans="1:3" x14ac:dyDescent="0.15">
      <c r="A94" s="13">
        <f t="shared" ca="1" si="2"/>
        <v>85</v>
      </c>
      <c r="B94" s="49"/>
      <c r="C94" s="50"/>
    </row>
    <row r="95" spans="1:3" x14ac:dyDescent="0.15">
      <c r="A95" s="13">
        <f t="shared" ca="1" si="2"/>
        <v>86</v>
      </c>
      <c r="B95" s="49"/>
      <c r="C95" s="50"/>
    </row>
    <row r="96" spans="1:3" x14ac:dyDescent="0.15">
      <c r="A96" s="13">
        <f t="shared" ca="1" si="2"/>
        <v>87</v>
      </c>
      <c r="B96" s="49"/>
      <c r="C96" s="50"/>
    </row>
    <row r="97" spans="1:3" x14ac:dyDescent="0.15">
      <c r="A97" s="13">
        <f t="shared" ca="1" si="2"/>
        <v>88</v>
      </c>
      <c r="B97" s="49"/>
      <c r="C97" s="50"/>
    </row>
    <row r="98" spans="1:3" x14ac:dyDescent="0.15">
      <c r="A98" s="13">
        <f t="shared" ca="1" si="2"/>
        <v>89</v>
      </c>
      <c r="B98" s="49"/>
      <c r="C98" s="50"/>
    </row>
    <row r="99" spans="1:3" x14ac:dyDescent="0.15">
      <c r="A99" s="13">
        <f t="shared" ca="1" si="2"/>
        <v>90</v>
      </c>
      <c r="B99" s="49"/>
      <c r="C99" s="50"/>
    </row>
    <row r="100" spans="1:3" x14ac:dyDescent="0.15">
      <c r="A100" s="13">
        <f t="shared" ca="1" si="2"/>
        <v>91</v>
      </c>
      <c r="B100" s="49"/>
      <c r="C100" s="50"/>
    </row>
    <row r="101" spans="1:3" x14ac:dyDescent="0.15">
      <c r="A101" s="13">
        <f t="shared" ca="1" si="2"/>
        <v>92</v>
      </c>
      <c r="B101" s="49"/>
      <c r="C101" s="50"/>
    </row>
    <row r="102" spans="1:3" x14ac:dyDescent="0.15">
      <c r="A102" s="13">
        <f t="shared" ca="1" si="2"/>
        <v>93</v>
      </c>
      <c r="B102" s="49"/>
      <c r="C102" s="50"/>
    </row>
    <row r="103" spans="1:3" x14ac:dyDescent="0.15">
      <c r="A103" s="13">
        <f t="shared" ca="1" si="2"/>
        <v>94</v>
      </c>
      <c r="B103" s="49"/>
      <c r="C103" s="50"/>
    </row>
    <row r="104" spans="1:3" x14ac:dyDescent="0.15">
      <c r="A104" s="13">
        <f t="shared" ca="1" si="2"/>
        <v>95</v>
      </c>
      <c r="B104" s="49"/>
      <c r="C104" s="50"/>
    </row>
    <row r="105" spans="1:3" x14ac:dyDescent="0.15">
      <c r="A105" s="13">
        <f t="shared" ca="1" si="2"/>
        <v>96</v>
      </c>
      <c r="B105" s="49"/>
      <c r="C105" s="50"/>
    </row>
    <row r="106" spans="1:3" x14ac:dyDescent="0.15">
      <c r="A106" s="13">
        <f t="shared" ca="1" si="2"/>
        <v>97</v>
      </c>
      <c r="B106" s="49"/>
      <c r="C106" s="50"/>
    </row>
    <row r="107" spans="1:3" x14ac:dyDescent="0.15">
      <c r="A107" s="13">
        <f t="shared" ca="1" si="2"/>
        <v>98</v>
      </c>
      <c r="B107" s="49"/>
      <c r="C107" s="50"/>
    </row>
    <row r="108" spans="1:3" x14ac:dyDescent="0.15">
      <c r="A108" s="13">
        <f t="shared" ca="1" si="2"/>
        <v>99</v>
      </c>
      <c r="B108" s="49"/>
      <c r="C108" s="50"/>
    </row>
    <row r="109" spans="1:3" x14ac:dyDescent="0.15">
      <c r="A109" s="13">
        <f t="shared" ca="1" si="2"/>
        <v>100</v>
      </c>
      <c r="B109" s="49"/>
      <c r="C109" s="50"/>
    </row>
  </sheetData>
  <phoneticPr fontId="7" type="noConversion"/>
  <hyperlinks>
    <hyperlink ref="J3" r:id="rId1"/>
  </hyperlinks>
  <pageMargins left="0.75" right="0.75" top="0.5" bottom="0.5" header="0.5" footer="0.25"/>
  <pageSetup orientation="portrait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L56"/>
  <sheetViews>
    <sheetView showGridLines="0" workbookViewId="0">
      <selection activeCell="D34" sqref="D34"/>
    </sheetView>
  </sheetViews>
  <sheetFormatPr baseColWidth="10" defaultColWidth="8.83203125" defaultRowHeight="13" x14ac:dyDescent="0.15"/>
  <cols>
    <col min="1" max="3" width="9.6640625" customWidth="1"/>
    <col min="4" max="4" width="7.6640625" customWidth="1"/>
    <col min="12" max="12" width="23.1640625" customWidth="1"/>
  </cols>
  <sheetData>
    <row r="1" spans="1:12" ht="23" x14ac:dyDescent="0.15">
      <c r="A1" s="47" t="s">
        <v>41</v>
      </c>
      <c r="L1" s="15"/>
    </row>
    <row r="2" spans="1:12" x14ac:dyDescent="0.15">
      <c r="A2" s="62" t="s">
        <v>43</v>
      </c>
      <c r="L2" s="46" t="s">
        <v>69</v>
      </c>
    </row>
    <row r="3" spans="1:12" x14ac:dyDescent="0.15">
      <c r="A3" s="62" t="s">
        <v>26</v>
      </c>
      <c r="L3" s="22" t="s">
        <v>53</v>
      </c>
    </row>
    <row r="4" spans="1:12" x14ac:dyDescent="0.15">
      <c r="A4" s="62" t="s">
        <v>44</v>
      </c>
    </row>
    <row r="5" spans="1:12" x14ac:dyDescent="0.15">
      <c r="A5" s="62" t="s">
        <v>45</v>
      </c>
    </row>
    <row r="6" spans="1:12" x14ac:dyDescent="0.15">
      <c r="A6" s="62" t="s">
        <v>46</v>
      </c>
    </row>
    <row r="7" spans="1:12" x14ac:dyDescent="0.15">
      <c r="A7" s="62" t="s">
        <v>47</v>
      </c>
    </row>
    <row r="8" spans="1:12" x14ac:dyDescent="0.15">
      <c r="A8" s="62" t="s">
        <v>48</v>
      </c>
    </row>
    <row r="9" spans="1:12" x14ac:dyDescent="0.15">
      <c r="A9" s="10"/>
    </row>
    <row r="10" spans="1:12" ht="14" x14ac:dyDescent="0.15">
      <c r="A10" s="23" t="s">
        <v>41</v>
      </c>
    </row>
    <row r="11" spans="1:12" x14ac:dyDescent="0.15">
      <c r="A11" s="51" t="s">
        <v>63</v>
      </c>
      <c r="B11" s="52" t="s">
        <v>11</v>
      </c>
      <c r="C11" s="97" t="s">
        <v>21</v>
      </c>
      <c r="D11" s="97"/>
    </row>
    <row r="12" spans="1:12" x14ac:dyDescent="0.15">
      <c r="A12" s="57">
        <v>0</v>
      </c>
      <c r="B12" s="58" t="s">
        <v>19</v>
      </c>
      <c r="C12" s="9">
        <f ca="1">COUNTIF(Gradebook!$AC$12:$AC$25,"&gt;="&amp;A12)-COUNTIF(Gradebook!$AC$12:$AC$25,"&gt;="&amp;OFFSET(A12,1,0,1,1))</f>
        <v>0</v>
      </c>
      <c r="D12" s="16">
        <f ca="1">C12/$C$25</f>
        <v>0</v>
      </c>
    </row>
    <row r="13" spans="1:12" x14ac:dyDescent="0.15">
      <c r="A13" s="59">
        <v>0.6</v>
      </c>
      <c r="B13" s="60" t="s">
        <v>18</v>
      </c>
      <c r="C13" s="9">
        <f ca="1">COUNTIF(Gradebook!$AC$12:$AC$25,"&gt;="&amp;A13)-COUNTIF(Gradebook!$AC$12:$AC$25,"&gt;="&amp;OFFSET(A13,1,0,1,1))</f>
        <v>0</v>
      </c>
      <c r="D13" s="16">
        <f t="shared" ref="D13:D24" ca="1" si="0">C13/$C$25</f>
        <v>0</v>
      </c>
    </row>
    <row r="14" spans="1:12" x14ac:dyDescent="0.15">
      <c r="A14" s="57">
        <f>3*(A16-A13)/10+A13</f>
        <v>0.63</v>
      </c>
      <c r="B14" s="60" t="s">
        <v>17</v>
      </c>
      <c r="C14" s="9">
        <f ca="1">COUNTIF(Gradebook!$AC$12:$AC$25,"&gt;="&amp;A14)-COUNTIF(Gradebook!$AC$12:$AC$25,"&gt;="&amp;OFFSET(A14,1,0,1,1))</f>
        <v>0</v>
      </c>
      <c r="D14" s="16">
        <f t="shared" ca="1" si="0"/>
        <v>0</v>
      </c>
    </row>
    <row r="15" spans="1:12" x14ac:dyDescent="0.15">
      <c r="A15" s="57">
        <f>6*(A16-A13)/10+A13</f>
        <v>0.65999999999999992</v>
      </c>
      <c r="B15" s="60" t="s">
        <v>16</v>
      </c>
      <c r="C15" s="9">
        <f ca="1">COUNTIF(Gradebook!$AC$12:$AC$25,"&gt;="&amp;A15)-COUNTIF(Gradebook!$AC$12:$AC$25,"&gt;="&amp;OFFSET(A15,1,0,1,1))</f>
        <v>0</v>
      </c>
      <c r="D15" s="16">
        <f t="shared" ca="1" si="0"/>
        <v>0</v>
      </c>
    </row>
    <row r="16" spans="1:12" x14ac:dyDescent="0.15">
      <c r="A16" s="59">
        <v>0.7</v>
      </c>
      <c r="B16" s="60" t="s">
        <v>15</v>
      </c>
      <c r="C16" s="9">
        <f ca="1">COUNTIF(Gradebook!$AC$12:$AC$25,"&gt;="&amp;A16)-COUNTIF(Gradebook!$AC$12:$AC$25,"&gt;="&amp;OFFSET(A16,1,0,1,1))</f>
        <v>0</v>
      </c>
      <c r="D16" s="16">
        <f t="shared" ca="1" si="0"/>
        <v>0</v>
      </c>
      <c r="G16" s="32" t="s">
        <v>65</v>
      </c>
    </row>
    <row r="17" spans="1:4" x14ac:dyDescent="0.15">
      <c r="A17" s="57">
        <f>3*(A19-A16)/10+A16</f>
        <v>0.73</v>
      </c>
      <c r="B17" s="60" t="s">
        <v>14</v>
      </c>
      <c r="C17" s="9">
        <f ca="1">COUNTIF(Gradebook!$AC$12:$AC$25,"&gt;="&amp;A17)-COUNTIF(Gradebook!$AC$12:$AC$25,"&gt;="&amp;OFFSET(A17,1,0,1,1))</f>
        <v>0</v>
      </c>
      <c r="D17" s="16">
        <f t="shared" ca="1" si="0"/>
        <v>0</v>
      </c>
    </row>
    <row r="18" spans="1:4" x14ac:dyDescent="0.15">
      <c r="A18" s="57">
        <f>6*(A19-A16)/10+A16</f>
        <v>0.76</v>
      </c>
      <c r="B18" s="60" t="s">
        <v>13</v>
      </c>
      <c r="C18" s="9">
        <f ca="1">COUNTIF(Gradebook!$AC$12:$AC$25,"&gt;="&amp;A18)-COUNTIF(Gradebook!$AC$12:$AC$25,"&gt;="&amp;OFFSET(A18,1,0,1,1))</f>
        <v>0</v>
      </c>
      <c r="D18" s="16">
        <f t="shared" ca="1" si="0"/>
        <v>0</v>
      </c>
    </row>
    <row r="19" spans="1:4" x14ac:dyDescent="0.15">
      <c r="A19" s="59">
        <v>0.8</v>
      </c>
      <c r="B19" s="60" t="s">
        <v>12</v>
      </c>
      <c r="C19" s="9">
        <f ca="1">COUNTIF(Gradebook!$AC$12:$AC$25,"&gt;="&amp;A19)-COUNTIF(Gradebook!$AC$12:$AC$25,"&gt;="&amp;OFFSET(A19,1,0,1,1))</f>
        <v>0</v>
      </c>
      <c r="D19" s="16">
        <f t="shared" ca="1" si="0"/>
        <v>0</v>
      </c>
    </row>
    <row r="20" spans="1:4" x14ac:dyDescent="0.15">
      <c r="A20" s="57">
        <f>3*(A22-A19)/10+A19</f>
        <v>0.83000000000000007</v>
      </c>
      <c r="B20" s="60" t="s">
        <v>10</v>
      </c>
      <c r="C20" s="9">
        <f ca="1">COUNTIF(Gradebook!$AC$12:$AC$25,"&gt;="&amp;A20)-COUNTIF(Gradebook!$AC$12:$AC$25,"&gt;="&amp;OFFSET(A20,1,0,1,1))</f>
        <v>0</v>
      </c>
      <c r="D20" s="16">
        <f t="shared" ca="1" si="0"/>
        <v>0</v>
      </c>
    </row>
    <row r="21" spans="1:4" x14ac:dyDescent="0.15">
      <c r="A21" s="57">
        <f>6*(A22-A19)/10+A19</f>
        <v>0.86</v>
      </c>
      <c r="B21" s="60" t="s">
        <v>9</v>
      </c>
      <c r="C21" s="9">
        <f ca="1">COUNTIF(Gradebook!$AC$12:$AC$25,"&gt;="&amp;A21)-COUNTIF(Gradebook!$AC$12:$AC$25,"&gt;="&amp;OFFSET(A21,1,0,1,1))</f>
        <v>0</v>
      </c>
      <c r="D21" s="16">
        <f t="shared" ca="1" si="0"/>
        <v>0</v>
      </c>
    </row>
    <row r="22" spans="1:4" x14ac:dyDescent="0.15">
      <c r="A22" s="59">
        <v>0.9</v>
      </c>
      <c r="B22" s="60" t="s">
        <v>8</v>
      </c>
      <c r="C22" s="9">
        <f ca="1">COUNTIF(Gradebook!$AC$12:$AC$25,"&gt;="&amp;A22)-COUNTIF(Gradebook!$AC$12:$AC$25,"&gt;="&amp;OFFSET(A22,1,0,1,1))</f>
        <v>0</v>
      </c>
      <c r="D22" s="16">
        <f t="shared" ca="1" si="0"/>
        <v>0</v>
      </c>
    </row>
    <row r="23" spans="1:4" x14ac:dyDescent="0.15">
      <c r="A23" s="57">
        <f>3*(1-A22)/10+A22</f>
        <v>0.93</v>
      </c>
      <c r="B23" s="58" t="s">
        <v>7</v>
      </c>
      <c r="C23" s="9">
        <f ca="1">COUNTIF(Gradebook!$AC$12:$AC$25,"&gt;="&amp;A23)-COUNTIF(Gradebook!$AC$12:$AC$25,"&gt;="&amp;OFFSET(A23,1,0,1,1))</f>
        <v>1</v>
      </c>
      <c r="D23" s="16">
        <f t="shared" ca="1" si="0"/>
        <v>7.6923076923076927E-2</v>
      </c>
    </row>
    <row r="24" spans="1:4" x14ac:dyDescent="0.15">
      <c r="A24" s="57">
        <f>6*(1-A22)/10+A22</f>
        <v>0.96</v>
      </c>
      <c r="B24" s="58" t="s">
        <v>6</v>
      </c>
      <c r="C24" s="9">
        <f ca="1">COUNTIF(Gradebook!$AC$12:$AC$25,"&gt;="&amp;A24)-COUNTIF(Gradebook!$AC$12:$AC$25,"&gt;="&amp;OFFSET(A24,1,0,1,1))</f>
        <v>12</v>
      </c>
      <c r="D24" s="29">
        <f t="shared" ca="1" si="0"/>
        <v>0.92307692307692313</v>
      </c>
    </row>
    <row r="25" spans="1:4" x14ac:dyDescent="0.15">
      <c r="A25" s="35">
        <v>100</v>
      </c>
      <c r="B25" s="17" t="s">
        <v>42</v>
      </c>
      <c r="C25" s="18">
        <f ca="1">SUM(C12:C24)</f>
        <v>13</v>
      </c>
    </row>
    <row r="27" spans="1:4" ht="14" x14ac:dyDescent="0.15">
      <c r="A27" s="23" t="s">
        <v>55</v>
      </c>
    </row>
    <row r="28" spans="1:4" x14ac:dyDescent="0.15">
      <c r="A28" s="54">
        <f>Gradebook!$AC$26</f>
        <v>0.98708791208791213</v>
      </c>
      <c r="B28" s="55" t="str">
        <f>INDEX(B12:B24,MATCH(A28,A12:A24,1))</f>
        <v>A+</v>
      </c>
    </row>
    <row r="30" spans="1:4" ht="14" x14ac:dyDescent="0.15">
      <c r="A30" s="24" t="s">
        <v>49</v>
      </c>
      <c r="B30" s="54">
        <f>Gradebook!AC27</f>
        <v>1</v>
      </c>
      <c r="C30" s="63" t="s">
        <v>56</v>
      </c>
    </row>
    <row r="31" spans="1:4" ht="14" x14ac:dyDescent="0.15">
      <c r="A31" s="24" t="s">
        <v>50</v>
      </c>
      <c r="B31" s="54">
        <f>Gradebook!AC28</f>
        <v>1.7261707400665349E-2</v>
      </c>
    </row>
    <row r="33" spans="1:4" x14ac:dyDescent="0.15">
      <c r="A33" s="64" t="s">
        <v>58</v>
      </c>
    </row>
    <row r="34" spans="1:4" ht="14" x14ac:dyDescent="0.15">
      <c r="A34" s="23" t="s">
        <v>57</v>
      </c>
    </row>
    <row r="35" spans="1:4" x14ac:dyDescent="0.15">
      <c r="A35" s="52" t="s">
        <v>11</v>
      </c>
      <c r="B35" s="52" t="s">
        <v>20</v>
      </c>
      <c r="C35" s="53" t="s">
        <v>28</v>
      </c>
      <c r="D35" s="56"/>
    </row>
    <row r="36" spans="1:4" x14ac:dyDescent="0.15">
      <c r="A36" s="58" t="s">
        <v>34</v>
      </c>
      <c r="B36" s="61">
        <v>1</v>
      </c>
      <c r="C36" s="30" t="s">
        <v>64</v>
      </c>
    </row>
    <row r="37" spans="1:4" x14ac:dyDescent="0.15">
      <c r="A37" s="58" t="s">
        <v>6</v>
      </c>
      <c r="B37" s="61">
        <v>0.98</v>
      </c>
      <c r="C37" s="30" t="s">
        <v>29</v>
      </c>
    </row>
    <row r="38" spans="1:4" x14ac:dyDescent="0.15">
      <c r="A38" s="58" t="s">
        <v>7</v>
      </c>
      <c r="B38" s="61">
        <v>0.95</v>
      </c>
      <c r="C38" s="30" t="s">
        <v>29</v>
      </c>
    </row>
    <row r="39" spans="1:4" x14ac:dyDescent="0.15">
      <c r="A39" s="58" t="s">
        <v>8</v>
      </c>
      <c r="B39" s="61">
        <v>0.92</v>
      </c>
      <c r="C39" s="30" t="s">
        <v>29</v>
      </c>
    </row>
    <row r="40" spans="1:4" x14ac:dyDescent="0.15">
      <c r="A40" s="58" t="s">
        <v>9</v>
      </c>
      <c r="B40" s="61">
        <v>0.88</v>
      </c>
      <c r="C40" s="30" t="s">
        <v>30</v>
      </c>
    </row>
    <row r="41" spans="1:4" x14ac:dyDescent="0.15">
      <c r="A41" s="58" t="s">
        <v>10</v>
      </c>
      <c r="B41" s="61">
        <v>0.85</v>
      </c>
      <c r="C41" s="30" t="s">
        <v>30</v>
      </c>
    </row>
    <row r="42" spans="1:4" x14ac:dyDescent="0.15">
      <c r="A42" s="58" t="s">
        <v>12</v>
      </c>
      <c r="B42" s="61">
        <v>0.82</v>
      </c>
      <c r="C42" s="30" t="s">
        <v>30</v>
      </c>
    </row>
    <row r="43" spans="1:4" x14ac:dyDescent="0.15">
      <c r="A43" s="58" t="s">
        <v>13</v>
      </c>
      <c r="B43" s="61">
        <v>0.78</v>
      </c>
      <c r="C43" s="30" t="s">
        <v>31</v>
      </c>
    </row>
    <row r="44" spans="1:4" x14ac:dyDescent="0.15">
      <c r="A44" s="58" t="s">
        <v>14</v>
      </c>
      <c r="B44" s="61">
        <v>0.75</v>
      </c>
      <c r="C44" s="30" t="s">
        <v>31</v>
      </c>
    </row>
    <row r="45" spans="1:4" x14ac:dyDescent="0.15">
      <c r="A45" s="58" t="s">
        <v>15</v>
      </c>
      <c r="B45" s="61">
        <v>0.72</v>
      </c>
      <c r="C45" s="30" t="s">
        <v>31</v>
      </c>
    </row>
    <row r="46" spans="1:4" x14ac:dyDescent="0.15">
      <c r="A46" s="58" t="s">
        <v>16</v>
      </c>
      <c r="B46" s="61">
        <v>0.68</v>
      </c>
      <c r="C46" s="30" t="s">
        <v>32</v>
      </c>
    </row>
    <row r="47" spans="1:4" x14ac:dyDescent="0.15">
      <c r="A47" s="58" t="s">
        <v>17</v>
      </c>
      <c r="B47" s="61">
        <v>0.65</v>
      </c>
      <c r="C47" s="30" t="s">
        <v>32</v>
      </c>
    </row>
    <row r="48" spans="1:4" x14ac:dyDescent="0.15">
      <c r="A48" s="58" t="s">
        <v>18</v>
      </c>
      <c r="B48" s="61">
        <v>0.62</v>
      </c>
      <c r="C48" s="30" t="s">
        <v>32</v>
      </c>
    </row>
    <row r="49" spans="1:5" x14ac:dyDescent="0.15">
      <c r="A49" s="58" t="s">
        <v>19</v>
      </c>
      <c r="B49" s="61">
        <v>0.55000000000000004</v>
      </c>
      <c r="C49" s="30" t="s">
        <v>33</v>
      </c>
    </row>
    <row r="51" spans="1:5" ht="14" x14ac:dyDescent="0.15">
      <c r="A51" s="23" t="s">
        <v>59</v>
      </c>
      <c r="C51" s="32" t="s">
        <v>65</v>
      </c>
    </row>
    <row r="52" spans="1:5" x14ac:dyDescent="0.15">
      <c r="A52" s="25" t="s">
        <v>60</v>
      </c>
      <c r="B52" s="26" t="s">
        <v>61</v>
      </c>
    </row>
    <row r="53" spans="1:5" x14ac:dyDescent="0.15">
      <c r="A53" s="57">
        <v>0.9</v>
      </c>
      <c r="B53" s="27">
        <f>PERCENTILE(Gradebook!$AC$12:$AC$25,A53)</f>
        <v>1</v>
      </c>
      <c r="C53" s="63" t="s">
        <v>62</v>
      </c>
      <c r="D53" s="28"/>
      <c r="E53" s="28"/>
    </row>
    <row r="54" spans="1:5" x14ac:dyDescent="0.15">
      <c r="A54" s="57">
        <v>0.65</v>
      </c>
      <c r="B54" s="27">
        <f>PERCENTILE(Gradebook!$AC$12:$AC$25,A54)</f>
        <v>1</v>
      </c>
      <c r="D54" s="28"/>
      <c r="E54" s="28"/>
    </row>
    <row r="55" spans="1:5" x14ac:dyDescent="0.15">
      <c r="A55" s="57">
        <v>0.35</v>
      </c>
      <c r="B55" s="27">
        <f>PERCENTILE(Gradebook!$AC$12:$AC$25,A55)</f>
        <v>0.97499999999999998</v>
      </c>
      <c r="D55" s="28"/>
      <c r="E55" s="28"/>
    </row>
    <row r="56" spans="1:5" x14ac:dyDescent="0.15">
      <c r="A56" s="57">
        <v>0.1</v>
      </c>
      <c r="B56" s="27">
        <f>PERCENTILE(Gradebook!$AC$12:$AC$25,A56)</f>
        <v>0.96875</v>
      </c>
    </row>
  </sheetData>
  <mergeCells count="1">
    <mergeCell ref="C11:D11"/>
  </mergeCells>
  <phoneticPr fontId="7" type="noConversion"/>
  <hyperlinks>
    <hyperlink ref="L3" r:id="rId1"/>
  </hyperlinks>
  <pageMargins left="0.75" right="0.25" top="0.5" bottom="0.25" header="0.5" footer="0.5"/>
  <pageSetup orientation="portrait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showGridLines="0" workbookViewId="0"/>
  </sheetViews>
  <sheetFormatPr baseColWidth="10" defaultColWidth="8.83203125" defaultRowHeight="13" x14ac:dyDescent="0.15"/>
  <cols>
    <col min="1" max="1" width="3" style="33" customWidth="1"/>
    <col min="2" max="2" width="76" style="33" customWidth="1"/>
  </cols>
  <sheetData>
    <row r="1" spans="1:3" ht="32" customHeight="1" x14ac:dyDescent="0.15">
      <c r="A1" s="36"/>
      <c r="B1" s="37" t="s">
        <v>67</v>
      </c>
      <c r="C1" s="38"/>
    </row>
    <row r="2" spans="1:3" ht="16" x14ac:dyDescent="0.2">
      <c r="A2" s="36"/>
      <c r="B2" s="39"/>
      <c r="C2" s="38"/>
    </row>
    <row r="3" spans="1:3" ht="14" x14ac:dyDescent="0.15">
      <c r="A3" s="36"/>
      <c r="B3" s="40" t="s">
        <v>68</v>
      </c>
      <c r="C3" s="38"/>
    </row>
    <row r="4" spans="1:3" x14ac:dyDescent="0.15">
      <c r="A4" s="36"/>
      <c r="B4" s="41" t="s">
        <v>27</v>
      </c>
      <c r="C4" s="38"/>
    </row>
    <row r="5" spans="1:3" ht="16" x14ac:dyDescent="0.2">
      <c r="A5" s="36"/>
      <c r="B5" s="42"/>
      <c r="C5" s="38"/>
    </row>
    <row r="6" spans="1:3" ht="16" x14ac:dyDescent="0.2">
      <c r="A6" s="36"/>
      <c r="B6" s="43" t="s">
        <v>69</v>
      </c>
      <c r="C6" s="38"/>
    </row>
    <row r="7" spans="1:3" ht="16" x14ac:dyDescent="0.2">
      <c r="A7" s="36"/>
      <c r="B7" s="42"/>
      <c r="C7" s="38"/>
    </row>
    <row r="8" spans="1:3" ht="32" x14ac:dyDescent="0.2">
      <c r="A8" s="36"/>
      <c r="B8" s="42" t="s">
        <v>70</v>
      </c>
      <c r="C8" s="38"/>
    </row>
    <row r="9" spans="1:3" ht="16" x14ac:dyDescent="0.2">
      <c r="A9" s="36"/>
      <c r="B9" s="42"/>
      <c r="C9" s="38"/>
    </row>
    <row r="10" spans="1:3" ht="32" x14ac:dyDescent="0.2">
      <c r="A10" s="36"/>
      <c r="B10" s="42" t="s">
        <v>71</v>
      </c>
      <c r="C10" s="38"/>
    </row>
    <row r="11" spans="1:3" ht="16" x14ac:dyDescent="0.2">
      <c r="A11" s="36"/>
      <c r="B11" s="42"/>
      <c r="C11" s="38"/>
    </row>
    <row r="12" spans="1:3" ht="32" x14ac:dyDescent="0.2">
      <c r="A12" s="36"/>
      <c r="B12" s="42" t="s">
        <v>72</v>
      </c>
      <c r="C12" s="38"/>
    </row>
    <row r="13" spans="1:3" ht="16" x14ac:dyDescent="0.2">
      <c r="A13" s="36"/>
      <c r="B13" s="42"/>
      <c r="C13" s="38"/>
    </row>
    <row r="14" spans="1:3" ht="16" x14ac:dyDescent="0.2">
      <c r="A14" s="36"/>
      <c r="B14" s="44" t="s">
        <v>73</v>
      </c>
      <c r="C14" s="38"/>
    </row>
    <row r="15" spans="1:3" ht="16" x14ac:dyDescent="0.2">
      <c r="A15" s="36"/>
      <c r="B15" s="42" t="s">
        <v>74</v>
      </c>
      <c r="C15" s="38"/>
    </row>
    <row r="16" spans="1:3" ht="16" x14ac:dyDescent="0.2">
      <c r="A16" s="36"/>
      <c r="B16" s="45"/>
      <c r="C16" s="38"/>
    </row>
    <row r="17" spans="1:3" ht="32" x14ac:dyDescent="0.2">
      <c r="A17" s="36"/>
      <c r="B17" s="42" t="s">
        <v>75</v>
      </c>
      <c r="C17" s="38"/>
    </row>
    <row r="18" spans="1:3" x14ac:dyDescent="0.15">
      <c r="A18" s="36"/>
      <c r="B18" s="36"/>
      <c r="C18" s="38"/>
    </row>
    <row r="19" spans="1:3" x14ac:dyDescent="0.15">
      <c r="A19" s="36"/>
      <c r="B19" s="36"/>
      <c r="C19" s="38"/>
    </row>
    <row r="20" spans="1:3" x14ac:dyDescent="0.15">
      <c r="A20" s="36"/>
      <c r="B20" s="36"/>
      <c r="C20" s="38"/>
    </row>
    <row r="21" spans="1:3" x14ac:dyDescent="0.15">
      <c r="A21" s="36"/>
      <c r="B21" s="36"/>
      <c r="C21" s="38"/>
    </row>
    <row r="22" spans="1:3" x14ac:dyDescent="0.15">
      <c r="A22" s="36"/>
      <c r="B22" s="36"/>
      <c r="C22" s="38"/>
    </row>
    <row r="23" spans="1:3" x14ac:dyDescent="0.15">
      <c r="A23" s="36"/>
      <c r="B23" s="36"/>
      <c r="C23" s="38"/>
    </row>
    <row r="24" spans="1:3" x14ac:dyDescent="0.15">
      <c r="A24" s="36"/>
      <c r="B24" s="36"/>
      <c r="C24" s="38"/>
    </row>
    <row r="25" spans="1:3" x14ac:dyDescent="0.15">
      <c r="A25" s="36"/>
      <c r="B25" s="36"/>
      <c r="C25" s="38"/>
    </row>
    <row r="26" spans="1:3" x14ac:dyDescent="0.15">
      <c r="A26" s="36"/>
      <c r="B26" s="36"/>
      <c r="C26" s="38"/>
    </row>
    <row r="27" spans="1:3" x14ac:dyDescent="0.15">
      <c r="A27" s="36"/>
      <c r="B27" s="36"/>
      <c r="C27" s="38"/>
    </row>
    <row r="28" spans="1:3" x14ac:dyDescent="0.15">
      <c r="A28" s="36"/>
      <c r="B28" s="36"/>
      <c r="C28" s="38"/>
    </row>
    <row r="29" spans="1:3" x14ac:dyDescent="0.15">
      <c r="A29" s="36"/>
      <c r="B29" s="36"/>
      <c r="C29" s="38"/>
    </row>
  </sheetData>
  <hyperlinks>
    <hyperlink ref="B14" r:id="rId1" display="http://www.vertex42.com/licensing/EULA_privateuse.html"/>
    <hyperlink ref="B4" r:id="rId2"/>
  </hyperlinks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Gradebook</vt:lpstr>
      <vt:lpstr>Names</vt:lpstr>
      <vt:lpstr>Grades</vt:lpstr>
      <vt:lpstr>©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Gradebook Template - Percentage System</dc:title>
  <dc:creator>www.vertex42.com</dc:creator>
  <dc:description>(c) 2009-2014 Vertex42 LLC. All Rights Reserved.</dc:description>
  <cp:lastModifiedBy>Usuario de Microsoft Office</cp:lastModifiedBy>
  <cp:lastPrinted>2009-11-18T17:09:33Z</cp:lastPrinted>
  <dcterms:created xsi:type="dcterms:W3CDTF">2008-04-12T17:21:19Z</dcterms:created>
  <dcterms:modified xsi:type="dcterms:W3CDTF">2015-09-24T13:52:56Z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2009-2014 Vertex42 LLC</vt:lpwstr>
  </property>
  <property fmtid="{D5CDD505-2E9C-101B-9397-08002B2CF9AE}" pid="3" name="Version">
    <vt:lpwstr>1.1.0</vt:lpwstr>
  </property>
</Properties>
</file>