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<sst xmlns="http://schemas.openxmlformats.org/spreadsheetml/2006/main" count="199" uniqueCount="151">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</sst>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650112"/>
        <c:axId val="-2094646128"/>
      </c:barChart>
      <c:catAx>
        <c:axId val="-20946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09464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464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09465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H11" sqref="H11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 t="s">
        <v>145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143</v>
      </c>
      <c r="U8" s="91" t="s">
        <v>144</v>
      </c>
      <c r="V8" s="91" t="s">
        <v>146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 t="s">
        <v>147</v>
      </c>
      <c r="U12" s="77"/>
      <c r="V12" s="77"/>
      <c r="W12" s="77"/>
      <c r="X12" s="77"/>
      <c r="Y12" s="77"/>
      <c r="Z12" s="77"/>
      <c r="AA12" s="77"/>
      <c r="AB12" s="71">
        <f t="shared" ref="AB12:AB25" si="0">IF(SUM(C12:AA12)=0,"",SUMPRODUCT(C12:AA12,$C$9:$AA$9))</f>
        <v>140</v>
      </c>
      <c r="AC12" s="72">
        <f t="shared" ref="AC12:AC25" si="1">IF(SUM(C12:AA12)=0,"",$AC$9+AB12/(SUMIF(C12:AA12,"&lt;&gt;",$C$9:$AA$9)-SUMIF(C12:AA12,"=E",$C$9:$AA$9)))</f>
        <v>1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 t="s">
        <v>147</v>
      </c>
      <c r="U13" s="77"/>
      <c r="V13" s="77"/>
      <c r="W13" s="77"/>
      <c r="X13" s="77"/>
      <c r="Y13" s="77"/>
      <c r="Z13" s="77"/>
      <c r="AA13" s="77"/>
      <c r="AB13" s="71">
        <f t="shared" si="0"/>
        <v>137.5</v>
      </c>
      <c r="AC13" s="72">
        <f t="shared" si="1"/>
        <v>0.9821428571428571</v>
      </c>
      <c r="AD13" s="73" t="str">
        <f>IF(AC13="","",INDEX(Grades!$B$12:$B$24,MATCH(AC13,Grades!$A$12:$A$24,1)))</f>
        <v>A+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 t="s">
        <v>147</v>
      </c>
      <c r="U14" s="77"/>
      <c r="V14" s="77"/>
      <c r="W14" s="77"/>
      <c r="X14" s="77"/>
      <c r="Y14" s="77"/>
      <c r="Z14" s="77"/>
      <c r="AA14" s="77"/>
      <c r="AB14" s="71">
        <f t="shared" si="0"/>
        <v>125.5</v>
      </c>
      <c r="AC14" s="72">
        <f t="shared" si="1"/>
        <v>0.9653846153846154</v>
      </c>
      <c r="AD14" s="73" t="str">
        <f>IF(AC14="","",INDEX(Grades!$B$12:$B$24,MATCH(AC14,Grades!$A$12:$A$24,1)))</f>
        <v>A+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 t="s">
        <v>147</v>
      </c>
      <c r="U15" s="77"/>
      <c r="V15" s="77"/>
      <c r="W15" s="77"/>
      <c r="X15" s="77"/>
      <c r="Y15" s="77"/>
      <c r="Z15" s="77"/>
      <c r="AA15" s="77"/>
      <c r="AB15" s="71">
        <f t="shared" si="0"/>
        <v>137.5</v>
      </c>
      <c r="AC15" s="72">
        <f t="shared" si="1"/>
        <v>0.9821428571428571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 t="s">
        <v>147</v>
      </c>
      <c r="U16" s="77"/>
      <c r="V16" s="77"/>
      <c r="W16" s="77"/>
      <c r="X16" s="77"/>
      <c r="Y16" s="77"/>
      <c r="Z16" s="77"/>
      <c r="AA16" s="77"/>
      <c r="AB16" s="71">
        <f t="shared" si="0"/>
        <v>140</v>
      </c>
      <c r="AC16" s="72">
        <f t="shared" si="1"/>
        <v>1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 t="s">
        <v>147</v>
      </c>
      <c r="U17" s="77"/>
      <c r="V17" s="77"/>
      <c r="W17" s="77"/>
      <c r="X17" s="77"/>
      <c r="Y17" s="77"/>
      <c r="Z17" s="77"/>
      <c r="AA17" s="77"/>
      <c r="AB17" s="71">
        <f t="shared" si="0"/>
        <v>137.5</v>
      </c>
      <c r="AC17" s="72">
        <f t="shared" si="1"/>
        <v>0.9821428571428571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 t="s">
        <v>147</v>
      </c>
      <c r="U18" s="77"/>
      <c r="V18" s="77"/>
      <c r="W18" s="77"/>
      <c r="X18" s="77"/>
      <c r="Y18" s="77"/>
      <c r="Z18" s="77"/>
      <c r="AA18" s="77"/>
      <c r="AB18" s="71">
        <f t="shared" si="0"/>
        <v>140</v>
      </c>
      <c r="AC18" s="72">
        <f t="shared" si="1"/>
        <v>1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 t="s">
        <v>147</v>
      </c>
      <c r="U19" s="77"/>
      <c r="V19" s="77"/>
      <c r="W19" s="77"/>
      <c r="X19" s="77"/>
      <c r="Y19" s="77"/>
      <c r="Z19" s="77"/>
      <c r="AA19" s="77"/>
      <c r="AB19" s="71">
        <f t="shared" si="0"/>
        <v>140</v>
      </c>
      <c r="AC19" s="72">
        <f t="shared" si="1"/>
        <v>1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 t="s">
        <v>147</v>
      </c>
      <c r="U20" s="77"/>
      <c r="V20" s="77"/>
      <c r="W20" s="77"/>
      <c r="X20" s="77"/>
      <c r="Y20" s="77"/>
      <c r="Z20" s="77"/>
      <c r="AA20" s="77"/>
      <c r="AB20" s="71">
        <f t="shared" si="0"/>
        <v>140</v>
      </c>
      <c r="AC20" s="72">
        <f t="shared" si="1"/>
        <v>1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 t="s">
        <v>147</v>
      </c>
      <c r="U21" s="77"/>
      <c r="V21" s="77"/>
      <c r="W21" s="77"/>
      <c r="X21" s="77"/>
      <c r="Y21" s="77"/>
      <c r="Z21" s="77"/>
      <c r="AA21" s="77"/>
      <c r="AB21" s="71">
        <f t="shared" si="0"/>
        <v>140</v>
      </c>
      <c r="AC21" s="72">
        <f t="shared" si="1"/>
        <v>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 t="s">
        <v>147</v>
      </c>
      <c r="U22" s="77"/>
      <c r="V22" s="77"/>
      <c r="W22" s="77"/>
      <c r="X22" s="77"/>
      <c r="Y22" s="77"/>
      <c r="Z22" s="77"/>
      <c r="AA22" s="77"/>
      <c r="AB22" s="71">
        <f t="shared" si="0"/>
        <v>136</v>
      </c>
      <c r="AC22" s="72">
        <f t="shared" si="1"/>
        <v>0.97142857142857142</v>
      </c>
      <c r="AD22" s="73" t="str">
        <f>IF(AC22="","",INDEX(Grades!$B$12:$B$24,MATCH(AC22,Grades!$A$12:$A$24,1)))</f>
        <v>A+</v>
      </c>
      <c r="AF22" s="84" t="s">
        <v>89</v>
      </c>
      <c r="AG22" s="85" t="s">
        <v>148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 t="s">
        <v>147</v>
      </c>
      <c r="U23" s="77"/>
      <c r="V23" s="77"/>
      <c r="W23" s="77"/>
      <c r="X23" s="77"/>
      <c r="Y23" s="77"/>
      <c r="Z23" s="77"/>
      <c r="AA23" s="77"/>
      <c r="AB23" s="71">
        <f t="shared" si="0"/>
        <v>140</v>
      </c>
      <c r="AC23" s="72">
        <f t="shared" si="1"/>
        <v>1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 t="s">
        <v>147</v>
      </c>
      <c r="U24" s="77"/>
      <c r="V24" s="77"/>
      <c r="W24" s="77"/>
      <c r="X24" s="77"/>
      <c r="Y24" s="77"/>
      <c r="Z24" s="77"/>
      <c r="AA24" s="77"/>
      <c r="AB24" s="71">
        <f t="shared" si="0"/>
        <v>140</v>
      </c>
      <c r="AC24" s="72">
        <f t="shared" si="1"/>
        <v>1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 t="str">
        <f t="shared" si="3"/>
        <v/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 t="str">
        <f t="shared" si="4"/>
        <v/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0.99101859678782767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 t="str">
        <f t="shared" si="5"/>
        <v/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 t="str">
        <f t="shared" si="6"/>
        <v/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1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>
        <f t="shared" si="7"/>
        <v>5.6330071214910814E-2</v>
      </c>
      <c r="G28" s="70" t="str">
        <f t="shared" si="7"/>
        <v/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 t="str">
        <f t="shared" si="8"/>
        <v/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1.2657445727612258E-2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0</v>
      </c>
      <c r="D23" s="16">
        <f t="shared" ca="1" si="0"/>
        <v>0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13</v>
      </c>
      <c r="D24" s="29">
        <f t="shared" ca="1" si="0"/>
        <v>1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0.99101859678782767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1</v>
      </c>
      <c r="C30" s="63" t="s">
        <v>56</v>
      </c>
    </row>
    <row r="31" spans="1:4" ht="14" x14ac:dyDescent="0.15">
      <c r="A31" s="24" t="s">
        <v>50</v>
      </c>
      <c r="B31" s="54">
        <f>Gradebook!AC28</f>
        <v>1.2657445727612258E-2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1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0.98571428571428565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0.97357142857142853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2015-10-01T11:01:41Z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