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<sst xmlns="http://schemas.openxmlformats.org/spreadsheetml/2006/main" count="199" uniqueCount="151">
  <si>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</si>
  <si>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</si>
  <si>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</si>
  <si>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</si>
  <si>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</si>
  <si>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</si>
  <si>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</si>
  <si>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</si>
  <si>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</si>
  <si>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</si>
  <si>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</si>
  <si>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</si>
  <si>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</si>
  <si>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</si>
  <si>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</si>
  <si>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</si>
  <si>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</si>
  <si>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</si>
  <si>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</si>
  <si>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</si>
  <si>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</si>
  <si>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</si>
  <si>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</si>
  <si>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</si>
  <si>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</si>
  <si>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</si>
  <si>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</si>
  <si>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</si>
  <si>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</si>
  <si>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</si>
  <si>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</si>
  <si>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</si>
  <si>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</si>
  <si>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</si>
  <si>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</si>
  <si>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</si>
  <si>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</si>
  <si>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</si>
  <si>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</si>
  <si>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</si>
  <si>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</si>
  <si>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</si>
  <si>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</si>
  <si>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</si>
  <si>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</si>
  <si>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</si>
  <si>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</si>
  <si>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</si>
  <si>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</si>
  <si>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</si>
  <si>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</si>
  <si>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</si>
  <si>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</si>
  <si>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</si>
  <si>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</si>
  <si>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</si>
  <si>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</si>
  <si>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</si>
  <si>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</si>
  <si>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</si>
  <si>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</si>
  <si>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</si>
  <si>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</si>
  <si>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</si>
  <si>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</si>
  <si>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</si>
  <si>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</si>
  <si>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</si>
  <si>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</si>
  <si>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</si>
  <si>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</si>
  <si>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</si>
  <si>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</si>
  <si>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</si>
  <si>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</si>
  <si>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</si>
  <si>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</si>
  <si>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</si>
  <si>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</si>
  <si>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</si>
  <si>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</si>
  <si>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</si>
  <si>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</si>
  <si>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</si>
  <si>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</si>
  <si>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</si>
  <si>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</si>
  <si>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</si>
  <si>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</si>
  <si>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</si>
  <si>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</si>
  <si>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</si>
  <si>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</si>
  <si>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</si>
  <si>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</si>
  <si>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</si>
  <si>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</si>
  <si>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</si>
  <si>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</si>
  <si>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</si>
  <si>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</si>
  <si>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</si>
  <si>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</si>
  <si>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</si>
  <si>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</si>
  <si>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</si>
  <si>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</si>
  <si>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</si>
  <si>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</si>
  <si>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</si>
  <si>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</si>
  <si>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</si>
  <si>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</si>
  <si>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</si>
  <si>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</si>
  <si>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</si>
  <si>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</si>
  <si>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</si>
  <si>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</si>
  <si>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</si>
  <si>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</si>
  <si>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</si>
  <si>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</si>
  <si>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</si>
  <si>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</si>
  <si>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</si>
  <si>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</si>
  <si>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</si>
  <si>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</si>
  <si>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</si>
  <si>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</si>
  <si>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</si>
  <si>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</si>
  <si>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</si>
  <si>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</si>
  <si>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</si>
  <si>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</si>
  <si>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</si>
  <si>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</si>
  <si>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</si>
  <si>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</si>
  <si>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</si>
  <si>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</si>
  <si>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Quizzes</t>
  </si>
  <si>
    <t>Pruebita 2</t>
  </si>
  <si>
    <t>Grabación 1</t>
  </si>
  <si>
    <t>Grabación 2</t>
  </si>
  <si>
    <t>Grabaciones</t>
  </si>
  <si>
    <t>Grabación nota</t>
  </si>
  <si>
    <t>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</si>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</sst>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8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85168"/>
        <c:axId val="-2124377008"/>
      </c:barChart>
      <c:catAx>
        <c:axId val="-212438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437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37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4385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304800</xdr:colOff>
          <xdr:row>25</xdr:row>
          <xdr:rowOff>114300</xdr:rowOff>
        </xdr:from>
        <xdr:to>
          <xdr:col>34</xdr:col>
          <xdr:colOff>467311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R20" sqref="R20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143</v>
      </c>
      <c r="S7" s="96"/>
      <c r="T7" s="96" t="s">
        <v>147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144</v>
      </c>
      <c r="T8" s="91" t="s">
        <v>145</v>
      </c>
      <c r="U8" s="91" t="s">
        <v>146</v>
      </c>
      <c r="V8" s="91" t="s">
        <v>148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/>
      <c r="T12" s="77" t="s">
        <v>149</v>
      </c>
      <c r="U12" s="77"/>
      <c r="V12" s="77"/>
      <c r="W12" s="77"/>
      <c r="X12" s="77"/>
      <c r="Y12" s="77"/>
      <c r="Z12" s="77"/>
      <c r="AA12" s="77"/>
      <c r="AB12" s="71">
        <f t="shared" ref="AB12:AB25" si="0">IF(SUM(C12:AA12)=0,"",SUMPRODUCT(C12:AA12,$C$9:$AA$9))</f>
        <v>70</v>
      </c>
      <c r="AC12" s="72">
        <f t="shared" ref="AC12:AC25" si="1">IF(SUM(C12:AA12)=0,"",$AC$9+AB12/(SUMIF(C12:AA12,"&lt;&gt;",$C$9:$AA$9)-SUMIF(C12:AA12,"=E",$C$9:$AA$9)))</f>
        <v>1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/>
      <c r="T13" s="77" t="s">
        <v>149</v>
      </c>
      <c r="U13" s="77"/>
      <c r="V13" s="77"/>
      <c r="W13" s="77"/>
      <c r="X13" s="77"/>
      <c r="Y13" s="77"/>
      <c r="Z13" s="77"/>
      <c r="AA13" s="77"/>
      <c r="AB13" s="71">
        <f t="shared" si="0"/>
        <v>67.5</v>
      </c>
      <c r="AC13" s="72">
        <f t="shared" si="1"/>
        <v>0.9642857142857143</v>
      </c>
      <c r="AD13" s="73" t="str">
        <f>IF(AC13="","",INDEX(Grades!$B$12:$B$24,MATCH(AC13,Grades!$A$12:$A$24,1)))</f>
        <v>A+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/>
      <c r="T14" s="77" t="s">
        <v>149</v>
      </c>
      <c r="U14" s="77"/>
      <c r="V14" s="77"/>
      <c r="W14" s="77"/>
      <c r="X14" s="77"/>
      <c r="Y14" s="77"/>
      <c r="Z14" s="77"/>
      <c r="AA14" s="77"/>
      <c r="AB14" s="71">
        <f t="shared" si="0"/>
        <v>57</v>
      </c>
      <c r="AC14" s="72">
        <f t="shared" si="1"/>
        <v>0.95</v>
      </c>
      <c r="AD14" s="73" t="str">
        <f>IF(AC14="","",INDEX(Grades!$B$12:$B$24,MATCH(AC14,Grades!$A$12:$A$24,1)))</f>
        <v>A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/>
      <c r="T15" s="77" t="s">
        <v>149</v>
      </c>
      <c r="U15" s="77"/>
      <c r="V15" s="77"/>
      <c r="W15" s="77"/>
      <c r="X15" s="77"/>
      <c r="Y15" s="77"/>
      <c r="Z15" s="77"/>
      <c r="AA15" s="77"/>
      <c r="AB15" s="71">
        <f t="shared" si="0"/>
        <v>67.5</v>
      </c>
      <c r="AC15" s="72">
        <f t="shared" si="1"/>
        <v>0.9642857142857143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/>
      <c r="T16" s="77" t="s">
        <v>149</v>
      </c>
      <c r="U16" s="77"/>
      <c r="V16" s="77"/>
      <c r="W16" s="77"/>
      <c r="X16" s="77"/>
      <c r="Y16" s="77"/>
      <c r="Z16" s="77"/>
      <c r="AA16" s="77"/>
      <c r="AB16" s="71">
        <f t="shared" si="0"/>
        <v>70</v>
      </c>
      <c r="AC16" s="72">
        <f t="shared" si="1"/>
        <v>1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/>
      <c r="T17" s="77" t="s">
        <v>149</v>
      </c>
      <c r="U17" s="77"/>
      <c r="V17" s="77"/>
      <c r="W17" s="77"/>
      <c r="X17" s="77"/>
      <c r="Y17" s="77"/>
      <c r="Z17" s="77"/>
      <c r="AA17" s="77"/>
      <c r="AB17" s="71">
        <f t="shared" si="0"/>
        <v>67.5</v>
      </c>
      <c r="AC17" s="72">
        <f t="shared" si="1"/>
        <v>0.9642857142857143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/>
      <c r="T18" s="77" t="s">
        <v>149</v>
      </c>
      <c r="U18" s="77"/>
      <c r="V18" s="77"/>
      <c r="W18" s="77"/>
      <c r="X18" s="77"/>
      <c r="Y18" s="77"/>
      <c r="Z18" s="77"/>
      <c r="AA18" s="77"/>
      <c r="AB18" s="71">
        <f t="shared" si="0"/>
        <v>70</v>
      </c>
      <c r="AC18" s="72">
        <f t="shared" si="1"/>
        <v>1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/>
      <c r="T19" s="77" t="s">
        <v>149</v>
      </c>
      <c r="U19" s="77"/>
      <c r="V19" s="77"/>
      <c r="W19" s="77"/>
      <c r="X19" s="77"/>
      <c r="Y19" s="77"/>
      <c r="Z19" s="77"/>
      <c r="AA19" s="77"/>
      <c r="AB19" s="71">
        <f t="shared" si="0"/>
        <v>70</v>
      </c>
      <c r="AC19" s="72">
        <f t="shared" si="1"/>
        <v>1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/>
      <c r="T20" s="77" t="s">
        <v>149</v>
      </c>
      <c r="U20" s="77"/>
      <c r="V20" s="77"/>
      <c r="W20" s="77"/>
      <c r="X20" s="77"/>
      <c r="Y20" s="77"/>
      <c r="Z20" s="77"/>
      <c r="AA20" s="77"/>
      <c r="AB20" s="71">
        <f t="shared" si="0"/>
        <v>70</v>
      </c>
      <c r="AC20" s="72">
        <f t="shared" si="1"/>
        <v>1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/>
      <c r="T21" s="77" t="s">
        <v>149</v>
      </c>
      <c r="U21" s="77"/>
      <c r="V21" s="77"/>
      <c r="W21" s="77"/>
      <c r="X21" s="77"/>
      <c r="Y21" s="77"/>
      <c r="Z21" s="77"/>
      <c r="AA21" s="77"/>
      <c r="AB21" s="71">
        <f t="shared" si="0"/>
        <v>70</v>
      </c>
      <c r="AC21" s="72">
        <f t="shared" si="1"/>
        <v>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/>
      <c r="T22" s="77" t="s">
        <v>149</v>
      </c>
      <c r="U22" s="77"/>
      <c r="V22" s="77"/>
      <c r="W22" s="77"/>
      <c r="X22" s="77"/>
      <c r="Y22" s="77"/>
      <c r="Z22" s="77"/>
      <c r="AA22" s="77"/>
      <c r="AB22" s="71">
        <f t="shared" si="0"/>
        <v>67.5</v>
      </c>
      <c r="AC22" s="72">
        <f t="shared" si="1"/>
        <v>0.9642857142857143</v>
      </c>
      <c r="AD22" s="73" t="str">
        <f>IF(AC22="","",INDEX(Grades!$B$12:$B$24,MATCH(AC22,Grades!$A$12:$A$24,1)))</f>
        <v>A+</v>
      </c>
      <c r="AF22" s="84" t="s">
        <v>89</v>
      </c>
      <c r="AG22" s="85" t="s">
        <v>150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/>
      <c r="T23" s="77" t="s">
        <v>149</v>
      </c>
      <c r="U23" s="77"/>
      <c r="V23" s="77"/>
      <c r="W23" s="77"/>
      <c r="X23" s="77"/>
      <c r="Y23" s="77"/>
      <c r="Z23" s="77"/>
      <c r="AA23" s="77"/>
      <c r="AB23" s="71">
        <f t="shared" si="0"/>
        <v>70</v>
      </c>
      <c r="AC23" s="72">
        <f t="shared" si="1"/>
        <v>1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/>
      <c r="T24" s="77" t="s">
        <v>149</v>
      </c>
      <c r="U24" s="77"/>
      <c r="V24" s="77"/>
      <c r="W24" s="77"/>
      <c r="X24" s="77"/>
      <c r="Y24" s="77"/>
      <c r="Z24" s="77"/>
      <c r="AA24" s="77"/>
      <c r="AB24" s="71">
        <f t="shared" si="0"/>
        <v>70</v>
      </c>
      <c r="AC24" s="72">
        <f t="shared" si="1"/>
        <v>1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 t="str">
        <f t="shared" si="3"/>
        <v/>
      </c>
      <c r="F26" s="70" t="str">
        <f t="shared" si="3"/>
        <v/>
      </c>
      <c r="G26" s="70" t="str">
        <f t="shared" si="3"/>
        <v/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 t="str">
        <f t="shared" si="4"/>
        <v/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0.98516483516483511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 t="str">
        <f t="shared" si="5"/>
        <v/>
      </c>
      <c r="F27" s="70" t="str">
        <f t="shared" si="5"/>
        <v/>
      </c>
      <c r="G27" s="70" t="str">
        <f t="shared" si="5"/>
        <v/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 t="str">
        <f t="shared" si="6"/>
        <v/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1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 t="str">
        <f t="shared" si="7"/>
        <v/>
      </c>
      <c r="F28" s="70" t="str">
        <f t="shared" si="7"/>
        <v/>
      </c>
      <c r="G28" s="70" t="str">
        <f t="shared" si="7"/>
        <v/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 t="str">
        <f t="shared" si="8"/>
        <v/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1.9876647337185006E-2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12</v>
      </c>
      <c r="D24" s="29">
        <f t="shared" ca="1" si="0"/>
        <v>0.92307692307692313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0.98516483516483511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1</v>
      </c>
      <c r="C30" s="63" t="s">
        <v>56</v>
      </c>
    </row>
    <row r="31" spans="1:4" ht="14" x14ac:dyDescent="0.15">
      <c r="A31" s="24" t="s">
        <v>50</v>
      </c>
      <c r="B31" s="54">
        <f>Gradebook!AC28</f>
        <v>1.9876647337185006E-2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1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0.97142857142857142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0.9642857142857143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2015-09-22T11:19:54Z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