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G:\00 Work Files\02 Work Trainings &amp; Apps\Project SPARTA ft LINANG\20230628 SP201 Essential Excel Skills for Data Preparation and Analysis\"/>
    </mc:Choice>
  </mc:AlternateContent>
  <xr:revisionPtr revIDLastSave="0" documentId="13_ncr:1_{7EA71AAC-D5E6-415F-A5D0-7342B2AF86E9}" xr6:coauthVersionLast="47" xr6:coauthVersionMax="47" xr10:uidLastSave="{00000000-0000-0000-0000-000000000000}"/>
  <workbookProtection workbookAlgorithmName="SHA-512" workbookHashValue="248IHY0m9mMI3oUrYaSZ3h74fSm9jh5H2lzbnhqhsek5mSAuysdllYra2pRuZOkosij+eHj+NR7bvxzecMi9Ug==" workbookSaltValue="hPmibbTUWyXy7q5YIsjX1Q==" workbookSpinCount="100000" lockStructure="1"/>
  <bookViews>
    <workbookView xWindow="-24120" yWindow="-120" windowWidth="24240" windowHeight="13140" activeTab="5" xr2:uid="{00000000-000D-0000-FFFF-FFFF00000000}"/>
  </bookViews>
  <sheets>
    <sheet name="Week - 1" sheetId="2" r:id="rId1"/>
    <sheet name="Week - 2" sheetId="3" r:id="rId2"/>
    <sheet name="Week - 3" sheetId="4" r:id="rId3"/>
    <sheet name="Week - 4" sheetId="5" r:id="rId4"/>
    <sheet name="Week - 5" sheetId="6" r:id="rId5"/>
    <sheet name="Charts" sheetId="7" r:id="rId6"/>
  </sheets>
  <definedNames>
    <definedName name="_xlnm._FilterDatabase" localSheetId="4" hidden="1">'Week - 5'!$A$1:$H$50</definedName>
    <definedName name="ALLOVER">'Week - 5'!$A$1:$H$50</definedName>
    <definedName name="AVG.Expend" localSheetId="3">'Week - 4'!$F$2:$F$50</definedName>
    <definedName name="AVG.Expend" localSheetId="4">'Week - 5'!$F$2:$F$50</definedName>
    <definedName name="AVG.Expend">'Week - 3'!$F$2:$F$50</definedName>
    <definedName name="AVG.Time" localSheetId="3">'Week - 4'!$E$2:$E$50</definedName>
    <definedName name="AVG.Time" localSheetId="4">'Week - 5'!$E$2:$E$50</definedName>
    <definedName name="AVG.Time">'Week - 3'!$E$2:$E$50</definedName>
    <definedName name="Enjoy.SL" localSheetId="3">'Week - 4'!$C$2:$C$50</definedName>
    <definedName name="Enjoy.SL" localSheetId="4">'Week - 5'!$C$2:$C$50</definedName>
    <definedName name="Enjoy.SL">'Week - 3'!$C$2:$C$50</definedName>
    <definedName name="L.Materials">'Week - 3'!$D$2:$D$50</definedName>
    <definedName name="L.Settlement" localSheetId="3">'Week - 4'!$B$2:$B$50</definedName>
    <definedName name="L.Settlement" localSheetId="4">'Week - 5'!$B$2:$B$50</definedName>
    <definedName name="L.Settlement">'Week - 3'!$B$2:$B$50</definedName>
    <definedName name="Pref.Location" localSheetId="3">'Week - 4'!$H$2:$H$50</definedName>
    <definedName name="Pref.Location" localSheetId="4">'Week - 5'!$H$2:$H$50</definedName>
    <definedName name="Pref.Location">'Week - 3'!$H$2:$H$50</definedName>
    <definedName name="Pref.Materials" localSheetId="3">'Week - 4'!$D$2:$D$50</definedName>
    <definedName name="Pref.Materials" localSheetId="4">'Week - 5'!$D$2:$D$50</definedName>
    <definedName name="Pref.Time" localSheetId="3">'Week - 4'!$G$2:$G$50</definedName>
    <definedName name="Pref.Time" localSheetId="4">'Week - 5'!$G$2:$G$50</definedName>
    <definedName name="Pref.Time">'Week - 3'!$G$2:$G$50</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7" i="6" l="1"/>
  <c r="S27" i="6"/>
  <c r="AM56" i="6"/>
  <c r="AH56" i="6"/>
  <c r="AB27" i="6"/>
  <c r="AC56" i="6" s="1"/>
  <c r="AC57" i="6" s="1"/>
  <c r="W27" i="6"/>
  <c r="X56" i="6" s="1"/>
  <c r="X57" i="6" s="1"/>
  <c r="AB70" i="5"/>
  <c r="AA70" i="5"/>
  <c r="Z70" i="5"/>
  <c r="AB69" i="5"/>
  <c r="AA69" i="5"/>
  <c r="Z69" i="5"/>
  <c r="AB66" i="5"/>
  <c r="AA66" i="5"/>
  <c r="Z66" i="5"/>
  <c r="AB65" i="5"/>
  <c r="AA65" i="5"/>
  <c r="Z65" i="5"/>
  <c r="AB64" i="5"/>
  <c r="AA64" i="5"/>
  <c r="Z64" i="5"/>
  <c r="AB61" i="5"/>
  <c r="AA61" i="5"/>
  <c r="Z61" i="5"/>
  <c r="AB60" i="5"/>
  <c r="AA60" i="5"/>
  <c r="Z60" i="5"/>
  <c r="AB59" i="5"/>
  <c r="AA59" i="5"/>
  <c r="Z59" i="5"/>
  <c r="U29" i="5"/>
  <c r="T29" i="5"/>
  <c r="S29" i="5"/>
  <c r="U28" i="5"/>
  <c r="T28" i="5"/>
  <c r="S28" i="5"/>
  <c r="U27" i="5"/>
  <c r="T27" i="5"/>
  <c r="S27" i="5"/>
  <c r="U26" i="5"/>
  <c r="T26" i="5"/>
  <c r="S26" i="5"/>
  <c r="U25" i="5"/>
  <c r="T25" i="5"/>
  <c r="S25" i="5"/>
  <c r="U24" i="5"/>
  <c r="T24" i="5"/>
  <c r="S24" i="5"/>
  <c r="U23" i="5"/>
  <c r="V21" i="5" s="1"/>
  <c r="T23" i="5"/>
  <c r="S23" i="5"/>
  <c r="U22" i="5"/>
  <c r="T22" i="5"/>
  <c r="S22" i="5"/>
  <c r="U21" i="5"/>
  <c r="T21" i="5"/>
  <c r="S21" i="5"/>
  <c r="U20" i="5"/>
  <c r="T20" i="5"/>
  <c r="S20" i="5"/>
  <c r="U19" i="5"/>
  <c r="V17" i="5" s="1"/>
  <c r="T19" i="5"/>
  <c r="S19" i="5"/>
  <c r="U18" i="5"/>
  <c r="T18" i="5"/>
  <c r="S18" i="5"/>
  <c r="U17" i="5"/>
  <c r="T17" i="5"/>
  <c r="S17" i="5"/>
  <c r="U16" i="5"/>
  <c r="T16" i="5"/>
  <c r="S16" i="5"/>
  <c r="U15" i="5"/>
  <c r="T15" i="5"/>
  <c r="S15" i="5"/>
  <c r="U14" i="5"/>
  <c r="T14" i="5"/>
  <c r="S14" i="5"/>
  <c r="U13" i="5"/>
  <c r="T13" i="5"/>
  <c r="S13" i="5"/>
  <c r="U12" i="5"/>
  <c r="T12" i="5"/>
  <c r="S12" i="5"/>
  <c r="U11" i="5"/>
  <c r="T11" i="5"/>
  <c r="S11" i="5"/>
  <c r="U10" i="5"/>
  <c r="V10" i="5" s="1"/>
  <c r="T10" i="5"/>
  <c r="S10" i="5"/>
  <c r="S107" i="4"/>
  <c r="S106" i="4"/>
  <c r="S105" i="4"/>
  <c r="S100" i="4"/>
  <c r="S99" i="4"/>
  <c r="S98" i="4"/>
  <c r="S82" i="4"/>
  <c r="S69" i="4"/>
  <c r="S56" i="4"/>
  <c r="S54" i="4"/>
  <c r="S52" i="4"/>
  <c r="S50" i="4"/>
  <c r="S37" i="4"/>
  <c r="S35" i="4"/>
  <c r="S33" i="4"/>
  <c r="S31" i="4"/>
  <c r="S29" i="4"/>
  <c r="S27" i="4"/>
  <c r="S25" i="4"/>
  <c r="S11" i="4"/>
  <c r="S7" i="4"/>
  <c r="Y57" i="6"/>
  <c r="T37" i="4"/>
  <c r="T25" i="4"/>
  <c r="T7" i="4"/>
  <c r="T35" i="4"/>
  <c r="R28" i="6"/>
  <c r="T31" i="4"/>
  <c r="S28" i="6"/>
  <c r="AC27" i="6"/>
  <c r="T33" i="4"/>
  <c r="T27" i="4"/>
  <c r="AN56" i="6"/>
  <c r="AD57" i="6"/>
  <c r="T82" i="4"/>
  <c r="T105" i="4"/>
  <c r="T29" i="4"/>
  <c r="T69" i="4"/>
  <c r="T99" i="4"/>
  <c r="T56" i="6"/>
  <c r="AD56" i="6"/>
  <c r="Y56" i="6"/>
  <c r="T56" i="4"/>
  <c r="T54" i="4"/>
  <c r="AI56" i="6"/>
  <c r="T107" i="4"/>
  <c r="T50" i="4"/>
  <c r="T52" i="4"/>
  <c r="T106" i="4"/>
  <c r="T11" i="4"/>
  <c r="T57" i="6"/>
  <c r="X27" i="6"/>
  <c r="T98" i="4"/>
  <c r="T100" i="4"/>
  <c r="V12" i="5" l="1"/>
  <c r="S56" i="6"/>
  <c r="S57" i="6" s="1"/>
</calcChain>
</file>

<file path=xl/sharedStrings.xml><?xml version="1.0" encoding="utf-8"?>
<sst xmlns="http://schemas.openxmlformats.org/spreadsheetml/2006/main" count="1791" uniqueCount="177">
  <si>
    <t>Respondent/s</t>
  </si>
  <si>
    <t>Location Settlement Classification</t>
  </si>
  <si>
    <t>Do you enjoy studying/learning</t>
  </si>
  <si>
    <t>Preferred Learning Material</t>
  </si>
  <si>
    <t>Average Daily Time spent in Studying/Learning</t>
  </si>
  <si>
    <t>Average Expenditure on Studying/Learning</t>
  </si>
  <si>
    <t>What is your preferred time on Studying/Learning</t>
  </si>
  <si>
    <t>Which one is your Prefered location  on Studying/Learning</t>
  </si>
  <si>
    <t>Rural</t>
  </si>
  <si>
    <t>Yes</t>
  </si>
  <si>
    <t>Reference Books</t>
  </si>
  <si>
    <t>Evening</t>
  </si>
  <si>
    <t>Home</t>
  </si>
  <si>
    <t>Lecture Videos</t>
  </si>
  <si>
    <t>Morning</t>
  </si>
  <si>
    <t>No</t>
  </si>
  <si>
    <t>Personal/Class Notes</t>
  </si>
  <si>
    <t>Late-night</t>
  </si>
  <si>
    <t>Central Library</t>
  </si>
  <si>
    <t>Text Books</t>
  </si>
  <si>
    <t>Park or Garden</t>
  </si>
  <si>
    <t>Class Room</t>
  </si>
  <si>
    <t>Campus Ground</t>
  </si>
  <si>
    <t>School Library</t>
  </si>
  <si>
    <t>Urban</t>
  </si>
  <si>
    <t>Afternoon</t>
  </si>
  <si>
    <t>Other places</t>
  </si>
  <si>
    <t>Other</t>
  </si>
  <si>
    <t>Do you enjoy studying/learning?</t>
  </si>
  <si>
    <t>Average Daily Time spent in Studying/Learning? (in hours)</t>
  </si>
  <si>
    <t>Average Expenditure on Studying/Learning?</t>
  </si>
  <si>
    <t>Which is your preferred time on Studying/Learning?</t>
  </si>
  <si>
    <t>Which one is your Prefered location  on Studying/Learning?</t>
  </si>
  <si>
    <t>FORMATTING &amp; VALIDATION COLUMN</t>
  </si>
  <si>
    <t>(text)</t>
  </si>
  <si>
    <t>Data Bar</t>
  </si>
  <si>
    <t>***Whole Number, &gt;0</t>
  </si>
  <si>
    <t>Top 10</t>
  </si>
  <si>
    <t>***Decimal, &gt;0</t>
  </si>
  <si>
    <t>What is your preferred time on studying/lerning?</t>
  </si>
  <si>
    <t>Which one is your Prefered location  on studying/lerning?</t>
  </si>
  <si>
    <t>Which one is your preferred location  on Studying/Learning?</t>
  </si>
  <si>
    <t>3.4. Capstone Task 3</t>
  </si>
  <si>
    <t>HYPOTHESIS</t>
  </si>
  <si>
    <t>1. More people in "rural" areas enjoys studying/learning.</t>
  </si>
  <si>
    <t>*** COUNTIFS</t>
  </si>
  <si>
    <t>*** No. of people in "rural" areas enjoys studying/learning.</t>
  </si>
  <si>
    <t xml:space="preserve">Criteria 1: </t>
  </si>
  <si>
    <t xml:space="preserve">Criteria 2: </t>
  </si>
  <si>
    <t>*** No. of people in "urban" areas enjoys studying/learning.</t>
  </si>
  <si>
    <t>Findings:</t>
  </si>
  <si>
    <t xml:space="preserve">There are ""15"" people in rural areas enjoys studying/learning while there are ""19"" people in urban area enjoys studying/learning." </t>
  </si>
  <si>
    <t xml:space="preserve">Conclusion: </t>
  </si>
  <si>
    <t xml:space="preserve">Therefore, our 1st hypothesis is wrong since people in urban area has ""19"" participants that enjoys studying/learning compared to the rural areas that has only ""15"" particiapant." </t>
  </si>
  <si>
    <t>2. Preferred location to study/learn is at "Home".</t>
  </si>
  <si>
    <t>*** COUNTIF</t>
  </si>
  <si>
    <t>*** No. of people that prefers to study/learn at "Home"</t>
  </si>
  <si>
    <t>*** No. of people that prefers to study/learn at "Park or Garden".</t>
  </si>
  <si>
    <t>*** No. of people that prefers to study/learn at "Campus Ground".</t>
  </si>
  <si>
    <t>*** No. of people that prefers to study/learn at "Class Room"</t>
  </si>
  <si>
    <t>*** No. of people that prefers to study/learn at "School Library":</t>
  </si>
  <si>
    <t>*** No. of people that prefers to study/learn at "Central Library":</t>
  </si>
  <si>
    <t>*** No. of people that prefers to study/learn at "Other Places":</t>
  </si>
  <si>
    <t>There are "20" people that prefers to study/learn at "Home", while "4" at "Park or Garnden", "2" at "Campus Ground", "3" at "Class Room", "6" at "School Library", "13" at "Central Library" and "1" at "Other Places" that are not listed in the survey form.</t>
  </si>
  <si>
    <t>Therefore, our 2nd hypothesis is correct since people that prefers to study/learn at "Home" has the highest participant count which is "20" followed by "13" counts for "Central Library", "6" counts for "School Library", "4" counts for "Park or Garnden",  "3" counts for "Class Room", "2" counts for "Campus Ground" and "1" count for "Other Places" that are not listed in the survey form.</t>
  </si>
  <si>
    <t>3. Preferred time to study/learn is during "Late-night".</t>
  </si>
  <si>
    <t>*** No. of people that prefers to study/learn during "Late-night":</t>
  </si>
  <si>
    <t>Criteria 1:</t>
  </si>
  <si>
    <t>*** No. of people that prefers to study/learn during "Morning":</t>
  </si>
  <si>
    <t>*** No. of people that prefers to study/learn during "Afternoon":</t>
  </si>
  <si>
    <t>*** No. of people that prefers to study/learn during "Evening":</t>
  </si>
  <si>
    <t xml:space="preserve">There are "16" people that prefers to learn/study during "Late-night", "22" people for "Morning", "3" people for "Afternoon" and "8" people for "Evening"      
 </t>
  </si>
  <si>
    <t>Therefore, our 3rd hypothesis is wrong since people that prefers to study/learn during "Morning" has the highest participant count which is "22" while "Late-night" has "16".</t>
  </si>
  <si>
    <t>4. Average daily time spend on studying/learning is at least "1" hr/s.</t>
  </si>
  <si>
    <t>*** AVERAGE</t>
  </si>
  <si>
    <t>*** Average daily time spend on studying/learning:</t>
  </si>
  <si>
    <t>N/A</t>
  </si>
  <si>
    <t>Average daily time spend on studying/learning from the data gathered is "1.80" hours.</t>
  </si>
  <si>
    <t>Therefore, our 4th hypothesis is correct since the average daily time spend on studying/learning from the data gathered is "1.80" hours which surpasses our hypothesis of at least "1" hour.</t>
  </si>
  <si>
    <t>5. Average expenditure on studying/learning is at least "500" pesos.</t>
  </si>
  <si>
    <t>*** No. of people that prefers to study/learn at home:</t>
  </si>
  <si>
    <t>Average expenditure on studying/learning from the data gathered is "783.67" pesos.</t>
  </si>
  <si>
    <t>Therefore, our 5th hypothesis is correct since the average expenditure on studying/learning from the data gathered is "783.67" pesos which surpasses our hypothesis of at least "500" pesos.</t>
  </si>
  <si>
    <t xml:space="preserve">After manipulating your data, answer each question briefly and concisely. </t>
  </si>
  <si>
    <t>*** How long do they take to get to work?</t>
  </si>
  <si>
    <t>Transformed Question: How long do they take/spent time to study/learn everyday?</t>
  </si>
  <si>
    <t>On average:</t>
  </si>
  <si>
    <t>At most:</t>
  </si>
  <si>
    <t>At least:</t>
  </si>
  <si>
    <t>*** What is the percentage of time in a day they spend traveling?</t>
  </si>
  <si>
    <t>Transformed Question: What is the percentage of time in a day they spend to study/learn?</t>
  </si>
  <si>
    <t>4.5. Capstone Task 4</t>
  </si>
  <si>
    <t>The question for this section...</t>
  </si>
  <si>
    <t>For example, try gathering data only from people at your school or work. You can also try gathering data from your neighbors on your street or barangay. How does this affect your data?</t>
  </si>
  <si>
    <t>*** For this task, I'll separate the data according to "Rural" and "Urban". Which means, I gathered data from "Urban Area" vs "Rural Area". I'll see to it how does it affects my data.</t>
  </si>
  <si>
    <t>COUNTIFS/AVERAGEIFS FUNCTION</t>
  </si>
  <si>
    <t>RURAL</t>
  </si>
  <si>
    <t>URBAN</t>
  </si>
  <si>
    <t>RURAL/URBAN</t>
  </si>
  <si>
    <t>SANITY CHECK</t>
  </si>
  <si>
    <t>Do you enjoy studying/learning?
(Namebox:  "Enjoy.SL")</t>
  </si>
  <si>
    <t>Preferred Learning Material
(Namebox:  "Pref.Material")</t>
  </si>
  <si>
    <t>***Average Amount</t>
  </si>
  <si>
    <t>What is your preferred time on  studying/learning?
(Namebox:  "Pref.Time")</t>
  </si>
  <si>
    <t>Which one is your Prefered location  on  studying/learning?
(Namebox:  "Pref.Location")</t>
  </si>
  <si>
    <t>//Capstone Task at Week 3</t>
  </si>
  <si>
    <t xml:space="preserve">There are "15" people in rural areas enjoys studying/learning while there are "19" people in urban area enjoys studying/learning.   </t>
  </si>
  <si>
    <t xml:space="preserve">Therefore, our 1st hypothesis is incorrect since people in urban area has "19" participants that enjoys studying/learning compared to the rural areas that has only "15" particiapant. </t>
  </si>
  <si>
    <t>//Capstone Task at Week 4</t>
  </si>
  <si>
    <t>There are 15 people in rural areas who enjoy studying/learning, while there are 13 people in rural areas who do not enjoy studying/learning.</t>
  </si>
  <si>
    <t>Therefore, our first hypothesis is correct since there are 15 people in rural areas who enjoy studying/learning, compared to 13 people who do not enjoy learning/studying.</t>
  </si>
  <si>
    <t xml:space="preserve">CHANGES: </t>
  </si>
  <si>
    <t>At "Capstone Task Week 3", our first hypothesis was incorrect. However, at "Capstone Task Week 4", it became correct.</t>
  </si>
  <si>
    <t>MEDIAN, STANDARD DEVIATION, VARIANCE, CORRELATION and COVARIANCE FUNCTIONS</t>
  </si>
  <si>
    <t>*** Dispersion of the data set according to "Rural" and "Urban" local settlement.</t>
  </si>
  <si>
    <t>*** Relationship between "Average Daily Time Spent" and "Average Expenditure" on Studying/Learning.</t>
  </si>
  <si>
    <t>Urban &amp; Rural</t>
  </si>
  <si>
    <t>*** Average Daily Time spent in Studying/Learning? (in hours)</t>
  </si>
  <si>
    <t>There are "20" people that prefers to study/learn at "Home", while "4" at "Park or Garden", "2" at "Campus Ground", "3" at "Class Room", "6" at "School Library", "13" at "Central Library" and "1" at "Other Places" that are not listed in the survey form.</t>
  </si>
  <si>
    <t>Median:</t>
  </si>
  <si>
    <t>Standard Deviation:</t>
  </si>
  <si>
    <t>Variance:</t>
  </si>
  <si>
    <t>*** Average Expenditure on Studying/Learning?</t>
  </si>
  <si>
    <t>Correlation:</t>
  </si>
  <si>
    <t>Covariance:</t>
  </si>
  <si>
    <t>At Rural, the highest preferred to study/learn is at Home with a score of "10".</t>
  </si>
  <si>
    <t>At Urban, the highest preferred to study/learn is at Home with a score of "10".</t>
  </si>
  <si>
    <t>For example, try gathering data only from people at your school or work. You can also try gathering data from your neighbors on your street or barangay. How does this affect your data?... How does this affect your data?</t>
  </si>
  <si>
    <t>Therefore, our 2nd hypothesis is still correct since people that prefers to study/learn at "Home" has the highest participant count for both rural and urban local settlements.</t>
  </si>
  <si>
    <t>ANSWER</t>
  </si>
  <si>
    <t>Among the hypotheses, the first hypothesis that was initially concluded as "incorrect" in Capstone Task 3 became correct in Capstone Task 4. This indicates that the data collected specifically from the "Rural only" category influenced the revised conclusion. Additionally, the outcomes of the remaining hypotheses did not change, but there was observable evidence that the spread or dispersion of the data was affected.</t>
  </si>
  <si>
    <t>At "Capstone Task Week 4", there were no changes on the conclusion however the data for "Central Library" almost caught up with "Home" under Rural Area.</t>
  </si>
  <si>
    <t>.</t>
  </si>
  <si>
    <t>Therefore, gathering data with a limited scope definitely affects the dispersion of the dataset, which can also lead to a negative impact on the outcome of our data analytics project. When the data is constrained to a specific scope, such as a particular demographic or geographical area, it may not capture the full variability and diversity present in the overall population. This limited representation can result in a narrower range of data points, reduced variability, and potentially skewed results. It is important to carefully consider the scope of data collection to ensure a more comprehensive analysis and increase the chances of obtaining meaningful and reliable results.</t>
  </si>
  <si>
    <t>There are "16" people that prefers to learn/study during "Late-night", "22" people for "Morning", "3" people for "Afternoon" and "8" people for "Evening".</t>
  </si>
  <si>
    <t>Therefore, our 3rd hypothesis is incorrect since people that prefers to study/learn during "Morning" has the highest participant count which is "22" while "Late-night" has "16".</t>
  </si>
  <si>
    <t>At Rural, the highest preferred time to study/learn is during "Morning" with a score of 13.</t>
  </si>
  <si>
    <t>At Urban, the highest preferred time to study/learn is during "Morning" with a score of 9.</t>
  </si>
  <si>
    <t>Therefore, our 3rd hypothesis is incorrect since people that prefers to study/learn during "Morning" has the highest participant count for both Rural and Urban.</t>
  </si>
  <si>
    <t>At "Capstone Task Week 4", there were no changes on the conclusion however the data for "Late-Night" got a "1" point difference from "Morning" under Urban Area.</t>
  </si>
  <si>
    <t>4. Average daily time spend on studying/learning is at least "1" hr.</t>
  </si>
  <si>
    <t>At Rural, the average daily time spend on studying/learning is "1.82" hours.</t>
  </si>
  <si>
    <t>At Urban, the average daily time spend on studying/learning is "1.76" hours.</t>
  </si>
  <si>
    <t>Therefore, our 4th hypothesis is correct since the average daily time spend on studying/learning from the data gathered are greater than "1" hour for both rural and urban areas.</t>
  </si>
  <si>
    <t>At "Capstone Task Week 4", there were no changes in the conclusion. However, the average time spent in rural areas increased by 0.02 hours, while in urban areas, it decreased by 0.04 hours.</t>
  </si>
  <si>
    <t>At Rural, the average amount expenditure on studying/learning is "721.43" pesos.</t>
  </si>
  <si>
    <t>At Urban, the average amount expenditure on studying/learning is "866.67" pesos.</t>
  </si>
  <si>
    <t>Therefore, our 5th hypothesis is correct since the average expenditure on studying/learning are greater than 500 pesos for both urban and rural areas.</t>
  </si>
  <si>
    <t>At "Capstone Task Week 4", there were no changes in the conclusion. However, the average expenditure for rural areas had a negative difference of 62.24 compared to the average expenditure in "Capstone Task Week 3". On the other hand, the average expenditure for urban areas had a positive difference of 82.99 compared to the average expenditure in "Capstone Task Week 3".</t>
  </si>
  <si>
    <t>5.6 Final Project</t>
  </si>
  <si>
    <t>Your Task</t>
  </si>
  <si>
    <t>Make a chart to serve as a visual presentation of the result of your hypothesis testing. You are free to choose which type you find most appropriate for the data. It should be contained in another worksheet labeled as CHART which can also be found within your capstone file since Week 1.</t>
  </si>
  <si>
    <t>Final Output</t>
  </si>
  <si>
    <t>The final output is a culmination of everything that you have learned from the first week until the last one. It should only be one (1) Excel file with 6 worksheets (5 containing data and 1 for the chart).</t>
  </si>
  <si>
    <t>4. Average daily time spend on studying/learning is at least "1" hour.</t>
  </si>
  <si>
    <t xml:space="preserve"> </t>
  </si>
  <si>
    <t>Preferred Location to Study/Learn</t>
  </si>
  <si>
    <t>Count</t>
  </si>
  <si>
    <t>Preferred Time</t>
  </si>
  <si>
    <t xml:space="preserve"> Preferred Time</t>
  </si>
  <si>
    <t>Average Hours of Daily Time Spend</t>
  </si>
  <si>
    <t>Average of Average Expenditure on Studying/Learning?</t>
  </si>
  <si>
    <t>Others</t>
  </si>
  <si>
    <t>Grand Total</t>
  </si>
  <si>
    <t>No. of People that enjoys studying/learning:</t>
  </si>
  <si>
    <t>Highest Count:</t>
  </si>
  <si>
    <t>*** from Rural</t>
  </si>
  <si>
    <t>*** from Urban</t>
  </si>
  <si>
    <t>SAMPLE CHARTS                                                                               SAMPLE CHARTS                                                                               SAMPLE CHARTS                                                                               SAMPLE CHARTS                                                                               SAMPLE CHARTS                                                                               SAMPLE CHARTS                                                                               SAMPLE CHARTS                                                                               SAMPLE CHARTS</t>
  </si>
  <si>
    <t>Highest Count No. of People that enjoys studying/learning:</t>
  </si>
  <si>
    <t>Highest Count No. of Preferred Location to Study/Learn:</t>
  </si>
  <si>
    <t>Highest Count No. of Preferred Time to Study/Learn:</t>
  </si>
  <si>
    <t>Overall Average Daily Time Spend (Hours):</t>
  </si>
  <si>
    <t>Overall Average Expenditure on Studying/Learning:</t>
  </si>
  <si>
    <t>Location Settlement Classification:</t>
  </si>
  <si>
    <t>Preferred Location:</t>
  </si>
  <si>
    <t>Preferred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</si>
</sst>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quot;₱&quot;#,##0.00"/>
    <numFmt numFmtId="44" formatCode="_-&quot;₱&quot;* #,##0.00_-;\-&quot;₱&quot;* #,##0.00_-;_-&quot;₱&quot;* &quot;-&quot;??_-;_-@_-"/>
    <numFmt numFmtId="164" formatCode="0.00_);[Red]\(0.00\)"/>
    <numFmt numFmtId="165" formatCode="0.00_ "/>
  </numFmts>
  <fonts count="27">
    <font>
      <sz val="11"/>
      <color theme="1"/>
      <name val="Calibri"/>
      <charset val="134"/>
      <scheme val="minor"/>
    </font>
    <font>
      <sz val="14"/>
      <color theme="0"/>
      <name val="Calibri"/>
      <family val="2"/>
      <scheme val="minor"/>
    </font>
    <font>
      <sz val="11"/>
      <name val="Calibri"/>
      <family val="2"/>
      <scheme val="minor"/>
    </font>
    <font>
      <sz val="11"/>
      <color theme="0"/>
      <name val="Calibri"/>
      <family val="2"/>
      <scheme val="minor"/>
    </font>
    <font>
      <sz val="11"/>
      <color rgb="FFFF0000"/>
      <name val="Calibri"/>
      <family val="2"/>
      <scheme val="minor"/>
    </font>
    <font>
      <sz val="11"/>
      <color rgb="FF00B050"/>
      <name val="Calibri"/>
      <family val="2"/>
      <scheme val="minor"/>
    </font>
    <font>
      <b/>
      <sz val="18"/>
      <color theme="1"/>
      <name val="Calibri"/>
      <family val="2"/>
      <scheme val="minor"/>
    </font>
    <font>
      <sz val="12"/>
      <name val="Calibri"/>
      <family val="2"/>
      <scheme val="minor"/>
    </font>
    <font>
      <sz val="14"/>
      <color rgb="FFFF0000"/>
      <name val="Calibri"/>
      <family val="2"/>
      <scheme val="minor"/>
    </font>
    <font>
      <b/>
      <sz val="22"/>
      <color theme="0"/>
      <name val="Calibri"/>
      <family val="2"/>
      <scheme val="minor"/>
    </font>
    <font>
      <b/>
      <sz val="14"/>
      <color theme="0"/>
      <name val="Calibri"/>
      <family val="2"/>
      <scheme val="minor"/>
    </font>
    <font>
      <i/>
      <sz val="8"/>
      <color rgb="FFFF0000"/>
      <name val="Calibri"/>
      <family val="2"/>
      <scheme val="minor"/>
    </font>
    <font>
      <b/>
      <i/>
      <u/>
      <sz val="11"/>
      <color theme="1"/>
      <name val="Calibri"/>
      <family val="2"/>
      <scheme val="minor"/>
    </font>
    <font>
      <b/>
      <i/>
      <sz val="18"/>
      <color rgb="FF3F3F3F"/>
      <name val="Corbel Light"/>
      <family val="2"/>
    </font>
    <font>
      <b/>
      <sz val="18"/>
      <color rgb="FF3F3F3F"/>
      <name val="Corbel Light"/>
      <family val="2"/>
    </font>
    <font>
      <sz val="11"/>
      <color rgb="FFC00000"/>
      <name val="Calibri"/>
      <family val="2"/>
      <scheme val="minor"/>
    </font>
    <font>
      <b/>
      <sz val="16"/>
      <color theme="0"/>
      <name val="Calibri"/>
      <family val="2"/>
      <scheme val="minor"/>
    </font>
    <font>
      <b/>
      <i/>
      <sz val="12"/>
      <color theme="0"/>
      <name val="Calibri"/>
      <family val="2"/>
      <scheme val="minor"/>
    </font>
    <font>
      <i/>
      <sz val="10"/>
      <color rgb="FFFF0000"/>
      <name val="Calibri"/>
      <family val="2"/>
      <scheme val="minor"/>
    </font>
    <font>
      <sz val="9"/>
      <color theme="0"/>
      <name val="Calibri"/>
      <family val="2"/>
      <scheme val="minor"/>
    </font>
    <font>
      <sz val="12"/>
      <color theme="0"/>
      <name val="Calibri"/>
      <family val="2"/>
      <scheme val="minor"/>
    </font>
    <font>
      <b/>
      <sz val="11"/>
      <color rgb="FFFF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1"/>
      <color rgb="FF002060"/>
      <name val="Calibri"/>
      <family val="2"/>
      <scheme val="minor"/>
    </font>
    <font>
      <sz val="11"/>
      <color theme="1"/>
      <name val="Calibri"/>
      <family val="2"/>
      <scheme val="minor"/>
    </font>
  </fonts>
  <fills count="20">
    <fill>
      <patternFill patternType="none"/>
    </fill>
    <fill>
      <patternFill patternType="gray125"/>
    </fill>
    <fill>
      <patternFill patternType="solid">
        <fgColor theme="1"/>
        <bgColor indexed="64"/>
      </patternFill>
    </fill>
    <fill>
      <patternFill patternType="solid">
        <fgColor theme="1"/>
        <bgColor indexed="64"/>
      </patternFill>
    </fill>
    <fill>
      <patternFill patternType="solid">
        <fgColor rgb="FF0052E8"/>
        <bgColor indexed="64"/>
      </patternFill>
    </fill>
    <fill>
      <patternFill patternType="solid">
        <fgColor rgb="FFFFFF00"/>
        <bgColor indexed="64"/>
      </patternFill>
    </fill>
    <fill>
      <patternFill patternType="solid">
        <fgColor rgb="FF009241"/>
        <bgColor indexed="64"/>
      </patternFill>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002060"/>
        <bgColor indexed="64"/>
      </patternFill>
    </fill>
    <fill>
      <patternFill patternType="solid">
        <fgColor rgb="FF7030A0"/>
        <bgColor indexed="64"/>
      </patternFill>
    </fill>
    <fill>
      <patternFill patternType="solid">
        <fgColor rgb="FF000000"/>
        <bgColor indexed="64"/>
      </patternFill>
    </fill>
    <fill>
      <patternFill patternType="solid">
        <fgColor rgb="FFFFFE91"/>
        <bgColor indexed="64"/>
      </patternFill>
    </fill>
    <fill>
      <patternFill patternType="solid">
        <fgColor rgb="FFFFFE91"/>
        <bgColor indexed="64"/>
      </patternFill>
    </fill>
    <fill>
      <patternFill patternType="solid">
        <fgColor theme="0" tint="-0.249977111117893"/>
        <bgColor indexed="64"/>
      </patternFill>
    </fill>
    <fill>
      <patternFill patternType="solid">
        <fgColor theme="8" tint="-0.499984740745262"/>
        <bgColor indexed="64"/>
      </patternFill>
    </fill>
    <fill>
      <patternFill patternType="solid">
        <fgColor rgb="FFFF0000"/>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style="thin">
        <color theme="0"/>
      </right>
      <top style="thin">
        <color theme="0"/>
      </top>
      <bottom style="thin">
        <color theme="0"/>
      </bottom>
      <diagonal/>
    </border>
    <border>
      <left/>
      <right style="thin">
        <color rgb="FF000000"/>
      </right>
      <top style="thin">
        <color theme="0"/>
      </top>
      <bottom/>
      <diagonal/>
    </border>
    <border>
      <left/>
      <right style="thin">
        <color rgb="FF000000"/>
      </right>
      <top/>
      <bottom style="thin">
        <color theme="0"/>
      </bottom>
      <diagonal/>
    </border>
    <border>
      <left style="thin">
        <color auto="1"/>
      </left>
      <right style="thin">
        <color auto="1"/>
      </right>
      <top style="thin">
        <color auto="1"/>
      </top>
      <bottom/>
      <diagonal/>
    </border>
    <border>
      <left/>
      <right style="thin">
        <color rgb="FF000000"/>
      </right>
      <top/>
      <bottom/>
      <diagonal/>
    </border>
    <border>
      <left/>
      <right style="thin">
        <color auto="1"/>
      </right>
      <top style="thin">
        <color theme="8" tint="-0.499984740745262"/>
      </top>
      <bottom style="thin">
        <color auto="1"/>
      </bottom>
      <diagonal/>
    </border>
    <border>
      <left style="thin">
        <color auto="1"/>
      </left>
      <right style="thin">
        <color auto="1"/>
      </right>
      <top style="thin">
        <color theme="8" tint="-0.499984740745262"/>
      </top>
      <bottom style="thin">
        <color auto="1"/>
      </bottom>
      <diagonal/>
    </border>
    <border>
      <left/>
      <right style="thin">
        <color rgb="FF000000"/>
      </right>
      <top style="thin">
        <color theme="0"/>
      </top>
      <bottom style="thin">
        <color theme="0"/>
      </bottom>
      <diagonal/>
    </border>
    <border>
      <left style="thin">
        <color auto="1"/>
      </left>
      <right/>
      <top style="thin">
        <color theme="0"/>
      </top>
      <bottom/>
      <diagonal/>
    </border>
    <border>
      <left/>
      <right/>
      <top style="thin">
        <color theme="0"/>
      </top>
      <bottom/>
      <diagonal/>
    </border>
    <border>
      <left/>
      <right style="thin">
        <color auto="1"/>
      </right>
      <top style="thin">
        <color theme="0"/>
      </top>
      <bottom/>
      <diagonal/>
    </border>
  </borders>
  <cellStyleXfs count="2">
    <xf numFmtId="0" fontId="0" fillId="0" borderId="0">
      <alignment vertical="center"/>
    </xf>
    <xf numFmtId="9" fontId="26" fillId="0" borderId="0" applyFont="0" applyFill="0" applyBorder="0" applyAlignment="0" applyProtection="0">
      <alignment vertical="center"/>
    </xf>
  </cellStyleXfs>
  <cellXfs count="237">
    <xf numFmtId="0" fontId="0" fillId="0" borderId="0" xfId="0">
      <alignment vertical="center"/>
    </xf>
    <xf numFmtId="0" fontId="0" fillId="0" borderId="0" xfId="0" applyFill="1">
      <alignment vertical="center"/>
    </xf>
    <xf numFmtId="0" fontId="0" fillId="2" borderId="0" xfId="0" applyFill="1">
      <alignment vertical="center"/>
    </xf>
    <xf numFmtId="49" fontId="0" fillId="2" borderId="0" xfId="0" applyNumberFormat="1" applyFill="1">
      <alignment vertical="center"/>
    </xf>
    <xf numFmtId="0" fontId="0" fillId="3" borderId="0" xfId="0" applyFill="1">
      <alignment vertical="center"/>
    </xf>
    <xf numFmtId="44" fontId="0" fillId="0" borderId="0" xfId="0" applyNumberFormat="1">
      <alignment vertical="center"/>
    </xf>
    <xf numFmtId="49" fontId="0" fillId="0" borderId="0" xfId="0" applyNumberFormat="1">
      <alignment vertical="center"/>
    </xf>
    <xf numFmtId="0" fontId="0" fillId="0" borderId="0" xfId="0" applyAlignment="1">
      <alignment horizontal="left" vertical="center"/>
    </xf>
    <xf numFmtId="0" fontId="0" fillId="0" borderId="0" xfId="0" applyNumberFormat="1">
      <alignment vertical="center"/>
    </xf>
    <xf numFmtId="0" fontId="1" fillId="2" borderId="1" xfId="0" applyFont="1" applyFill="1" applyBorder="1" applyAlignment="1">
      <alignment horizontal="center" vertical="center" wrapText="1"/>
    </xf>
    <xf numFmtId="44"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0" fillId="0" borderId="2" xfId="0" applyBorder="1" applyAlignment="1">
      <alignment horizontal="center" vertical="center"/>
    </xf>
    <xf numFmtId="0" fontId="2" fillId="0" borderId="2" xfId="0" applyFont="1" applyBorder="1" applyAlignment="1">
      <alignment horizontal="center" vertical="center"/>
    </xf>
    <xf numFmtId="44" fontId="0" fillId="0" borderId="2" xfId="0" applyNumberFormat="1" applyBorder="1" applyAlignment="1">
      <alignment horizontal="center" vertical="center"/>
    </xf>
    <xf numFmtId="0" fontId="2" fillId="0" borderId="3" xfId="0" applyFont="1" applyBorder="1" applyAlignment="1">
      <alignment horizontal="center" vertical="center"/>
    </xf>
    <xf numFmtId="0" fontId="0" fillId="0" borderId="3" xfId="0" applyBorder="1" applyAlignment="1">
      <alignment horizontal="center" vertical="center"/>
    </xf>
    <xf numFmtId="44" fontId="0" fillId="0" borderId="3" xfId="0" applyNumberFormat="1" applyBorder="1" applyAlignment="1">
      <alignment horizontal="center" vertical="center"/>
    </xf>
    <xf numFmtId="0" fontId="0" fillId="0" borderId="7" xfId="0" applyBorder="1" applyAlignment="1">
      <alignment horizontal="left" vertical="center"/>
    </xf>
    <xf numFmtId="0" fontId="0" fillId="0" borderId="8" xfId="0" applyBorder="1">
      <alignment vertical="center"/>
    </xf>
    <xf numFmtId="0" fontId="0" fillId="0" borderId="7" xfId="0" applyFont="1" applyBorder="1" applyAlignment="1">
      <alignment horizontal="center" vertical="center"/>
    </xf>
    <xf numFmtId="0" fontId="4" fillId="0" borderId="7" xfId="0" applyFont="1" applyBorder="1" applyAlignment="1">
      <alignment horizontal="center" vertical="center"/>
    </xf>
    <xf numFmtId="0" fontId="3" fillId="4" borderId="7" xfId="0" applyFont="1" applyFill="1" applyBorder="1" applyAlignment="1">
      <alignment horizontal="center" vertical="center"/>
    </xf>
    <xf numFmtId="0" fontId="5" fillId="0" borderId="7" xfId="0" applyFont="1" applyBorder="1" applyAlignment="1">
      <alignment horizontal="center" vertical="center"/>
    </xf>
    <xf numFmtId="0" fontId="2" fillId="0" borderId="7" xfId="0" applyFont="1" applyBorder="1" applyAlignment="1">
      <alignment horizontal="center" vertical="center"/>
    </xf>
    <xf numFmtId="0" fontId="0" fillId="5" borderId="7" xfId="0" applyFill="1" applyBorder="1" applyAlignment="1">
      <alignment horizontal="left" vertical="center"/>
    </xf>
    <xf numFmtId="0" fontId="0" fillId="0" borderId="0" xfId="0" applyFill="1" applyAlignment="1">
      <alignment horizontal="left" vertical="center"/>
    </xf>
    <xf numFmtId="0" fontId="3" fillId="6" borderId="7" xfId="0" applyFont="1" applyFill="1" applyBorder="1" applyAlignment="1">
      <alignment horizontal="left" vertical="center"/>
    </xf>
    <xf numFmtId="0" fontId="0" fillId="6" borderId="7" xfId="0" applyFill="1" applyBorder="1" applyAlignment="1">
      <alignment horizontal="left" vertical="center"/>
    </xf>
    <xf numFmtId="0" fontId="0" fillId="4" borderId="7" xfId="0" applyFill="1" applyBorder="1" applyAlignment="1">
      <alignment horizontal="left" vertical="center"/>
    </xf>
    <xf numFmtId="0" fontId="0" fillId="7" borderId="7" xfId="0" applyFill="1" applyBorder="1" applyAlignment="1">
      <alignment horizontal="left" vertical="center"/>
    </xf>
    <xf numFmtId="0" fontId="0" fillId="8" borderId="7" xfId="0" applyFill="1" applyBorder="1" applyAlignment="1">
      <alignment horizontal="left" vertical="center"/>
    </xf>
    <xf numFmtId="0" fontId="0" fillId="9" borderId="7" xfId="0" applyFill="1" applyBorder="1" applyAlignment="1">
      <alignment horizontal="left" vertical="center"/>
    </xf>
    <xf numFmtId="0" fontId="0" fillId="10" borderId="7" xfId="0" applyFill="1" applyBorder="1" applyAlignment="1">
      <alignment horizontal="left" vertical="center"/>
    </xf>
    <xf numFmtId="0" fontId="0" fillId="11" borderId="7" xfId="0" applyFill="1" applyBorder="1" applyAlignment="1">
      <alignment horizontal="left" vertical="center"/>
    </xf>
    <xf numFmtId="0" fontId="0" fillId="12" borderId="7" xfId="0" applyFill="1" applyBorder="1" applyAlignment="1">
      <alignment horizontal="left" vertical="center"/>
    </xf>
    <xf numFmtId="0" fontId="0" fillId="0" borderId="0" xfId="0" applyBorder="1" applyAlignment="1">
      <alignment horizontal="left" vertical="center"/>
    </xf>
    <xf numFmtId="0" fontId="0" fillId="13" borderId="9" xfId="0" applyFill="1" applyBorder="1" applyAlignment="1">
      <alignment horizontal="left" vertical="center"/>
    </xf>
    <xf numFmtId="0" fontId="0" fillId="0" borderId="10" xfId="0" applyBorder="1" applyAlignment="1">
      <alignment horizontal="left" vertical="center"/>
    </xf>
    <xf numFmtId="0" fontId="0" fillId="0" borderId="10" xfId="0" applyBorder="1">
      <alignment vertical="center"/>
    </xf>
    <xf numFmtId="0" fontId="0" fillId="0" borderId="11" xfId="0" applyBorder="1">
      <alignment vertical="center"/>
    </xf>
    <xf numFmtId="0" fontId="6" fillId="0" borderId="0" xfId="0" applyNumberFormat="1" applyFont="1">
      <alignment vertical="center"/>
    </xf>
    <xf numFmtId="0" fontId="0" fillId="0" borderId="0" xfId="0" applyNumberFormat="1" applyAlignment="1">
      <alignment vertical="center"/>
    </xf>
    <xf numFmtId="0" fontId="4" fillId="0" borderId="0" xfId="0" applyNumberFormat="1" applyFont="1" applyAlignment="1">
      <alignment vertical="center" wrapText="1"/>
    </xf>
    <xf numFmtId="0" fontId="4" fillId="0" borderId="0" xfId="0" applyFont="1" applyAlignment="1">
      <alignment vertical="center" wrapText="1"/>
    </xf>
    <xf numFmtId="0" fontId="7" fillId="0" borderId="0" xfId="0" applyNumberFormat="1" applyFont="1" applyAlignment="1">
      <alignment vertical="center" wrapText="1"/>
    </xf>
    <xf numFmtId="0" fontId="10" fillId="2" borderId="0" xfId="0" applyNumberFormat="1" applyFont="1" applyFill="1">
      <alignment vertical="center"/>
    </xf>
    <xf numFmtId="0" fontId="3" fillId="2" borderId="0" xfId="0" applyNumberFormat="1" applyFont="1" applyFill="1">
      <alignment vertical="center"/>
    </xf>
    <xf numFmtId="0" fontId="0" fillId="3" borderId="0" xfId="0" applyNumberFormat="1" applyFill="1">
      <alignment vertical="center"/>
    </xf>
    <xf numFmtId="0" fontId="10" fillId="2" borderId="0" xfId="0" applyFont="1" applyFill="1">
      <alignment vertical="center"/>
    </xf>
    <xf numFmtId="49" fontId="3" fillId="2" borderId="0" xfId="0" applyNumberFormat="1" applyFont="1" applyFill="1">
      <alignment vertical="center"/>
    </xf>
    <xf numFmtId="0" fontId="3" fillId="2" borderId="0" xfId="0" applyFont="1" applyFill="1">
      <alignment vertical="center"/>
    </xf>
    <xf numFmtId="0" fontId="0" fillId="0" borderId="0" xfId="0" applyNumberFormat="1" applyAlignment="1">
      <alignment horizontal="center" vertical="center"/>
    </xf>
    <xf numFmtId="0" fontId="0" fillId="0" borderId="0" xfId="0" applyNumberFormat="1" applyAlignment="1">
      <alignment horizontal="right" vertical="center"/>
    </xf>
    <xf numFmtId="0" fontId="11" fillId="0" borderId="0" xfId="0" applyNumberFormat="1" applyFont="1">
      <alignment vertical="center"/>
    </xf>
    <xf numFmtId="0" fontId="0" fillId="0" borderId="0" xfId="0" applyAlignment="1">
      <alignment horizontal="right" vertical="center"/>
    </xf>
    <xf numFmtId="0" fontId="12" fillId="0" borderId="0" xfId="0" applyNumberFormat="1" applyFont="1" applyAlignment="1">
      <alignment horizontal="center" vertical="center"/>
    </xf>
    <xf numFmtId="0" fontId="11" fillId="0" borderId="0" xfId="0" applyNumberFormat="1" applyFont="1" applyAlignment="1">
      <alignment horizontal="right" vertical="center"/>
    </xf>
    <xf numFmtId="0" fontId="0" fillId="0" borderId="0" xfId="0" applyNumberFormat="1" applyAlignment="1">
      <alignment horizontal="center" vertical="center"/>
    </xf>
    <xf numFmtId="0" fontId="0" fillId="15" borderId="12" xfId="0" applyNumberFormat="1" applyFont="1" applyFill="1" applyBorder="1" applyAlignment="1">
      <alignment vertical="top" wrapText="1"/>
    </xf>
    <xf numFmtId="0" fontId="0" fillId="16" borderId="13" xfId="0" applyNumberFormat="1" applyFont="1" applyFill="1" applyBorder="1" applyAlignment="1">
      <alignment vertical="top" wrapText="1"/>
    </xf>
    <xf numFmtId="0" fontId="0" fillId="16" borderId="14" xfId="0" applyNumberFormat="1" applyFont="1" applyFill="1" applyBorder="1" applyAlignment="1">
      <alignment vertical="top" wrapText="1"/>
    </xf>
    <xf numFmtId="0" fontId="0" fillId="15" borderId="12" xfId="0" applyFont="1" applyFill="1" applyBorder="1" applyAlignment="1">
      <alignment vertical="top" wrapText="1"/>
    </xf>
    <xf numFmtId="0" fontId="0" fillId="16" borderId="13" xfId="0" applyFont="1" applyFill="1" applyBorder="1" applyAlignment="1">
      <alignment vertical="top" wrapText="1"/>
    </xf>
    <xf numFmtId="0" fontId="0" fillId="0" borderId="0" xfId="0" applyAlignment="1">
      <alignment horizontal="center" vertical="center"/>
    </xf>
    <xf numFmtId="0" fontId="0" fillId="0" borderId="0" xfId="0" applyNumberFormat="1" applyAlignment="1">
      <alignment horizontal="right" vertical="center"/>
    </xf>
    <xf numFmtId="0" fontId="15" fillId="5" borderId="0" xfId="0" applyNumberFormat="1" applyFont="1" applyFill="1" applyAlignment="1">
      <alignment horizontal="center" vertical="center"/>
    </xf>
    <xf numFmtId="0" fontId="11" fillId="0" borderId="0" xfId="0" applyNumberFormat="1" applyFont="1" applyAlignment="1">
      <alignment horizontal="left" vertical="center"/>
    </xf>
    <xf numFmtId="0" fontId="4" fillId="5" borderId="0" xfId="0" applyNumberFormat="1" applyFont="1" applyFill="1" applyAlignment="1">
      <alignment horizontal="center" vertical="center"/>
    </xf>
    <xf numFmtId="0" fontId="15" fillId="5" borderId="0" xfId="0" applyNumberFormat="1" applyFont="1" applyFill="1" applyAlignment="1">
      <alignment horizontal="center" vertical="center"/>
    </xf>
    <xf numFmtId="0" fontId="4" fillId="5" borderId="0" xfId="0" applyNumberFormat="1" applyFont="1" applyFill="1" applyAlignment="1">
      <alignment horizontal="center" vertical="center"/>
    </xf>
    <xf numFmtId="0" fontId="2" fillId="15" borderId="12" xfId="0" applyNumberFormat="1" applyFont="1" applyFill="1" applyBorder="1" applyAlignment="1">
      <alignment vertical="top" wrapText="1"/>
    </xf>
    <xf numFmtId="0" fontId="2" fillId="16" borderId="13" xfId="0" applyNumberFormat="1" applyFont="1" applyFill="1" applyBorder="1" applyAlignment="1">
      <alignment vertical="top" wrapText="1"/>
    </xf>
    <xf numFmtId="0" fontId="2" fillId="16" borderId="14" xfId="0" applyNumberFormat="1" applyFont="1" applyFill="1" applyBorder="1" applyAlignment="1">
      <alignment vertical="top" wrapText="1"/>
    </xf>
    <xf numFmtId="0" fontId="2" fillId="15" borderId="12" xfId="0" applyFont="1" applyFill="1" applyBorder="1" applyAlignment="1">
      <alignment vertical="top" wrapText="1"/>
    </xf>
    <xf numFmtId="0" fontId="2" fillId="16" borderId="13" xfId="0" applyFont="1" applyFill="1" applyBorder="1" applyAlignment="1">
      <alignment vertical="top" wrapText="1"/>
    </xf>
    <xf numFmtId="0" fontId="0" fillId="0" borderId="0" xfId="0" applyAlignment="1">
      <alignment horizontal="center" vertical="center"/>
    </xf>
    <xf numFmtId="0" fontId="0" fillId="16" borderId="14" xfId="0" applyFont="1" applyFill="1" applyBorder="1" applyAlignment="1">
      <alignment vertical="top" wrapText="1"/>
    </xf>
    <xf numFmtId="0" fontId="2" fillId="16" borderId="14" xfId="0" applyFont="1" applyFill="1" applyBorder="1" applyAlignment="1">
      <alignment vertical="top" wrapText="1"/>
    </xf>
    <xf numFmtId="2" fontId="0" fillId="0" borderId="0" xfId="0" applyNumberFormat="1">
      <alignment vertical="center"/>
    </xf>
    <xf numFmtId="7" fontId="0" fillId="0" borderId="0" xfId="0" applyNumberFormat="1">
      <alignment vertical="center"/>
    </xf>
    <xf numFmtId="2" fontId="4" fillId="5" borderId="0" xfId="0" applyNumberFormat="1" applyFont="1" applyFill="1" applyAlignment="1">
      <alignment horizontal="center" vertical="center"/>
    </xf>
    <xf numFmtId="7" fontId="4" fillId="5" borderId="0" xfId="0" applyNumberFormat="1" applyFont="1" applyFill="1" applyAlignment="1">
      <alignment horizontal="center" vertical="center"/>
    </xf>
    <xf numFmtId="164" fontId="0" fillId="0" borderId="0" xfId="0" applyNumberFormat="1">
      <alignment vertical="center"/>
    </xf>
    <xf numFmtId="0" fontId="6" fillId="0" borderId="0" xfId="0" applyFont="1">
      <alignment vertical="center"/>
    </xf>
    <xf numFmtId="0" fontId="0" fillId="0" borderId="0" xfId="0" applyAlignment="1">
      <alignment vertical="center"/>
    </xf>
    <xf numFmtId="0" fontId="17" fillId="14" borderId="16" xfId="0" applyFont="1" applyFill="1" applyBorder="1" applyAlignment="1">
      <alignment horizontal="center" vertical="center"/>
    </xf>
    <xf numFmtId="0" fontId="17" fillId="14" borderId="17" xfId="0" applyFont="1" applyFill="1" applyBorder="1" applyAlignment="1">
      <alignment horizontal="center" vertical="center"/>
    </xf>
    <xf numFmtId="0" fontId="18" fillId="5" borderId="0" xfId="0" applyFont="1" applyFill="1" applyAlignment="1">
      <alignment horizontal="center" vertical="center"/>
    </xf>
    <xf numFmtId="49" fontId="3" fillId="18" borderId="19" xfId="0" applyNumberFormat="1" applyFont="1" applyFill="1" applyBorder="1" applyAlignment="1">
      <alignment horizontal="center" vertical="center"/>
    </xf>
    <xf numFmtId="0" fontId="0" fillId="0" borderId="14" xfId="0" applyBorder="1">
      <alignment vertical="center"/>
    </xf>
    <xf numFmtId="0" fontId="0" fillId="0" borderId="1" xfId="0" applyBorder="1">
      <alignment vertical="center"/>
    </xf>
    <xf numFmtId="49" fontId="3" fillId="18" borderId="20" xfId="0" applyNumberFormat="1" applyFont="1" applyFill="1" applyBorder="1" applyAlignment="1">
      <alignment horizontal="center" vertical="center"/>
    </xf>
    <xf numFmtId="0" fontId="0" fillId="0" borderId="6" xfId="0" applyBorder="1">
      <alignment vertical="center"/>
    </xf>
    <xf numFmtId="0" fontId="0" fillId="0" borderId="21" xfId="0" applyBorder="1">
      <alignment vertical="center"/>
    </xf>
    <xf numFmtId="49" fontId="3" fillId="18" borderId="22" xfId="0" applyNumberFormat="1" applyFont="1" applyFill="1" applyBorder="1" applyAlignment="1">
      <alignment horizontal="center" vertical="center"/>
    </xf>
    <xf numFmtId="0" fontId="0" fillId="0" borderId="23" xfId="0" applyBorder="1">
      <alignment vertical="center"/>
    </xf>
    <xf numFmtId="0" fontId="0" fillId="0" borderId="24" xfId="0" applyBorder="1">
      <alignment vertical="center"/>
    </xf>
    <xf numFmtId="0" fontId="19" fillId="2" borderId="18" xfId="0" applyFont="1" applyFill="1" applyBorder="1" applyAlignment="1">
      <alignment horizontal="center" vertical="center" wrapText="1"/>
    </xf>
    <xf numFmtId="165" fontId="0" fillId="0" borderId="14" xfId="0" applyNumberFormat="1" applyBorder="1">
      <alignment vertical="center"/>
    </xf>
    <xf numFmtId="165" fontId="0" fillId="0" borderId="0" xfId="0" applyNumberFormat="1">
      <alignment vertical="center"/>
    </xf>
    <xf numFmtId="49" fontId="3" fillId="18" borderId="25" xfId="0" applyNumberFormat="1" applyFont="1" applyFill="1" applyBorder="1" applyAlignment="1">
      <alignment horizontal="center" vertical="center"/>
    </xf>
    <xf numFmtId="0" fontId="3" fillId="18" borderId="22" xfId="0" applyFont="1" applyFill="1" applyBorder="1" applyAlignment="1">
      <alignment horizontal="center" vertical="center"/>
    </xf>
    <xf numFmtId="0" fontId="3" fillId="18" borderId="20" xfId="0" applyFont="1" applyFill="1" applyBorder="1" applyAlignment="1">
      <alignment horizontal="center" vertical="center"/>
    </xf>
    <xf numFmtId="0" fontId="3" fillId="2" borderId="4" xfId="0" applyFont="1" applyFill="1" applyBorder="1">
      <alignment vertical="center"/>
    </xf>
    <xf numFmtId="0" fontId="3" fillId="2" borderId="5" xfId="0" applyFont="1" applyFill="1" applyBorder="1">
      <alignment vertical="center"/>
    </xf>
    <xf numFmtId="0" fontId="0" fillId="2" borderId="5" xfId="0" applyFill="1" applyBorder="1">
      <alignment vertical="center"/>
    </xf>
    <xf numFmtId="0" fontId="0" fillId="5" borderId="12" xfId="0" applyFont="1" applyFill="1" applyBorder="1" applyAlignment="1">
      <alignment vertical="top" wrapText="1"/>
    </xf>
    <xf numFmtId="0" fontId="0" fillId="0" borderId="13" xfId="0" applyFont="1" applyFill="1" applyBorder="1" applyAlignment="1">
      <alignment vertical="top"/>
    </xf>
    <xf numFmtId="0" fontId="0" fillId="0" borderId="13" xfId="0" applyFont="1" applyFill="1" applyBorder="1" applyAlignment="1">
      <alignment vertical="top" wrapText="1"/>
    </xf>
    <xf numFmtId="0" fontId="0" fillId="0" borderId="14" xfId="0" applyFont="1" applyFill="1" applyBorder="1" applyAlignment="1">
      <alignment vertical="top" wrapText="1"/>
    </xf>
    <xf numFmtId="0" fontId="2" fillId="5" borderId="12"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top" wrapText="1"/>
    </xf>
    <xf numFmtId="0" fontId="0" fillId="5" borderId="9" xfId="0" applyFont="1" applyFill="1" applyBorder="1" applyAlignment="1">
      <alignment vertical="top" wrapText="1"/>
    </xf>
    <xf numFmtId="0" fontId="0" fillId="0" borderId="10" xfId="0" applyFont="1" applyFill="1" applyBorder="1" applyAlignment="1">
      <alignment vertical="top"/>
    </xf>
    <xf numFmtId="0" fontId="0" fillId="0" borderId="10" xfId="0" applyFont="1" applyFill="1" applyBorder="1" applyAlignment="1">
      <alignment vertical="top" wrapText="1"/>
    </xf>
    <xf numFmtId="0" fontId="0" fillId="0" borderId="11" xfId="0" applyFont="1" applyFill="1" applyBorder="1" applyAlignment="1">
      <alignment vertical="top" wrapText="1"/>
    </xf>
    <xf numFmtId="0" fontId="0" fillId="0" borderId="21" xfId="0" applyBorder="1" applyAlignment="1">
      <alignment horizontal="center" vertical="center"/>
    </xf>
    <xf numFmtId="49" fontId="2" fillId="0" borderId="21" xfId="0" applyNumberFormat="1" applyFont="1" applyBorder="1" applyAlignment="1">
      <alignment horizontal="center" vertical="center"/>
    </xf>
    <xf numFmtId="1" fontId="0" fillId="0" borderId="21" xfId="0" applyNumberFormat="1" applyBorder="1" applyAlignment="1">
      <alignment horizontal="center" vertical="center"/>
    </xf>
    <xf numFmtId="44" fontId="0" fillId="0" borderId="21" xfId="0" applyNumberFormat="1" applyBorder="1" applyAlignment="1">
      <alignment horizontal="center" vertical="center"/>
    </xf>
    <xf numFmtId="49" fontId="2" fillId="0" borderId="2" xfId="0" applyNumberFormat="1" applyFont="1" applyBorder="1" applyAlignment="1">
      <alignment horizontal="center" vertical="center"/>
    </xf>
    <xf numFmtId="1" fontId="0" fillId="0" borderId="2" xfId="0" applyNumberFormat="1" applyBorder="1" applyAlignment="1">
      <alignment horizontal="center" vertical="center"/>
    </xf>
    <xf numFmtId="49" fontId="2" fillId="0" borderId="3" xfId="0" applyNumberFormat="1" applyFont="1" applyBorder="1" applyAlignment="1">
      <alignment horizontal="center" vertical="center"/>
    </xf>
    <xf numFmtId="1" fontId="0" fillId="0" borderId="3" xfId="0" applyNumberFormat="1" applyBorder="1" applyAlignment="1">
      <alignment horizontal="center" vertical="center"/>
    </xf>
    <xf numFmtId="0" fontId="3" fillId="12" borderId="0" xfId="0" applyFont="1" applyFill="1" applyAlignment="1">
      <alignment horizontal="center" vertical="center"/>
    </xf>
    <xf numFmtId="0" fontId="3" fillId="12" borderId="0" xfId="0" applyNumberFormat="1" applyFont="1" applyFill="1" applyAlignment="1">
      <alignment horizontal="center" vertical="center"/>
    </xf>
    <xf numFmtId="0" fontId="3" fillId="2" borderId="0" xfId="0" applyFont="1" applyFill="1" applyAlignment="1">
      <alignment horizontal="left" vertical="center"/>
    </xf>
    <xf numFmtId="0" fontId="0" fillId="0" borderId="0" xfId="0" applyAlignment="1">
      <alignment horizontal="right" vertical="center"/>
    </xf>
    <xf numFmtId="0" fontId="0" fillId="0" borderId="0" xfId="0" applyNumberFormat="1" applyAlignment="1">
      <alignment horizontal="right" vertical="center"/>
    </xf>
    <xf numFmtId="165" fontId="0" fillId="0" borderId="0" xfId="0" applyNumberFormat="1" applyAlignment="1">
      <alignment horizontal="center" vertical="center" wrapText="1"/>
    </xf>
    <xf numFmtId="165" fontId="0" fillId="0" borderId="0" xfId="0" applyNumberFormat="1" applyAlignment="1">
      <alignment horizontal="center" vertical="center"/>
    </xf>
    <xf numFmtId="164" fontId="0" fillId="0" borderId="0" xfId="0" applyNumberFormat="1" applyAlignment="1">
      <alignment vertical="center" wrapText="1"/>
    </xf>
    <xf numFmtId="0" fontId="21" fillId="0" borderId="6" xfId="0" applyFont="1" applyBorder="1">
      <alignment vertical="center"/>
    </xf>
    <xf numFmtId="0" fontId="22" fillId="0" borderId="7" xfId="0" applyFont="1" applyBorder="1" applyAlignment="1">
      <alignment horizontal="right" vertical="center"/>
    </xf>
    <xf numFmtId="0" fontId="22" fillId="0" borderId="0" xfId="0" applyFont="1" applyAlignment="1">
      <alignment horizontal="center" vertical="center"/>
    </xf>
    <xf numFmtId="0" fontId="2" fillId="5" borderId="0" xfId="0" applyFont="1" applyFill="1" applyAlignment="1">
      <alignment horizontal="center" vertical="center"/>
    </xf>
    <xf numFmtId="0" fontId="18" fillId="0" borderId="8" xfId="0" applyFont="1" applyBorder="1">
      <alignment vertical="center"/>
    </xf>
    <xf numFmtId="0" fontId="0" fillId="0" borderId="7" xfId="0" applyBorder="1" applyAlignment="1">
      <alignment horizontal="right" vertical="center"/>
    </xf>
    <xf numFmtId="0" fontId="4" fillId="0" borderId="8" xfId="0" applyFont="1" applyBorder="1">
      <alignment vertical="center"/>
    </xf>
    <xf numFmtId="0" fontId="0" fillId="0" borderId="9" xfId="0" applyBorder="1">
      <alignment vertical="center"/>
    </xf>
    <xf numFmtId="0" fontId="21" fillId="2" borderId="5" xfId="0" applyFont="1" applyFill="1" applyBorder="1">
      <alignment vertical="center"/>
    </xf>
    <xf numFmtId="0" fontId="0" fillId="0" borderId="7" xfId="0" applyBorder="1" applyAlignment="1">
      <alignment vertical="center"/>
    </xf>
    <xf numFmtId="0" fontId="23" fillId="0" borderId="8" xfId="0" applyFont="1" applyBorder="1">
      <alignment vertical="center"/>
    </xf>
    <xf numFmtId="0" fontId="22" fillId="0" borderId="0" xfId="0" applyFont="1" applyBorder="1" applyAlignment="1">
      <alignment horizontal="center" vertical="center"/>
    </xf>
    <xf numFmtId="0" fontId="0" fillId="0" borderId="7" xfId="0" applyBorder="1">
      <alignment vertical="center"/>
    </xf>
    <xf numFmtId="44" fontId="0" fillId="0" borderId="0" xfId="0" applyNumberFormat="1" applyBorder="1">
      <alignment vertical="center"/>
    </xf>
    <xf numFmtId="165" fontId="4" fillId="5" borderId="0" xfId="0" applyNumberFormat="1" applyFont="1" applyFill="1" applyAlignment="1">
      <alignment horizontal="center" vertical="center"/>
    </xf>
    <xf numFmtId="0" fontId="24" fillId="0" borderId="0" xfId="0" applyFont="1" applyAlignment="1">
      <alignment vertical="center"/>
    </xf>
    <xf numFmtId="0" fontId="25" fillId="5" borderId="0" xfId="0" applyFont="1" applyFill="1">
      <alignment vertical="center"/>
    </xf>
    <xf numFmtId="0" fontId="0" fillId="5" borderId="0" xfId="0" applyFill="1">
      <alignment vertical="center"/>
    </xf>
    <xf numFmtId="0" fontId="3" fillId="19" borderId="0" xfId="0" applyFont="1" applyFill="1" applyAlignment="1">
      <alignment horizontal="center" vertical="center"/>
    </xf>
    <xf numFmtId="165" fontId="3" fillId="19" borderId="0" xfId="0" applyNumberFormat="1" applyFont="1" applyFill="1" applyAlignment="1">
      <alignment horizontal="center" vertical="center"/>
    </xf>
    <xf numFmtId="0" fontId="18" fillId="0" borderId="0" xfId="0" applyFont="1" applyBorder="1">
      <alignment vertical="center"/>
    </xf>
    <xf numFmtId="0" fontId="24" fillId="0" borderId="0" xfId="0" applyFont="1">
      <alignment vertical="center"/>
    </xf>
    <xf numFmtId="9" fontId="3" fillId="19" borderId="0" xfId="1" applyFont="1" applyFill="1" applyAlignment="1">
      <alignment horizontal="center" vertical="center"/>
    </xf>
    <xf numFmtId="9" fontId="3" fillId="12" borderId="0" xfId="1" applyFont="1" applyFill="1" applyAlignment="1">
      <alignment horizontal="center" vertical="center"/>
    </xf>
    <xf numFmtId="9" fontId="0" fillId="0" borderId="0" xfId="1" applyFont="1" applyAlignment="1">
      <alignment horizontal="center" vertical="center"/>
    </xf>
    <xf numFmtId="49" fontId="0" fillId="0" borderId="0" xfId="0" applyNumberFormat="1" applyAlignment="1">
      <alignment horizontal="center" vertical="center"/>
    </xf>
    <xf numFmtId="44" fontId="0" fillId="0" borderId="0" xfId="0" applyNumberFormat="1" applyAlignment="1">
      <alignment horizontal="center" vertical="center"/>
    </xf>
    <xf numFmtId="0" fontId="0" fillId="0" borderId="0" xfId="0" applyFont="1">
      <alignment vertical="center"/>
    </xf>
    <xf numFmtId="0" fontId="0" fillId="0" borderId="0" xfId="0" pivotButton="1">
      <alignment vertical="center"/>
    </xf>
    <xf numFmtId="0" fontId="0" fillId="0" borderId="0" xfId="0" pivotButton="1" applyNumberFormat="1" applyAlignment="1">
      <alignment horizontal="center" vertical="center"/>
    </xf>
    <xf numFmtId="0" fontId="0" fillId="0" borderId="0" xfId="0" pivotButton="1" applyNumberFormat="1">
      <alignment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2" fillId="5" borderId="0" xfId="0" applyFont="1" applyFill="1" applyAlignment="1">
      <alignment horizontal="center" vertical="center"/>
    </xf>
    <xf numFmtId="0" fontId="3" fillId="12" borderId="7" xfId="0" applyFont="1" applyFill="1" applyBorder="1" applyAlignment="1">
      <alignment horizontal="justify" vertical="top" wrapText="1"/>
    </xf>
    <xf numFmtId="0" fontId="3" fillId="12" borderId="0" xfId="0" applyFont="1" applyFill="1" applyAlignment="1">
      <alignment horizontal="justify" vertical="top" wrapText="1"/>
    </xf>
    <xf numFmtId="0" fontId="3" fillId="12" borderId="8" xfId="0" applyFont="1" applyFill="1" applyBorder="1" applyAlignment="1">
      <alignment horizontal="justify" vertical="top" wrapText="1"/>
    </xf>
    <xf numFmtId="0" fontId="3" fillId="12" borderId="9" xfId="0" applyFont="1" applyFill="1" applyBorder="1" applyAlignment="1">
      <alignment horizontal="justify" vertical="top" wrapText="1"/>
    </xf>
    <xf numFmtId="0" fontId="3" fillId="12" borderId="10" xfId="0" applyFont="1" applyFill="1" applyBorder="1" applyAlignment="1">
      <alignment horizontal="justify" vertical="top" wrapText="1"/>
    </xf>
    <xf numFmtId="0" fontId="3" fillId="12" borderId="11" xfId="0" applyFont="1" applyFill="1" applyBorder="1" applyAlignment="1">
      <alignment horizontal="justify" vertical="top" wrapText="1"/>
    </xf>
    <xf numFmtId="0" fontId="3" fillId="12" borderId="7" xfId="0" applyFont="1" applyFill="1" applyBorder="1" applyAlignment="1">
      <alignment horizontal="justify" vertical="center" wrapText="1"/>
    </xf>
    <xf numFmtId="0" fontId="3" fillId="12" borderId="0" xfId="0" applyFont="1" applyFill="1" applyAlignment="1">
      <alignment horizontal="justify" vertical="center" wrapText="1"/>
    </xf>
    <xf numFmtId="0" fontId="3" fillId="12" borderId="8" xfId="0" applyFont="1" applyFill="1" applyBorder="1" applyAlignment="1">
      <alignment horizontal="justify" vertical="center" wrapText="1"/>
    </xf>
    <xf numFmtId="0" fontId="3" fillId="12" borderId="9" xfId="0" applyFont="1" applyFill="1" applyBorder="1" applyAlignment="1">
      <alignment horizontal="justify" vertical="center" wrapText="1"/>
    </xf>
    <xf numFmtId="0" fontId="3" fillId="12" borderId="10" xfId="0" applyFont="1" applyFill="1" applyBorder="1" applyAlignment="1">
      <alignment horizontal="justify" vertical="center" wrapText="1"/>
    </xf>
    <xf numFmtId="0" fontId="3" fillId="12" borderId="11" xfId="0" applyFont="1" applyFill="1" applyBorder="1" applyAlignment="1">
      <alignment horizontal="justify" vertical="center" wrapText="1"/>
    </xf>
    <xf numFmtId="0" fontId="3" fillId="0" borderId="7" xfId="0" applyFont="1" applyFill="1" applyBorder="1" applyAlignment="1">
      <alignment horizontal="center" vertical="center"/>
    </xf>
    <xf numFmtId="0" fontId="3" fillId="0" borderId="0" xfId="0" applyFont="1" applyFill="1" applyAlignment="1">
      <alignment horizontal="center" vertical="center"/>
    </xf>
    <xf numFmtId="0" fontId="3" fillId="0" borderId="8" xfId="0" applyFont="1" applyFill="1" applyBorder="1" applyAlignment="1">
      <alignment horizontal="center" vertical="center"/>
    </xf>
    <xf numFmtId="0" fontId="0" fillId="0" borderId="7" xfId="0" applyBorder="1" applyAlignment="1">
      <alignment horizontal="left" vertical="center"/>
    </xf>
    <xf numFmtId="0" fontId="0" fillId="0" borderId="0" xfId="0" applyAlignment="1">
      <alignment horizontal="left" vertical="center"/>
    </xf>
    <xf numFmtId="0" fontId="0" fillId="0" borderId="10" xfId="0" applyFont="1" applyBorder="1" applyAlignment="1">
      <alignment horizontal="center" vertical="center" wrapText="1"/>
    </xf>
    <xf numFmtId="0" fontId="6" fillId="0" borderId="1" xfId="0" applyFont="1" applyBorder="1" applyAlignment="1">
      <alignment horizontal="center" vertical="center"/>
    </xf>
    <xf numFmtId="0" fontId="2" fillId="0" borderId="4" xfId="0" applyFont="1" applyFill="1" applyBorder="1" applyAlignment="1">
      <alignment horizontal="justify" vertical="center" wrapText="1"/>
    </xf>
    <xf numFmtId="0" fontId="2" fillId="0" borderId="5" xfId="0" applyFont="1" applyFill="1" applyBorder="1" applyAlignment="1">
      <alignment horizontal="justify" vertical="center" wrapText="1"/>
    </xf>
    <xf numFmtId="0" fontId="2" fillId="0" borderId="6" xfId="0" applyFont="1" applyFill="1" applyBorder="1" applyAlignment="1">
      <alignment horizontal="justify" vertical="center" wrapText="1"/>
    </xf>
    <xf numFmtId="0" fontId="2" fillId="0" borderId="7" xfId="0" applyFont="1" applyFill="1" applyBorder="1" applyAlignment="1">
      <alignment horizontal="justify" vertical="center" wrapText="1"/>
    </xf>
    <xf numFmtId="0" fontId="2" fillId="0" borderId="0" xfId="0" applyFont="1" applyFill="1" applyBorder="1" applyAlignment="1">
      <alignment horizontal="justify" vertical="center" wrapText="1"/>
    </xf>
    <xf numFmtId="0" fontId="2" fillId="0" borderId="8" xfId="0" applyFont="1" applyFill="1" applyBorder="1" applyAlignment="1">
      <alignment horizontal="justify" vertical="center" wrapText="1"/>
    </xf>
    <xf numFmtId="0" fontId="2" fillId="0" borderId="9" xfId="0" applyFont="1" applyFill="1" applyBorder="1" applyAlignment="1">
      <alignment horizontal="justify" vertical="center" wrapText="1"/>
    </xf>
    <xf numFmtId="0" fontId="2" fillId="0" borderId="10" xfId="0" applyFont="1" applyFill="1" applyBorder="1" applyAlignment="1">
      <alignment horizontal="justify" vertical="center" wrapText="1"/>
    </xf>
    <xf numFmtId="0" fontId="2" fillId="0" borderId="11" xfId="0" applyFont="1" applyFill="1" applyBorder="1" applyAlignment="1">
      <alignment horizontal="justify" vertical="center" wrapText="1"/>
    </xf>
    <xf numFmtId="0" fontId="3" fillId="12" borderId="26" xfId="0" applyFont="1" applyFill="1" applyBorder="1" applyAlignment="1">
      <alignment horizontal="justify" vertical="center" wrapText="1"/>
    </xf>
    <xf numFmtId="0" fontId="3" fillId="12" borderId="27" xfId="0" applyFont="1" applyFill="1" applyBorder="1" applyAlignment="1">
      <alignment horizontal="justify" vertical="center" wrapText="1"/>
    </xf>
    <xf numFmtId="0" fontId="3" fillId="12" borderId="28" xfId="0" applyFont="1" applyFill="1" applyBorder="1" applyAlignment="1">
      <alignment horizontal="justify" vertical="center" wrapText="1"/>
    </xf>
    <xf numFmtId="0" fontId="3" fillId="0" borderId="0" xfId="0" applyFont="1" applyFill="1" applyAlignment="1">
      <alignment horizontal="justify" vertical="center" wrapText="1"/>
    </xf>
    <xf numFmtId="0" fontId="3" fillId="0" borderId="8" xfId="0" applyFont="1" applyFill="1" applyBorder="1" applyAlignment="1">
      <alignment horizontal="justify" vertical="center" wrapText="1"/>
    </xf>
    <xf numFmtId="0" fontId="3" fillId="0" borderId="7" xfId="0" applyFont="1" applyFill="1" applyBorder="1" applyAlignment="1">
      <alignment horizontal="justify" vertical="center" wrapText="1"/>
    </xf>
    <xf numFmtId="0" fontId="3" fillId="0" borderId="9" xfId="0" applyFont="1" applyFill="1" applyBorder="1" applyAlignment="1">
      <alignment horizontal="justify" vertical="center" wrapText="1"/>
    </xf>
    <xf numFmtId="0" fontId="3" fillId="0" borderId="10" xfId="0" applyFont="1" applyFill="1" applyBorder="1" applyAlignment="1">
      <alignment horizontal="justify" vertical="center" wrapText="1"/>
    </xf>
    <xf numFmtId="0" fontId="3" fillId="0" borderId="11" xfId="0" applyFont="1" applyFill="1" applyBorder="1" applyAlignment="1">
      <alignment horizontal="justify" vertical="center" wrapText="1"/>
    </xf>
    <xf numFmtId="0" fontId="20" fillId="19" borderId="12" xfId="0" applyFont="1" applyFill="1" applyBorder="1" applyAlignment="1">
      <alignment horizontal="center" vertical="center" wrapText="1"/>
    </xf>
    <xf numFmtId="0" fontId="20" fillId="19" borderId="13" xfId="0" applyFont="1" applyFill="1" applyBorder="1" applyAlignment="1">
      <alignment horizontal="center" vertical="center" wrapText="1"/>
    </xf>
    <xf numFmtId="0" fontId="20" fillId="19" borderId="14"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justify" vertical="center" wrapText="1"/>
    </xf>
    <xf numFmtId="0"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3" fillId="2" borderId="0" xfId="0" applyFont="1" applyFill="1" applyAlignment="1">
      <alignment horizontal="left" vertical="center"/>
    </xf>
    <xf numFmtId="0" fontId="16" fillId="2" borderId="15" xfId="0" applyFont="1" applyFill="1" applyBorder="1" applyAlignment="1">
      <alignment horizontal="center" vertical="center"/>
    </xf>
    <xf numFmtId="49" fontId="16" fillId="2" borderId="16" xfId="0" applyNumberFormat="1" applyFont="1" applyFill="1" applyBorder="1" applyAlignment="1">
      <alignment horizontal="center" vertical="center"/>
    </xf>
    <xf numFmtId="0" fontId="2" fillId="0" borderId="0" xfId="0" applyFont="1" applyAlignment="1">
      <alignment horizontal="justify" vertical="center" wrapText="1"/>
    </xf>
    <xf numFmtId="0" fontId="4" fillId="0" borderId="0" xfId="0" applyFont="1" applyAlignment="1">
      <alignment horizontal="justify" vertical="center" wrapText="1"/>
    </xf>
    <xf numFmtId="0" fontId="0" fillId="0" borderId="0" xfId="0" applyNumberFormat="1" applyAlignment="1">
      <alignment horizontal="center" vertical="center"/>
    </xf>
    <xf numFmtId="0" fontId="0" fillId="0" borderId="0" xfId="0" applyAlignment="1">
      <alignment horizontal="center" vertical="center"/>
    </xf>
    <xf numFmtId="0" fontId="3" fillId="2" borderId="18" xfId="0" applyFont="1" applyFill="1" applyBorder="1" applyAlignment="1">
      <alignment horizontal="center" vertical="center"/>
    </xf>
    <xf numFmtId="0" fontId="3" fillId="12" borderId="7" xfId="0" applyNumberFormat="1" applyFont="1" applyFill="1" applyBorder="1" applyAlignment="1">
      <alignment horizontal="justify" vertical="center" wrapText="1"/>
    </xf>
    <xf numFmtId="0" fontId="3" fillId="12" borderId="0" xfId="0" applyNumberFormat="1" applyFont="1" applyFill="1" applyAlignment="1">
      <alignment horizontal="justify" vertical="center" wrapText="1"/>
    </xf>
    <xf numFmtId="0" fontId="3" fillId="12" borderId="8" xfId="0" applyNumberFormat="1" applyFont="1" applyFill="1" applyBorder="1" applyAlignment="1">
      <alignment horizontal="justify" vertical="center" wrapText="1"/>
    </xf>
    <xf numFmtId="0" fontId="3" fillId="12" borderId="9" xfId="0" applyNumberFormat="1" applyFont="1" applyFill="1" applyBorder="1" applyAlignment="1">
      <alignment horizontal="justify" vertical="center" wrapText="1"/>
    </xf>
    <xf numFmtId="0" fontId="3" fillId="12" borderId="10" xfId="0" applyNumberFormat="1" applyFont="1" applyFill="1" applyBorder="1" applyAlignment="1">
      <alignment horizontal="justify" vertical="center" wrapText="1"/>
    </xf>
    <xf numFmtId="0" fontId="3" fillId="12" borderId="11" xfId="0" applyNumberFormat="1" applyFont="1" applyFill="1" applyBorder="1" applyAlignment="1">
      <alignment horizontal="justify" vertical="center" wrapText="1"/>
    </xf>
    <xf numFmtId="0" fontId="9" fillId="14" borderId="7" xfId="0" applyNumberFormat="1" applyFont="1" applyFill="1" applyBorder="1" applyAlignment="1">
      <alignment horizontal="center" vertical="center"/>
    </xf>
    <xf numFmtId="0" fontId="9" fillId="14" borderId="0" xfId="0" applyNumberFormat="1" applyFont="1" applyFill="1" applyAlignment="1">
      <alignment horizontal="center" vertical="center"/>
    </xf>
    <xf numFmtId="0" fontId="9" fillId="14" borderId="0" xfId="0" applyFont="1" applyFill="1" applyAlignment="1">
      <alignment horizontal="center" vertical="center"/>
    </xf>
    <xf numFmtId="0" fontId="13" fillId="17" borderId="0" xfId="0" applyNumberFormat="1" applyFont="1" applyFill="1" applyBorder="1" applyAlignment="1">
      <alignment horizontal="center" vertical="center"/>
    </xf>
    <xf numFmtId="0" fontId="14" fillId="17" borderId="0" xfId="0" applyNumberFormat="1" applyFont="1" applyFill="1" applyBorder="1" applyAlignment="1">
      <alignment horizontal="center" vertical="center"/>
    </xf>
    <xf numFmtId="0" fontId="14" fillId="17" borderId="0" xfId="0" applyFont="1" applyFill="1" applyBorder="1" applyAlignment="1">
      <alignment horizontal="center" vertical="center"/>
    </xf>
    <xf numFmtId="0" fontId="2" fillId="0" borderId="0" xfId="0" applyNumberFormat="1" applyFont="1" applyAlignment="1">
      <alignment horizontal="justify" vertical="center" wrapText="1"/>
    </xf>
    <xf numFmtId="0" fontId="8" fillId="0" borderId="0" xfId="0" applyNumberFormat="1" applyFont="1" applyAlignment="1">
      <alignment horizontal="justify" vertical="center" wrapText="1"/>
    </xf>
    <xf numFmtId="0" fontId="8" fillId="0" borderId="0" xfId="0" applyFont="1" applyAlignment="1">
      <alignment horizontal="justify" vertical="center" wrapText="1"/>
    </xf>
  </cellXfs>
  <cellStyles count="2">
    <cellStyle name="Normal" xfId="0" builtinId="0"/>
    <cellStyle name="Percent" xfId="1" builtinId="5"/>
  </cellStyles>
  <dxfs count="447">
    <dxf>
      <font>
        <color rgb="FFFF0000"/>
      </font>
    </dxf>
    <dxf>
      <font>
        <color rgb="FF00B050"/>
      </font>
    </dxf>
    <dxf>
      <font>
        <color rgb="FFFF0000"/>
      </font>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ont>
        <color rgb="FF00B050"/>
      </font>
    </dxf>
    <dxf>
      <font>
        <color theme="0"/>
      </font>
      <fill>
        <patternFill patternType="solid">
          <bgColor rgb="FF002060"/>
        </patternFill>
      </fill>
    </dxf>
    <dxf>
      <font>
        <color rgb="FFFF0000"/>
      </font>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ont>
        <color rgb="FFFF0000"/>
      </font>
    </dxf>
    <dxf>
      <font>
        <color rgb="FFFF0000"/>
      </font>
    </dxf>
    <dxf>
      <font>
        <color rgb="FFFF0000"/>
      </font>
    </dxf>
    <dxf>
      <font>
        <color rgb="FF00B050"/>
      </font>
    </dxf>
    <dxf>
      <font>
        <color rgb="FF00B050"/>
      </font>
    </dxf>
    <dxf>
      <font>
        <color theme="0"/>
      </font>
      <fill>
        <patternFill patternType="solid">
          <bgColor rgb="FF002060"/>
        </patternFill>
      </fill>
    </dxf>
    <dxf>
      <font>
        <color rgb="FFFF0000"/>
      </font>
    </dxf>
    <dxf>
      <font>
        <color theme="0"/>
      </font>
      <fill>
        <patternFill patternType="solid">
          <bgColor rgb="FF00B050"/>
        </patternFill>
      </fill>
    </dxf>
    <dxf>
      <font>
        <color theme="0"/>
      </font>
      <fill>
        <patternFill patternType="solid">
          <bgColor rgb="FF00B050"/>
        </patternFill>
      </fill>
    </dxf>
    <dxf>
      <font>
        <color rgb="FF00B050"/>
      </font>
    </dxf>
    <dxf>
      <font>
        <color rgb="FFFF0000"/>
      </font>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ont>
        <color rgb="FF00B050"/>
      </font>
    </dxf>
    <dxf>
      <font>
        <color theme="0"/>
      </font>
      <fill>
        <patternFill patternType="solid">
          <bgColor rgb="FF002060"/>
        </patternFill>
      </fill>
    </dxf>
    <dxf>
      <font>
        <color rgb="FFFF0000"/>
      </font>
    </dxf>
    <dxf>
      <font>
        <color theme="0"/>
      </font>
      <fill>
        <patternFill patternType="solid">
          <bgColor rgb="FF002060"/>
        </patternFill>
      </fill>
    </dxf>
    <dxf>
      <font>
        <color rgb="FFFF0000"/>
      </font>
    </dxf>
    <dxf>
      <font>
        <color theme="0"/>
      </font>
      <fill>
        <patternFill patternType="solid">
          <bgColor rgb="FF002060"/>
        </patternFill>
      </fill>
    </dxf>
    <dxf>
      <font>
        <color rgb="FFFF0000"/>
      </font>
    </dxf>
    <dxf>
      <font>
        <color theme="0"/>
      </font>
      <fill>
        <patternFill patternType="solid">
          <bgColor rgb="FF002060"/>
        </patternFill>
      </fill>
    </dxf>
    <dxf>
      <font>
        <color rgb="FFFF0000"/>
      </font>
    </dxf>
    <dxf>
      <font>
        <color theme="0"/>
      </font>
      <fill>
        <patternFill patternType="solid">
          <bgColor rgb="FF002060"/>
        </patternFill>
      </fill>
    </dxf>
    <dxf>
      <font>
        <color rgb="FFFF0000"/>
      </font>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ont>
        <color theme="0"/>
      </font>
      <fill>
        <patternFill patternType="solid">
          <bgColor rgb="FF002060"/>
        </patternFill>
      </fill>
    </dxf>
    <dxf>
      <font>
        <color rgb="FFFF0000"/>
      </font>
    </dxf>
    <dxf>
      <font>
        <color rgb="FFFF0000"/>
      </font>
    </dxf>
    <dxf>
      <font>
        <color rgb="FFFF0000"/>
      </font>
    </dxf>
    <dxf>
      <font>
        <color rgb="FF00B050"/>
      </font>
    </dxf>
    <dxf>
      <font>
        <color theme="0"/>
      </font>
      <fill>
        <patternFill patternType="solid">
          <bgColor rgb="FF002060"/>
        </patternFill>
      </fill>
    </dxf>
    <dxf>
      <font>
        <color rgb="FFFF0000"/>
      </font>
    </dxf>
    <dxf>
      <font>
        <color theme="0"/>
      </font>
      <fill>
        <patternFill patternType="solid">
          <bgColor rgb="FF00B050"/>
        </patternFill>
      </fill>
    </dxf>
    <dxf>
      <font>
        <color theme="0"/>
      </font>
      <fill>
        <patternFill patternType="solid">
          <bgColor rgb="FF00B05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ont>
        <color rgb="FF00B050"/>
      </font>
    </dxf>
    <dxf>
      <font>
        <color theme="0"/>
      </font>
      <fill>
        <patternFill patternType="solid">
          <bgColor rgb="FF002060"/>
        </patternFill>
      </fill>
    </dxf>
    <dxf>
      <font>
        <color rgb="FFFF0000"/>
      </font>
    </dxf>
    <dxf>
      <font>
        <color theme="0"/>
      </font>
      <fill>
        <patternFill patternType="solid">
          <bgColor rgb="FF002060"/>
        </patternFill>
      </fill>
    </dxf>
    <dxf>
      <font>
        <color rgb="FF00B050"/>
      </font>
    </dxf>
    <dxf>
      <font>
        <color rgb="FFFF0000"/>
      </font>
    </dxf>
    <dxf>
      <font>
        <color theme="0"/>
      </font>
      <fill>
        <patternFill patternType="solid">
          <bgColor rgb="FF002060"/>
        </patternFill>
      </fill>
    </dxf>
    <dxf>
      <font>
        <color theme="0"/>
      </font>
      <fill>
        <patternFill patternType="solid">
          <bgColor rgb="FF00206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ont>
        <color rgb="FF00B050"/>
      </font>
    </dxf>
    <dxf>
      <font>
        <color theme="0"/>
      </font>
      <fill>
        <patternFill patternType="solid">
          <bgColor rgb="FF002060"/>
        </patternFill>
      </fill>
    </dxf>
    <dxf>
      <font>
        <color rgb="FFFF0000"/>
      </font>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ont>
        <color rgb="FF00B050"/>
      </font>
    </dxf>
    <dxf>
      <font>
        <color theme="0"/>
      </font>
      <fill>
        <patternFill patternType="solid">
          <bgColor rgb="FF002060"/>
        </patternFill>
      </fill>
    </dxf>
    <dxf>
      <font>
        <color rgb="FF00B050"/>
      </font>
    </dxf>
    <dxf>
      <font>
        <color theme="0"/>
      </font>
      <fill>
        <patternFill patternType="solid">
          <bgColor rgb="FF002060"/>
        </patternFill>
      </fill>
    </dxf>
    <dxf>
      <font>
        <color rgb="FFFF0000"/>
      </font>
    </dxf>
    <dxf>
      <font>
        <color rgb="FF00B050"/>
      </font>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ont>
        <color rgb="FF00B050"/>
      </font>
    </dxf>
    <dxf>
      <font>
        <color rgb="FF00B050"/>
      </font>
    </dxf>
    <dxf>
      <font>
        <color rgb="FF00B050"/>
      </font>
    </dxf>
    <dxf>
      <font>
        <color theme="0"/>
      </font>
      <fill>
        <patternFill patternType="solid">
          <bgColor rgb="FF002060"/>
        </patternFill>
      </fill>
    </dxf>
    <dxf>
      <font>
        <color rgb="FF00B050"/>
      </font>
    </dxf>
    <dxf>
      <font>
        <color rgb="FF00B050"/>
      </font>
    </dxf>
    <dxf>
      <font>
        <color theme="0"/>
      </font>
      <fill>
        <patternFill patternType="solid">
          <bgColor rgb="FF002060"/>
        </patternFill>
      </fill>
    </dxf>
    <dxf>
      <font>
        <color rgb="FF00B050"/>
      </font>
    </dxf>
    <dxf>
      <font>
        <color theme="0"/>
      </font>
      <fill>
        <patternFill patternType="solid">
          <bgColor rgb="FF002060"/>
        </patternFill>
      </fill>
    </dxf>
    <dxf>
      <font>
        <color rgb="FFFF000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00B050"/>
      </font>
    </dxf>
    <dxf>
      <font>
        <color rgb="FFFF0000"/>
      </font>
    </dxf>
    <dxf>
      <font>
        <color rgb="FF00B050"/>
      </font>
    </dxf>
    <dxf>
      <font>
        <color rgb="FF00B050"/>
      </font>
    </dxf>
    <dxf>
      <font>
        <color rgb="FFFF0000"/>
      </font>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ont>
        <color theme="0"/>
      </font>
      <fill>
        <patternFill patternType="solid">
          <bgColor rgb="FF00B050"/>
        </patternFill>
      </fill>
    </dxf>
    <dxf>
      <fill>
        <patternFill patternType="solid">
          <bgColor rgb="FFFFC000"/>
        </patternFill>
      </fill>
    </dxf>
    <dxf>
      <fill>
        <patternFill patternType="solid">
          <bgColor rgb="FFFFFF00"/>
        </patternFill>
      </fill>
    </dxf>
    <dxf>
      <fill>
        <patternFill patternType="solid">
          <bgColor rgb="FF00B050"/>
        </patternFill>
      </fill>
    </dxf>
    <dxf>
      <fill>
        <patternFill patternType="solid">
          <bgColor rgb="FF00B0F0"/>
        </patternFill>
      </fill>
    </dxf>
    <dxf>
      <font>
        <color theme="0"/>
      </font>
      <fill>
        <patternFill patternType="solid">
          <bgColor rgb="FF002060"/>
        </patternFill>
      </fill>
    </dxf>
    <dxf>
      <font>
        <color theme="0"/>
      </font>
      <fill>
        <patternFill patternType="solid">
          <bgColor rgb="FF7030A0"/>
        </patternFill>
      </fill>
    </dxf>
    <dxf>
      <fill>
        <patternFill patternType="solid">
          <bgColor rgb="FFFFFF00"/>
        </patternFill>
      </fill>
    </dxf>
    <dxf>
      <fill>
        <patternFill patternType="solid">
          <bgColor rgb="FF009241"/>
        </patternFill>
      </fill>
    </dxf>
    <dxf>
      <font>
        <strike val="0"/>
        <u val="none"/>
        <color theme="0"/>
      </font>
      <fill>
        <patternFill patternType="solid">
          <bgColor rgb="FF0052E8"/>
        </patternFill>
      </fill>
    </dxf>
    <dxf>
      <font>
        <b/>
        <i val="0"/>
        <u val="none"/>
        <color rgb="FF000000"/>
      </font>
      <fill>
        <patternFill patternType="solid">
          <bgColor theme="0" tint="-4.9989318521683403E-2"/>
        </patternFill>
      </fill>
    </dxf>
    <dxf>
      <font>
        <color rgb="FF00B050"/>
      </font>
    </dxf>
    <dxf>
      <font>
        <color theme="0"/>
      </font>
      <fill>
        <patternFill patternType="solid">
          <bgColor rgb="FF002060"/>
        </patternFill>
      </fill>
    </dxf>
    <dxf>
      <font>
        <color rgb="FFFF0000"/>
      </font>
    </dxf>
    <dxf>
      <font>
        <color theme="0"/>
      </font>
      <fill>
        <patternFill patternType="solid">
          <bgColor rgb="FF00B050"/>
        </patternFill>
      </fill>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164" formatCode="0.00_);[Red]\(0.00\)"/>
    </dxf>
    <dxf>
      <alignment horizontal="center"/>
    </dxf>
    <dxf>
      <alignment horizontal="center"/>
    </dxf>
    <dxf>
      <alignment horizontal="center"/>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FFE91"/>
      <color rgb="FF1E00FE"/>
      <color rgb="FF009241"/>
      <color rgb="FF0052E8"/>
      <color rgb="FF5B9BD5"/>
      <color rgb="FFE6E6E6"/>
      <color rgb="FF353535"/>
      <color rgb="FF3F3F3F"/>
      <color rgb="FF280FD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[colaste_juvendale_SP201B04_capstone.xlsx]Week - 5!PivotTable1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'Week - 5'!$R$17:$R$18</c:f>
              <c:strCache>
                <c:ptCount val="1"/>
                <c:pt idx="0">
                  <c:v>Rural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 - 5'!$Q$19:$Q$21</c:f>
              <c:strCache>
                <c:ptCount val="2"/>
                <c:pt idx="0">
                  <c:v>Yes</c:v>
                </c:pt>
                <c:pt idx="1">
                  <c:v>No</c:v>
                </c:pt>
              </c:strCache>
            </c:strRef>
          </c:cat>
          <c:val>
            <c:numRef>
              <c:f>'Week - 5'!$R$19:$R$21</c:f>
              <c:numCache>
                <c:formatCode>General</c:formatCode>
                <c:ptCount val="2"/>
                <c:pt idx="0">
                  <c:v>15</c:v>
                </c:pt>
                <c:pt idx="1">
                  <c:v>13</c:v>
                </c:pt>
              </c:numCache>
            </c:numRef>
          </c:val>
          <c:extLst>
            <c:ext xmlns:c16="http://schemas.microsoft.com/office/drawing/2014/chart" uri="{C3380CC4-5D6E-409C-BE32-E72D297353CC}">
              <c16:uniqueId val="{00000000-63A2-4519-9960-627C18D14065}"/>
            </c:ext>
          </c:extLst>
        </c:ser>
        <c:ser>
          <c:idx val="1"/>
          <c:order val="1"/>
          <c:tx>
            <c:strRef>
              <c:f>'Week - 5'!$S$17:$S$18</c:f>
              <c:strCache>
                <c:ptCount val="1"/>
                <c:pt idx="0">
                  <c:v>Urban</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 - 5'!$Q$19:$Q$21</c:f>
              <c:strCache>
                <c:ptCount val="2"/>
                <c:pt idx="0">
                  <c:v>Yes</c:v>
                </c:pt>
                <c:pt idx="1">
                  <c:v>No</c:v>
                </c:pt>
              </c:strCache>
            </c:strRef>
          </c:cat>
          <c:val>
            <c:numRef>
              <c:f>'Week - 5'!$S$19:$S$21</c:f>
              <c:numCache>
                <c:formatCode>General</c:formatCode>
                <c:ptCount val="2"/>
                <c:pt idx="0">
                  <c:v>19</c:v>
                </c:pt>
                <c:pt idx="1">
                  <c:v>2</c:v>
                </c:pt>
              </c:numCache>
            </c:numRef>
          </c:val>
          <c:extLst>
            <c:ext xmlns:c16="http://schemas.microsoft.com/office/drawing/2014/chart" uri="{C3380CC4-5D6E-409C-BE32-E72D297353CC}">
              <c16:uniqueId val="{00000001-63A2-4519-9960-627C18D14065}"/>
            </c:ext>
          </c:extLst>
        </c:ser>
        <c:dLbls>
          <c:showLegendKey val="0"/>
          <c:showVal val="1"/>
          <c:showCatName val="0"/>
          <c:showSerName val="0"/>
          <c:showPercent val="0"/>
          <c:showBubbleSize val="0"/>
        </c:dLbls>
        <c:gapWidth val="150"/>
        <c:overlap val="100"/>
        <c:axId val="2118410400"/>
        <c:axId val="2118404960"/>
      </c:barChart>
      <c:catAx>
        <c:axId val="211841040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18404960"/>
        <c:crosses val="autoZero"/>
        <c:auto val="1"/>
        <c:lblAlgn val="ctr"/>
        <c:lblOffset val="100"/>
        <c:noMultiLvlLbl val="0"/>
      </c:catAx>
      <c:valAx>
        <c:axId val="211840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lang="en-PH"/>
                  <a:t>No. of Particpants</a:t>
                </a:r>
              </a:p>
            </c:rich>
          </c:tx>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18410400"/>
        <c:crosses val="autoZero"/>
        <c:crossBetween val="between"/>
      </c:valAx>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[colaste_juvendale_SP201B04_capstone.xlsx]Week - 5!PivotTable4</c:name>
    <c:fmtId val="2"/>
  </c:pivotSource>
  <c:chart>
    <c:title>
      <c:tx>
        <c:rich>
          <a:bodyPr rot="0" spcFirstLastPara="0" vertOverflow="ellipsis" vert="horz" wrap="square" anchor="ctr" anchorCtr="1"/>
          <a:lstStyle/>
          <a:p>
            <a:pPr defTabSz="914400">
              <a:defRPr lang="en-US"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200"/>
              <a:t>Average Daily Time Spent</a:t>
            </a:r>
            <a:r>
              <a:rPr lang="en-PH" altLang="en-PH" sz="1200"/>
              <a:t> (hours) </a:t>
            </a:r>
            <a:r>
              <a:rPr lang="en-PH" sz="1200"/>
              <a:t>per “Time of the Day”</a:t>
            </a:r>
          </a:p>
        </c:rich>
      </c:tx>
      <c:overlay val="0"/>
      <c:spPr>
        <a:noFill/>
        <a:ln>
          <a:noFill/>
        </a:ln>
        <a:effectLst/>
      </c:spPr>
      <c:txPr>
        <a:bodyPr rot="0" spcFirstLastPara="0" vertOverflow="ellipsis" vert="horz" wrap="square" anchor="ctr" anchorCtr="1"/>
        <a:lstStyle/>
        <a:p>
          <a:pPr defTabSz="914400">
            <a:defRPr lang="en-US"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rgbClr val="14CD68"/>
              </a:gs>
              <a:gs pos="100000">
                <a:srgbClr val="0B6E38"/>
              </a:gs>
            </a:gsLst>
            <a:lin ang="5400000" scaled="0"/>
          </a:gradFill>
          <a:ln>
            <a:noFill/>
          </a:ln>
          <a:effectLst>
            <a:outerShdw blurRad="57150" dist="19050" dir="5400000" algn="ctr" rotWithShape="0">
              <a:srgbClr val="000000">
                <a:alpha val="63000"/>
              </a:srgbClr>
            </a:outerShdw>
          </a:effectLst>
        </c:spPr>
      </c:pivotFmt>
      <c:pivotFmt>
        <c:idx val="2"/>
        <c:spPr>
          <a:solidFill>
            <a:schemeClr val="bg2">
              <a:lumMod val="75000"/>
            </a:schemeClr>
          </a:solidFill>
          <a:ln>
            <a:noFill/>
          </a:ln>
          <a:effectLst>
            <a:outerShdw blurRad="57150" dist="19050" dir="5400000" algn="ctr" rotWithShape="0">
              <a:srgbClr val="000000">
                <a:alpha val="63000"/>
              </a:srgbClr>
            </a:outerShdw>
          </a:effectLst>
        </c:spPr>
      </c:pivotFmt>
      <c:pivotFmt>
        <c:idx val="3"/>
        <c:spPr>
          <a:gradFill rotWithShape="1">
            <a:gsLst>
              <a:gs pos="0">
                <a:srgbClr val="FBFB11"/>
              </a:gs>
              <a:gs pos="100000">
                <a:srgbClr val="838309"/>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rgbClr val="007BD3"/>
              </a:gs>
              <a:gs pos="100000">
                <a:srgbClr val="034373"/>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'Week - 5'!$AG$17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rgbClr val="14CD68"/>
                  </a:gs>
                  <a:gs pos="100000">
                    <a:srgbClr val="0B6E38"/>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476-49A8-BD08-01ECE9A72E0F}"/>
              </c:ext>
            </c:extLst>
          </c:dPt>
          <c:dPt>
            <c:idx val="1"/>
            <c:invertIfNegative val="0"/>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476-49A8-BD08-01ECE9A72E0F}"/>
              </c:ext>
            </c:extLst>
          </c:dPt>
          <c:dPt>
            <c:idx val="2"/>
            <c:invertIfNegative val="0"/>
            <c:bubble3D val="0"/>
            <c:spPr>
              <a:gradFill rotWithShape="1">
                <a:gsLst>
                  <a:gs pos="0">
                    <a:srgbClr val="FBFB11"/>
                  </a:gs>
                  <a:gs pos="100000">
                    <a:srgbClr val="838309"/>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476-49A8-BD08-01ECE9A72E0F}"/>
              </c:ext>
            </c:extLst>
          </c:dPt>
          <c:dPt>
            <c:idx val="3"/>
            <c:invertIfNegative val="0"/>
            <c:bubble3D val="0"/>
            <c:spPr>
              <a:gradFill rotWithShape="1">
                <a:gsLst>
                  <a:gs pos="0">
                    <a:srgbClr val="007BD3"/>
                  </a:gs>
                  <a:gs pos="100000">
                    <a:srgbClr val="034373"/>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476-49A8-BD08-01ECE9A72E0F}"/>
              </c:ext>
            </c:extLst>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 - 5'!$AF$18:$AF$22</c:f>
              <c:strCache>
                <c:ptCount val="4"/>
                <c:pt idx="0">
                  <c:v>Afternoon</c:v>
                </c:pt>
                <c:pt idx="1">
                  <c:v>Late-night</c:v>
                </c:pt>
                <c:pt idx="2">
                  <c:v>Morning</c:v>
                </c:pt>
                <c:pt idx="3">
                  <c:v>Evening</c:v>
                </c:pt>
              </c:strCache>
            </c:strRef>
          </c:cat>
          <c:val>
            <c:numRef>
              <c:f>'Week - 5'!$AG$18:$AG$22</c:f>
              <c:numCache>
                <c:formatCode>0.00</c:formatCode>
                <c:ptCount val="4"/>
                <c:pt idx="0">
                  <c:v>2.3333333333333335</c:v>
                </c:pt>
                <c:pt idx="1">
                  <c:v>2</c:v>
                </c:pt>
                <c:pt idx="2">
                  <c:v>1.6363636363636365</c:v>
                </c:pt>
                <c:pt idx="3">
                  <c:v>1.625</c:v>
                </c:pt>
              </c:numCache>
            </c:numRef>
          </c:val>
          <c:extLst>
            <c:ext xmlns:c16="http://schemas.microsoft.com/office/drawing/2014/chart" uri="{C3380CC4-5D6E-409C-BE32-E72D297353CC}">
              <c16:uniqueId val="{00000008-E476-49A8-BD08-01ECE9A72E0F}"/>
            </c:ext>
          </c:extLst>
        </c:ser>
        <c:dLbls>
          <c:showLegendKey val="0"/>
          <c:showVal val="1"/>
          <c:showCatName val="0"/>
          <c:showSerName val="0"/>
          <c:showPercent val="0"/>
          <c:showBubbleSize val="0"/>
        </c:dLbls>
        <c:gapWidth val="115"/>
        <c:overlap val="-20"/>
        <c:axId val="2118411488"/>
        <c:axId val="2118405504"/>
      </c:barChart>
      <c:catAx>
        <c:axId val="2118411488"/>
        <c:scaling>
          <c:orientation val="minMax"/>
        </c:scaling>
        <c:delete val="0"/>
        <c:axPos val="l"/>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700" b="0" i="0" u="none" strike="noStrike" kern="1200" baseline="0">
                <a:solidFill>
                  <a:schemeClr val="lt1">
                    <a:lumMod val="85000"/>
                  </a:schemeClr>
                </a:solidFill>
                <a:latin typeface="+mn-lt"/>
                <a:ea typeface="+mn-ea"/>
                <a:cs typeface="+mn-cs"/>
              </a:defRPr>
            </a:pPr>
            <a:endParaRPr lang="en-US"/>
          </a:p>
        </c:txPr>
        <c:crossAx val="2118405504"/>
        <c:crosses val="autoZero"/>
        <c:auto val="1"/>
        <c:lblAlgn val="ctr"/>
        <c:lblOffset val="100"/>
        <c:noMultiLvlLbl val="0"/>
      </c:catAx>
      <c:valAx>
        <c:axId val="2118405504"/>
        <c:scaling>
          <c:orientation val="minMax"/>
        </c:scaling>
        <c:delete val="1"/>
        <c:axPos val="b"/>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crossAx val="2118411488"/>
        <c:crosses val="autoZero"/>
        <c:crossBetween val="between"/>
      </c:valAx>
      <c:spPr>
        <a:noFill/>
        <a:ln>
          <a:noFill/>
        </a:ln>
        <a:effectLst/>
      </c:spPr>
    </c:plotArea>
    <c:plotVisOnly val="1"/>
    <c:dispBlanksAs val="gap"/>
    <c:showDLblsOverMax val="0"/>
  </c:chart>
  <c:spPr>
    <a:no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[colaste_juvendale_SP201B04_capstone.xlsx]Week - 5!PivotTable2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 - 5'!$W$17</c:f>
              <c:strCache>
                <c:ptCount val="1"/>
                <c:pt idx="0">
                  <c:v>Total</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 - 5'!$V$18:$V$25</c:f>
              <c:strCache>
                <c:ptCount val="7"/>
                <c:pt idx="0">
                  <c:v>Home</c:v>
                </c:pt>
                <c:pt idx="1">
                  <c:v>Central Library</c:v>
                </c:pt>
                <c:pt idx="2">
                  <c:v>School Library</c:v>
                </c:pt>
                <c:pt idx="3">
                  <c:v>Park or Garden</c:v>
                </c:pt>
                <c:pt idx="4">
                  <c:v>Class Room</c:v>
                </c:pt>
                <c:pt idx="5">
                  <c:v>Campus Ground</c:v>
                </c:pt>
                <c:pt idx="6">
                  <c:v>Other places</c:v>
                </c:pt>
              </c:strCache>
            </c:strRef>
          </c:cat>
          <c:val>
            <c:numRef>
              <c:f>'Week - 5'!$W$18:$W$25</c:f>
              <c:numCache>
                <c:formatCode>General</c:formatCode>
                <c:ptCount val="7"/>
                <c:pt idx="0">
                  <c:v>20</c:v>
                </c:pt>
                <c:pt idx="1">
                  <c:v>13</c:v>
                </c:pt>
                <c:pt idx="2">
                  <c:v>6</c:v>
                </c:pt>
                <c:pt idx="3">
                  <c:v>4</c:v>
                </c:pt>
                <c:pt idx="4">
                  <c:v>3</c:v>
                </c:pt>
                <c:pt idx="5">
                  <c:v>2</c:v>
                </c:pt>
                <c:pt idx="6">
                  <c:v>1</c:v>
                </c:pt>
              </c:numCache>
            </c:numRef>
          </c:val>
          <c:extLst>
            <c:ext xmlns:c16="http://schemas.microsoft.com/office/drawing/2014/chart" uri="{C3380CC4-5D6E-409C-BE32-E72D297353CC}">
              <c16:uniqueId val="{00000000-1C15-407B-8096-F58475984D76}"/>
            </c:ext>
          </c:extLst>
        </c:ser>
        <c:dLbls>
          <c:showLegendKey val="0"/>
          <c:showVal val="1"/>
          <c:showCatName val="0"/>
          <c:showSerName val="0"/>
          <c:showPercent val="0"/>
          <c:showBubbleSize val="0"/>
        </c:dLbls>
        <c:gapWidth val="219"/>
        <c:overlap val="-27"/>
        <c:axId val="2118409312"/>
        <c:axId val="2118413664"/>
      </c:barChart>
      <c:catAx>
        <c:axId val="2118409312"/>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0" vertOverflow="ellipsis" vert="horz" wrap="square" anchor="b"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18413664"/>
        <c:crosses val="autoZero"/>
        <c:auto val="1"/>
        <c:lblAlgn val="ctr"/>
        <c:lblOffset val="100"/>
        <c:noMultiLvlLbl val="0"/>
      </c:catAx>
      <c:valAx>
        <c:axId val="211841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1840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[colaste_juvendale_SP201B04_capstone.xlsx]Week - 5!PivotTable3</c:name>
    <c:fmtId val="0"/>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'Week - 5'!$AB$17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2B-4225-A65D-06B13CD592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2B-4225-A65D-06B13CD592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2B-4225-A65D-06B13CD592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2B-4225-A65D-06B13CD59259}"/>
              </c:ext>
            </c:extLst>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'Week - 5'!$AA$18:$AA$22</c:f>
              <c:strCache>
                <c:ptCount val="4"/>
                <c:pt idx="0">
                  <c:v>Morning</c:v>
                </c:pt>
                <c:pt idx="1">
                  <c:v>Late-night</c:v>
                </c:pt>
                <c:pt idx="2">
                  <c:v>Evening</c:v>
                </c:pt>
                <c:pt idx="3">
                  <c:v>Afternoon</c:v>
                </c:pt>
              </c:strCache>
            </c:strRef>
          </c:cat>
          <c:val>
            <c:numRef>
              <c:f>'Week - 5'!$AB$18:$AB$22</c:f>
              <c:numCache>
                <c:formatCode>General</c:formatCode>
                <c:ptCount val="4"/>
                <c:pt idx="0">
                  <c:v>22</c:v>
                </c:pt>
                <c:pt idx="1">
                  <c:v>16</c:v>
                </c:pt>
                <c:pt idx="2">
                  <c:v>8</c:v>
                </c:pt>
                <c:pt idx="3">
                  <c:v>3</c:v>
                </c:pt>
              </c:numCache>
            </c:numRef>
          </c:val>
          <c:extLst>
            <c:ext xmlns:c16="http://schemas.microsoft.com/office/drawing/2014/chart" uri="{C3380CC4-5D6E-409C-BE32-E72D297353CC}">
              <c16:uniqueId val="{00000008-6C2B-4225-A65D-06B13CD5925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[colaste_juvendale_SP201B04_capstone.xlsx]Week - 5!PivotTable4</c:name>
    <c:fmtId val="0"/>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'Week - 5'!$AG$17</c:f>
              <c:strCache>
                <c:ptCount val="1"/>
                <c:pt idx="0">
                  <c:v>Total</c:v>
                </c:pt>
              </c:strCache>
            </c:strRef>
          </c:tx>
          <c:spPr>
            <a:solidFill>
              <a:schemeClr val="accent1"/>
            </a:solidFill>
            <a:ln>
              <a:noFill/>
            </a:ln>
            <a:effectLst/>
          </c:spPr>
          <c:invertIfNegative val="0"/>
          <c:cat>
            <c:strRef>
              <c:f>'Week - 5'!$AF$18:$AF$22</c:f>
              <c:strCache>
                <c:ptCount val="4"/>
                <c:pt idx="0">
                  <c:v>Afternoon</c:v>
                </c:pt>
                <c:pt idx="1">
                  <c:v>Late-night</c:v>
                </c:pt>
                <c:pt idx="2">
                  <c:v>Morning</c:v>
                </c:pt>
                <c:pt idx="3">
                  <c:v>Evening</c:v>
                </c:pt>
              </c:strCache>
            </c:strRef>
          </c:cat>
          <c:val>
            <c:numRef>
              <c:f>'Week - 5'!$AG$18:$AG$22</c:f>
              <c:numCache>
                <c:formatCode>0.00</c:formatCode>
                <c:ptCount val="4"/>
                <c:pt idx="0">
                  <c:v>2.3333333333333335</c:v>
                </c:pt>
                <c:pt idx="1">
                  <c:v>2</c:v>
                </c:pt>
                <c:pt idx="2">
                  <c:v>1.6363636363636365</c:v>
                </c:pt>
                <c:pt idx="3">
                  <c:v>1.625</c:v>
                </c:pt>
              </c:numCache>
            </c:numRef>
          </c:val>
          <c:extLst>
            <c:ext xmlns:c16="http://schemas.microsoft.com/office/drawing/2014/chart" uri="{C3380CC4-5D6E-409C-BE32-E72D297353CC}">
              <c16:uniqueId val="{00000000-1240-46F8-8500-D30BACA08FBD}"/>
            </c:ext>
          </c:extLst>
        </c:ser>
        <c:dLbls>
          <c:showLegendKey val="0"/>
          <c:showVal val="0"/>
          <c:showCatName val="0"/>
          <c:showSerName val="0"/>
          <c:showPercent val="0"/>
          <c:showBubbleSize val="0"/>
        </c:dLbls>
        <c:gapWidth val="182"/>
        <c:axId val="2118427808"/>
        <c:axId val="2118414208"/>
      </c:barChart>
      <c:catAx>
        <c:axId val="211842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18414208"/>
        <c:crosses val="autoZero"/>
        <c:auto val="1"/>
        <c:lblAlgn val="ctr"/>
        <c:lblOffset val="100"/>
        <c:noMultiLvlLbl val="0"/>
      </c:catAx>
      <c:valAx>
        <c:axId val="2118414208"/>
        <c:scaling>
          <c:orientation val="minMax"/>
        </c:scaling>
        <c:delete val="0"/>
        <c:axPos val="b"/>
        <c:numFmt formatCode="0.00"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18427808"/>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[colaste_juvendale_SP201B04_capstone.xlsx]Week - 5!PivotTable5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070158446647"/>
          <c:y val="0.16005849155186"/>
          <c:w val="0.75800577671731795"/>
          <c:h val="0.740513729707027"/>
        </c:manualLayout>
      </c:layout>
      <c:barChart>
        <c:barDir val="col"/>
        <c:grouping val="clustered"/>
        <c:varyColors val="0"/>
        <c:ser>
          <c:idx val="0"/>
          <c:order val="0"/>
          <c:tx>
            <c:strRef>
              <c:f>'Week - 5'!$AL$17</c:f>
              <c:strCache>
                <c:ptCount val="1"/>
                <c:pt idx="0">
                  <c:v>Total</c:v>
                </c:pt>
              </c:strCache>
            </c:strRef>
          </c:tx>
          <c:spPr>
            <a:solidFill>
              <a:schemeClr val="accent1"/>
            </a:solidFill>
            <a:ln>
              <a:noFill/>
            </a:ln>
            <a:effectLst/>
          </c:spPr>
          <c:invertIfNegative val="0"/>
          <c:cat>
            <c:strRef>
              <c:f>'Week - 5'!$AK$18:$AK$23</c:f>
              <c:strCache>
                <c:ptCount val="5"/>
                <c:pt idx="0">
                  <c:v>Text Books</c:v>
                </c:pt>
                <c:pt idx="1">
                  <c:v>Personal/Class Notes</c:v>
                </c:pt>
                <c:pt idx="2">
                  <c:v>Reference Books</c:v>
                </c:pt>
                <c:pt idx="3">
                  <c:v>Lecture Videos</c:v>
                </c:pt>
                <c:pt idx="4">
                  <c:v>Others</c:v>
                </c:pt>
              </c:strCache>
            </c:strRef>
          </c:cat>
          <c:val>
            <c:numRef>
              <c:f>'Week - 5'!$AL$18:$AL$23</c:f>
              <c:numCache>
                <c:formatCode>"₱"#,##0.00_);\("₱"#,##0.00\)</c:formatCode>
                <c:ptCount val="5"/>
                <c:pt idx="0">
                  <c:v>531.25</c:v>
                </c:pt>
                <c:pt idx="1">
                  <c:v>635.29411764705878</c:v>
                </c:pt>
                <c:pt idx="2">
                  <c:v>926.47058823529414</c:v>
                </c:pt>
                <c:pt idx="3">
                  <c:v>983.33333333333337</c:v>
                </c:pt>
                <c:pt idx="4">
                  <c:v>1700</c:v>
                </c:pt>
              </c:numCache>
            </c:numRef>
          </c:val>
          <c:extLst>
            <c:ext xmlns:c16="http://schemas.microsoft.com/office/drawing/2014/chart" uri="{C3380CC4-5D6E-409C-BE32-E72D297353CC}">
              <c16:uniqueId val="{00000000-F339-44C6-A6CC-AFBE4595BA6B}"/>
            </c:ext>
          </c:extLst>
        </c:ser>
        <c:dLbls>
          <c:showLegendKey val="0"/>
          <c:showVal val="0"/>
          <c:showCatName val="0"/>
          <c:showSerName val="0"/>
          <c:showPercent val="0"/>
          <c:showBubbleSize val="0"/>
        </c:dLbls>
        <c:gapWidth val="150"/>
        <c:axId val="2118416384"/>
        <c:axId val="2118427264"/>
      </c:barChart>
      <c:catAx>
        <c:axId val="2118416384"/>
        <c:scaling>
          <c:orientation val="minMax"/>
        </c:scaling>
        <c:delete val="0"/>
        <c:axPos val="b"/>
        <c:numFmt formatCode="General" sourceLinked="0"/>
        <c:majorTickMark val="out"/>
        <c:minorTickMark val="none"/>
        <c:tickLblPos val="high"/>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18427264"/>
        <c:crosses val="autoZero"/>
        <c:auto val="1"/>
        <c:lblAlgn val="ctr"/>
        <c:lblOffset val="100"/>
        <c:noMultiLvlLbl val="1"/>
      </c:catAx>
      <c:valAx>
        <c:axId val="2118427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11841638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[colaste_juvendale_SP201B04_capstone.xlsx]Week - 5!PivotTable1</c:name>
    <c:fmtId val="2"/>
  </c:pivotSource>
  <c:chart>
    <c:title>
      <c:tx>
        <c:rich>
          <a:bodyPr rot="0" spcFirstLastPara="0" vertOverflow="ellipsis" vert="horz" wrap="square" anchor="ctr" anchorCtr="1"/>
          <a:lstStyle/>
          <a:p>
            <a:pPr defTabSz="914400">
              <a:defRPr lang="en-US"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200"/>
              <a:t>Distribution of Enjoyment of Studying/Learning</a:t>
            </a:r>
            <a:r>
              <a:rPr lang="en-PH" altLang="en-PH" sz="1200"/>
              <a:t> (Urban &amp; Rural)</a:t>
            </a:r>
          </a:p>
          <a:p>
            <a:pPr defTabSz="914400">
              <a:defRPr sz="1200"/>
            </a:pPr>
            <a:r>
              <a:rPr lang="en-PH"/>
              <a:t>Yes vs. No</a:t>
            </a:r>
          </a:p>
        </c:rich>
      </c:tx>
      <c:overlay val="0"/>
      <c:spPr>
        <a:noFill/>
        <a:ln>
          <a:noFill/>
        </a:ln>
        <a:effectLst/>
      </c:spPr>
      <c:txPr>
        <a:bodyPr rot="0" spcFirstLastPara="0" vertOverflow="ellipsis" vert="horz" wrap="square" anchor="ctr" anchorCtr="1"/>
        <a:lstStyle/>
        <a:p>
          <a:pPr defTabSz="914400">
            <a:defRPr lang="en-US"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'Week - 5'!$R$17:$R$18</c:f>
              <c:strCache>
                <c:ptCount val="1"/>
                <c:pt idx="0">
                  <c:v>Rural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 - 5'!$Q$19:$Q$21</c:f>
              <c:strCache>
                <c:ptCount val="2"/>
                <c:pt idx="0">
                  <c:v>Yes</c:v>
                </c:pt>
                <c:pt idx="1">
                  <c:v>No</c:v>
                </c:pt>
              </c:strCache>
            </c:strRef>
          </c:cat>
          <c:val>
            <c:numRef>
              <c:f>'Week - 5'!$R$19:$R$21</c:f>
              <c:numCache>
                <c:formatCode>General</c:formatCode>
                <c:ptCount val="2"/>
                <c:pt idx="0">
                  <c:v>15</c:v>
                </c:pt>
                <c:pt idx="1">
                  <c:v>13</c:v>
                </c:pt>
              </c:numCache>
            </c:numRef>
          </c:val>
          <c:extLst>
            <c:ext xmlns:c16="http://schemas.microsoft.com/office/drawing/2014/chart" uri="{C3380CC4-5D6E-409C-BE32-E72D297353CC}">
              <c16:uniqueId val="{00000000-8FAA-45C8-B24A-52C7BA065601}"/>
            </c:ext>
          </c:extLst>
        </c:ser>
        <c:ser>
          <c:idx val="1"/>
          <c:order val="1"/>
          <c:tx>
            <c:strRef>
              <c:f>'Week - 5'!$S$17:$S$18</c:f>
              <c:strCache>
                <c:ptCount val="1"/>
                <c:pt idx="0">
                  <c:v>Urban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 - 5'!$Q$19:$Q$21</c:f>
              <c:strCache>
                <c:ptCount val="2"/>
                <c:pt idx="0">
                  <c:v>Yes</c:v>
                </c:pt>
                <c:pt idx="1">
                  <c:v>No</c:v>
                </c:pt>
              </c:strCache>
            </c:strRef>
          </c:cat>
          <c:val>
            <c:numRef>
              <c:f>'Week - 5'!$S$19:$S$21</c:f>
              <c:numCache>
                <c:formatCode>General</c:formatCode>
                <c:ptCount val="2"/>
                <c:pt idx="0">
                  <c:v>19</c:v>
                </c:pt>
                <c:pt idx="1">
                  <c:v>2</c:v>
                </c:pt>
              </c:numCache>
            </c:numRef>
          </c:val>
          <c:extLst>
            <c:ext xmlns:c16="http://schemas.microsoft.com/office/drawing/2014/chart" uri="{C3380CC4-5D6E-409C-BE32-E72D297353CC}">
              <c16:uniqueId val="{00000001-8FAA-45C8-B24A-52C7BA065601}"/>
            </c:ext>
          </c:extLst>
        </c:ser>
        <c:dLbls>
          <c:showLegendKey val="0"/>
          <c:showVal val="1"/>
          <c:showCatName val="0"/>
          <c:showSerName val="0"/>
          <c:showPercent val="0"/>
          <c:showBubbleSize val="0"/>
        </c:dLbls>
        <c:gapWidth val="150"/>
        <c:overlap val="100"/>
        <c:axId val="2118419104"/>
        <c:axId val="2118401696"/>
      </c:barChart>
      <c:catAx>
        <c:axId val="2118419104"/>
        <c:scaling>
          <c:orientation val="minMax"/>
        </c:scaling>
        <c:delete val="0"/>
        <c:axPos val="b"/>
        <c:numFmt formatCode="General" sourceLinked="0"/>
        <c:majorTickMark val="out"/>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118401696"/>
        <c:crosses val="autoZero"/>
        <c:auto val="1"/>
        <c:lblAlgn val="ctr"/>
        <c:lblOffset val="100"/>
        <c:noMultiLvlLbl val="0"/>
      </c:catAx>
      <c:valAx>
        <c:axId val="21184016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0" vertOverflow="ellipsis" vert="horz" wrap="square" anchor="ctr" anchorCtr="1"/>
              <a:lstStyle/>
              <a:p>
                <a:pPr defTabSz="914400">
                  <a:defRPr lang="en-US" sz="700" b="0" i="0" u="none" strike="noStrike" kern="1200" cap="all" baseline="0">
                    <a:solidFill>
                      <a:schemeClr val="lt1">
                        <a:lumMod val="85000"/>
                      </a:schemeClr>
                    </a:solidFill>
                    <a:latin typeface="+mn-lt"/>
                    <a:ea typeface="+mn-ea"/>
                    <a:cs typeface="+mn-cs"/>
                  </a:defRPr>
                </a:pPr>
                <a:r>
                  <a:rPr lang="en-PH" altLang="en-PH" sz="700" b="0"/>
                  <a:t>Total VOTES</a:t>
                </a:r>
              </a:p>
            </c:rich>
          </c:tx>
          <c:overlay val="0"/>
          <c:spPr>
            <a:noFill/>
            <a:ln>
              <a:noFill/>
            </a:ln>
            <a:effectLst/>
          </c:spPr>
          <c:txPr>
            <a:bodyPr rot="-5400000" spcFirstLastPara="0" vertOverflow="ellipsis" vert="horz" wrap="square" anchor="ctr" anchorCtr="1"/>
            <a:lstStyle/>
            <a:p>
              <a:pPr defTabSz="914400">
                <a:defRPr lang="en-US" sz="700" b="0"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118419104"/>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[colaste_juvendale_SP201B04_capstone.xlsx]Week - 5!PivotTable2</c:name>
    <c:fmtId val="2"/>
  </c:pivotSource>
  <c:chart>
    <c:title>
      <c:tx>
        <c:rich>
          <a:bodyPr rot="0" spcFirstLastPara="0" vertOverflow="ellipsis" vert="horz" wrap="square" anchor="ctr" anchorCtr="1"/>
          <a:lstStyle/>
          <a:p>
            <a:pPr defTabSz="914400">
              <a:defRPr lang="en-US" sz="1200" b="1" i="0" u="none" strike="noStrike" kern="1200" spc="0" baseline="0">
                <a:solidFill>
                  <a:schemeClr val="bg1"/>
                </a:solidFill>
                <a:latin typeface="+mn-lt"/>
                <a:ea typeface="+mn-ea"/>
                <a:cs typeface="+mn-cs"/>
              </a:defRPr>
            </a:pPr>
            <a:r>
              <a:rPr lang="en-PH" sz="1200" b="1"/>
              <a:t>Poll for Preferred Study</a:t>
            </a:r>
            <a:r>
              <a:rPr lang="en-PH" altLang="en-PH" sz="1200" b="1"/>
              <a:t>ing</a:t>
            </a:r>
            <a:r>
              <a:rPr lang="en-PH" sz="1200" b="1"/>
              <a:t>/Learning Location</a:t>
            </a:r>
          </a:p>
        </c:rich>
      </c:tx>
      <c:overlay val="0"/>
      <c:spPr>
        <a:noFill/>
        <a:ln>
          <a:noFill/>
        </a:ln>
        <a:effectLst/>
      </c:spPr>
      <c:txPr>
        <a:bodyPr rot="0" spcFirstLastPara="0" vertOverflow="ellipsis" vert="horz" wrap="square" anchor="ctr" anchorCtr="1"/>
        <a:lstStyle/>
        <a:p>
          <a:pPr defTabSz="914400">
            <a:defRPr lang="en-US" sz="1200" b="1" i="0" u="none" strike="noStrike" kern="1200" spc="0" baseline="0">
              <a:solidFill>
                <a:schemeClr val="bg1"/>
              </a:solidFill>
              <a:latin typeface="+mn-lt"/>
              <a:ea typeface="+mn-ea"/>
              <a:cs typeface="+mn-cs"/>
            </a:defRPr>
          </a:pPr>
          <a:endParaRPr lang="en-US"/>
        </a:p>
      </c:txPr>
    </c:title>
    <c:autoTitleDeleted val="0"/>
    <c:pivotFmts>
      <c:pivotFmt>
        <c:idx val="0"/>
        <c:spPr>
          <a:gradFill>
            <a:gsLst>
              <a:gs pos="0">
                <a:srgbClr val="007BD3"/>
              </a:gs>
              <a:gs pos="100000">
                <a:srgbClr val="034373"/>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 - 5'!$W$17</c:f>
              <c:strCache>
                <c:ptCount val="1"/>
                <c:pt idx="0">
                  <c:v>Total</c:v>
                </c:pt>
              </c:strCache>
            </c:strRef>
          </c:tx>
          <c:spPr>
            <a:gradFill>
              <a:gsLst>
                <a:gs pos="0">
                  <a:srgbClr val="007BD3"/>
                </a:gs>
                <a:gs pos="100000">
                  <a:srgbClr val="034373"/>
                </a:gs>
              </a:gsLst>
              <a:lin ang="5400000" scaled="0"/>
            </a:gradFill>
            <a:ln>
              <a:noFill/>
            </a:ln>
            <a:effectLst/>
          </c:spPr>
          <c:invertIfNegative val="0"/>
          <c:cat>
            <c:strRef>
              <c:f>'Week - 5'!$V$18:$V$25</c:f>
              <c:strCache>
                <c:ptCount val="7"/>
                <c:pt idx="0">
                  <c:v>Home</c:v>
                </c:pt>
                <c:pt idx="1">
                  <c:v>Central Library</c:v>
                </c:pt>
                <c:pt idx="2">
                  <c:v>School Library</c:v>
                </c:pt>
                <c:pt idx="3">
                  <c:v>Park or Garden</c:v>
                </c:pt>
                <c:pt idx="4">
                  <c:v>Class Room</c:v>
                </c:pt>
                <c:pt idx="5">
                  <c:v>Campus Ground</c:v>
                </c:pt>
                <c:pt idx="6">
                  <c:v>Other places</c:v>
                </c:pt>
              </c:strCache>
            </c:strRef>
          </c:cat>
          <c:val>
            <c:numRef>
              <c:f>'Week - 5'!$W$18:$W$25</c:f>
              <c:numCache>
                <c:formatCode>General</c:formatCode>
                <c:ptCount val="7"/>
                <c:pt idx="0">
                  <c:v>20</c:v>
                </c:pt>
                <c:pt idx="1">
                  <c:v>13</c:v>
                </c:pt>
                <c:pt idx="2">
                  <c:v>6</c:v>
                </c:pt>
                <c:pt idx="3">
                  <c:v>4</c:v>
                </c:pt>
                <c:pt idx="4">
                  <c:v>3</c:v>
                </c:pt>
                <c:pt idx="5">
                  <c:v>2</c:v>
                </c:pt>
                <c:pt idx="6">
                  <c:v>1</c:v>
                </c:pt>
              </c:numCache>
            </c:numRef>
          </c:val>
          <c:extLst>
            <c:ext xmlns:c16="http://schemas.microsoft.com/office/drawing/2014/chart" uri="{C3380CC4-5D6E-409C-BE32-E72D297353CC}">
              <c16:uniqueId val="{00000000-2A28-406B-BFB9-C591F880D58A}"/>
            </c:ext>
          </c:extLst>
        </c:ser>
        <c:dLbls>
          <c:showLegendKey val="0"/>
          <c:showVal val="0"/>
          <c:showCatName val="0"/>
          <c:showSerName val="0"/>
          <c:showPercent val="0"/>
          <c:showBubbleSize val="0"/>
        </c:dLbls>
        <c:gapWidth val="219"/>
        <c:overlap val="-27"/>
        <c:axId val="2118409856"/>
        <c:axId val="2118420192"/>
      </c:barChart>
      <c:catAx>
        <c:axId val="21184098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0" vertOverflow="ellipsis" wrap="square" anchor="b" anchorCtr="0"/>
          <a:lstStyle/>
          <a:p>
            <a:pPr>
              <a:defRPr lang="en-US" sz="700" b="0" i="0" u="none" strike="noStrike" kern="1200" baseline="0">
                <a:solidFill>
                  <a:schemeClr val="bg1"/>
                </a:solidFill>
                <a:latin typeface="+mn-lt"/>
                <a:ea typeface="+mn-ea"/>
                <a:cs typeface="+mn-cs"/>
              </a:defRPr>
            </a:pPr>
            <a:endParaRPr lang="en-US"/>
          </a:p>
        </c:txPr>
        <c:crossAx val="2118420192"/>
        <c:crosses val="autoZero"/>
        <c:auto val="1"/>
        <c:lblAlgn val="ctr"/>
        <c:lblOffset val="100"/>
        <c:noMultiLvlLbl val="0"/>
      </c:catAx>
      <c:valAx>
        <c:axId val="2118420192"/>
        <c:scaling>
          <c:orientation val="minMax"/>
        </c:scaling>
        <c:delete val="0"/>
        <c:axPos val="l"/>
        <c:majorGridlines>
          <c:spPr>
            <a:ln w="9525" cap="flat" cmpd="sng" algn="ctr">
              <a:solidFill>
                <a:schemeClr val="bg1">
                  <a:alpha val="10000"/>
                </a:schemeClr>
              </a:solidFill>
              <a:round/>
            </a:ln>
            <a:effectLst/>
          </c:spPr>
        </c:majorGridlines>
        <c:title>
          <c:tx>
            <c:rich>
              <a:bodyPr rot="-5400000" spcFirstLastPara="0" vertOverflow="ellipsis" vert="horz" wrap="square" anchor="ctr" anchorCtr="1"/>
              <a:lstStyle/>
              <a:p>
                <a:pPr defTabSz="914400">
                  <a:defRPr lang="en-US" sz="700" b="0" i="0" u="none" strike="noStrike" kern="1200" baseline="0">
                    <a:solidFill>
                      <a:schemeClr val="bg1"/>
                    </a:solidFill>
                    <a:latin typeface="+mn-lt"/>
                    <a:ea typeface="+mn-ea"/>
                    <a:cs typeface="+mn-cs"/>
                  </a:defRPr>
                </a:pPr>
                <a:r>
                  <a:rPr lang="en-PH" sz="700"/>
                  <a:t>TOTAL VOTES</a:t>
                </a:r>
              </a:p>
            </c:rich>
          </c:tx>
          <c:overlay val="0"/>
          <c:spPr>
            <a:noFill/>
            <a:ln>
              <a:noFill/>
            </a:ln>
            <a:effectLst/>
          </c:spPr>
          <c:txPr>
            <a:bodyPr rot="-5400000" spcFirstLastPara="0" vertOverflow="ellipsis" vert="horz" wrap="square" anchor="ctr" anchorCtr="1"/>
            <a:lstStyle/>
            <a:p>
              <a:pPr defTabSz="914400">
                <a:defRPr lang="en-US" sz="7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700" b="0" i="0" u="none" strike="noStrike" kern="1200" baseline="0">
                <a:solidFill>
                  <a:schemeClr val="bg1"/>
                </a:solidFill>
                <a:latin typeface="+mn-lt"/>
                <a:ea typeface="+mn-ea"/>
                <a:cs typeface="+mn-cs"/>
              </a:defRPr>
            </a:pPr>
            <a:endParaRPr lang="en-US"/>
          </a:p>
        </c:txPr>
        <c:crossAx val="211840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rtl="0">
              <a:defRPr lang="en-US" sz="7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chart>
  <c:spPr>
    <a:noFill/>
    <a:ln w="9525" cap="flat" cmpd="sng" algn="ctr">
      <a:noFill/>
      <a:round/>
    </a:ln>
    <a:effectLst/>
  </c:spPr>
  <c:txPr>
    <a:bodyPr/>
    <a:lstStyle/>
    <a:p>
      <a:pPr>
        <a:defRPr lang="en-US" sz="7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[colaste_juvendale_SP201B04_capstone.xlsx]Week - 5!PivotTable5</c:name>
    <c:fmtId val="2"/>
  </c:pivotSource>
  <c:chart>
    <c:title>
      <c:tx>
        <c:rich>
          <a:bodyPr rot="0" spcFirstLastPara="1" vertOverflow="ellipsis" vert="horz" wrap="square" anchor="ctr" anchorCtr="0"/>
          <a:lstStyle/>
          <a:p>
            <a:pPr defTabSz="914400">
              <a:defRPr lang="en-US" sz="1200" b="1" i="0" u="none" strike="noStrike" kern="1200" spc="0" baseline="0">
                <a:solidFill>
                  <a:schemeClr val="bg1"/>
                </a:solidFill>
                <a:latin typeface="+mn-lt"/>
                <a:ea typeface="+mn-ea"/>
                <a:cs typeface="+mn-cs"/>
              </a:defRPr>
            </a:pPr>
            <a:r>
              <a:rPr lang="en-PH" sz="1200" b="1"/>
              <a:t>Average Expenditure on Preferred Studying/Learning Materials</a:t>
            </a:r>
          </a:p>
        </c:rich>
      </c:tx>
      <c:overlay val="0"/>
      <c:spPr>
        <a:noFill/>
        <a:ln>
          <a:noFill/>
        </a:ln>
        <a:effectLst/>
      </c:spPr>
      <c:txPr>
        <a:bodyPr rot="0" spcFirstLastPara="1" vertOverflow="ellipsis" vert="horz" wrap="square" anchor="ctr" anchorCtr="0"/>
        <a:lstStyle/>
        <a:p>
          <a:pPr defTabSz="914400">
            <a:defRPr lang="en-US" sz="1200" b="1" i="0" u="none" strike="noStrike" kern="1200" spc="0" baseline="0">
              <a:solidFill>
                <a:schemeClr val="bg1"/>
              </a:solidFill>
              <a:latin typeface="+mn-lt"/>
              <a:ea typeface="+mn-ea"/>
              <a:cs typeface="+mn-cs"/>
            </a:defRPr>
          </a:pPr>
          <a:endParaRPr lang="en-US"/>
        </a:p>
      </c:txPr>
    </c:title>
    <c:autoTitleDeleted val="0"/>
    <c:pivotFmts>
      <c:pivotFmt>
        <c:idx val="0"/>
        <c:spPr>
          <a:gradFill>
            <a:gsLst>
              <a:gs pos="0">
                <a:srgbClr val="14CD68"/>
              </a:gs>
              <a:gs pos="100000">
                <a:srgbClr val="035C7D"/>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024300542666"/>
          <c:y val="0.18275928113006701"/>
          <c:w val="0.85003277057064097"/>
          <c:h val="0.54815770676453601"/>
        </c:manualLayout>
      </c:layout>
      <c:barChart>
        <c:barDir val="col"/>
        <c:grouping val="clustered"/>
        <c:varyColors val="0"/>
        <c:ser>
          <c:idx val="0"/>
          <c:order val="0"/>
          <c:tx>
            <c:strRef>
              <c:f>'Week - 5'!$AL$17</c:f>
              <c:strCache>
                <c:ptCount val="1"/>
                <c:pt idx="0">
                  <c:v>Total</c:v>
                </c:pt>
              </c:strCache>
            </c:strRef>
          </c:tx>
          <c:spPr>
            <a:gradFill>
              <a:gsLst>
                <a:gs pos="0">
                  <a:srgbClr val="14CD68"/>
                </a:gs>
                <a:gs pos="100000">
                  <a:srgbClr val="035C7D"/>
                </a:gs>
              </a:gsLst>
              <a:lin ang="5400000" scaled="0"/>
            </a:gradFill>
            <a:ln>
              <a:noFill/>
            </a:ln>
            <a:effectLst/>
          </c:spPr>
          <c:invertIfNegative val="0"/>
          <c:dPt>
            <c:idx val="1"/>
            <c:invertIfNegative val="0"/>
            <c:bubble3D val="0"/>
            <c:extLst>
              <c:ext xmlns:c16="http://schemas.microsoft.com/office/drawing/2014/chart" uri="{C3380CC4-5D6E-409C-BE32-E72D297353CC}">
                <c16:uniqueId val="{00000000-2920-4F38-AA4C-44621B070731}"/>
              </c:ext>
            </c:extLst>
          </c:dPt>
          <c:cat>
            <c:strRef>
              <c:f>'Week - 5'!$AK$18:$AK$23</c:f>
              <c:strCache>
                <c:ptCount val="5"/>
                <c:pt idx="0">
                  <c:v>Text Books</c:v>
                </c:pt>
                <c:pt idx="1">
                  <c:v>Personal/Class Notes</c:v>
                </c:pt>
                <c:pt idx="2">
                  <c:v>Reference Books</c:v>
                </c:pt>
                <c:pt idx="3">
                  <c:v>Lecture Videos</c:v>
                </c:pt>
                <c:pt idx="4">
                  <c:v>Others</c:v>
                </c:pt>
              </c:strCache>
            </c:strRef>
          </c:cat>
          <c:val>
            <c:numRef>
              <c:f>'Week - 5'!$AL$18:$AL$23</c:f>
              <c:numCache>
                <c:formatCode>"₱"#,##0.00_);\("₱"#,##0.00\)</c:formatCode>
                <c:ptCount val="5"/>
                <c:pt idx="0">
                  <c:v>531.25</c:v>
                </c:pt>
                <c:pt idx="1">
                  <c:v>635.29411764705878</c:v>
                </c:pt>
                <c:pt idx="2">
                  <c:v>926.47058823529414</c:v>
                </c:pt>
                <c:pt idx="3">
                  <c:v>983.33333333333337</c:v>
                </c:pt>
                <c:pt idx="4">
                  <c:v>1700</c:v>
                </c:pt>
              </c:numCache>
            </c:numRef>
          </c:val>
          <c:extLst>
            <c:ext xmlns:c16="http://schemas.microsoft.com/office/drawing/2014/chart" uri="{C3380CC4-5D6E-409C-BE32-E72D297353CC}">
              <c16:uniqueId val="{00000001-2920-4F38-AA4C-44621B070731}"/>
            </c:ext>
          </c:extLst>
        </c:ser>
        <c:dLbls>
          <c:showLegendKey val="0"/>
          <c:showVal val="0"/>
          <c:showCatName val="0"/>
          <c:showSerName val="0"/>
          <c:showPercent val="0"/>
          <c:showBubbleSize val="0"/>
        </c:dLbls>
        <c:gapWidth val="189"/>
        <c:overlap val="-4"/>
        <c:axId val="2118408224"/>
        <c:axId val="2118406048"/>
      </c:barChart>
      <c:catAx>
        <c:axId val="2118408224"/>
        <c:scaling>
          <c:orientation val="minMax"/>
        </c:scaling>
        <c:delete val="0"/>
        <c:axPos val="b"/>
        <c:numFmt formatCode="[$$-45C]#,##0.00_);[Red]\([$$-45C]#,##0.00\)" sourceLinked="0"/>
        <c:majorTickMark val="out"/>
        <c:minorTickMark val="none"/>
        <c:tickLblPos val="high"/>
        <c:spPr>
          <a:noFill/>
          <a:ln w="9525" cap="flat" cmpd="sng" algn="ctr">
            <a:solidFill>
              <a:schemeClr val="tx1">
                <a:lumMod val="15000"/>
                <a:lumOff val="85000"/>
              </a:schemeClr>
            </a:solidFill>
            <a:round/>
          </a:ln>
          <a:effectLst/>
        </c:spPr>
        <c:txPr>
          <a:bodyPr rot="-60000000" spcFirstLastPara="0" vertOverflow="ellipsis" vert="horz" wrap="square" anchor="ctr" anchorCtr="0" forceAA="0"/>
          <a:lstStyle/>
          <a:p>
            <a:pPr>
              <a:defRPr lang="en-US" sz="900" b="0" i="0" u="none" strike="noStrike" kern="1200" baseline="0">
                <a:solidFill>
                  <a:schemeClr val="bg1"/>
                </a:solidFill>
                <a:latin typeface="+mn-lt"/>
                <a:ea typeface="+mn-ea"/>
                <a:cs typeface="+mn-cs"/>
              </a:defRPr>
            </a:pPr>
            <a:endParaRPr lang="en-US"/>
          </a:p>
        </c:txPr>
        <c:crossAx val="2118406048"/>
        <c:crosses val="autoZero"/>
        <c:auto val="1"/>
        <c:lblAlgn val="ctr"/>
        <c:lblOffset val="1000"/>
        <c:noMultiLvlLbl val="1"/>
      </c:catAx>
      <c:valAx>
        <c:axId val="2118406048"/>
        <c:scaling>
          <c:orientation val="minMax"/>
        </c:scaling>
        <c:delete val="0"/>
        <c:axPos val="l"/>
        <c:majorGridlines>
          <c:spPr>
            <a:ln w="9525" cap="sq" cmpd="sng" algn="ctr">
              <a:solidFill>
                <a:schemeClr val="bg1">
                  <a:alpha val="10000"/>
                </a:schemeClr>
              </a:solidFill>
              <a:round/>
            </a:ln>
            <a:effectLst/>
          </c:spPr>
        </c:majorGridlines>
        <c:numFmt formatCode="&quot;₱&quot;#,##0.00_);\(&quot;₱&quot;#,##0.00\)" sourceLinked="1"/>
        <c:majorTickMark val="out"/>
        <c:minorTickMark val="none"/>
        <c:tickLblPos val="nextTo"/>
        <c:spPr>
          <a:noFill/>
          <a:ln>
            <a:noFill/>
          </a:ln>
          <a:effectLst/>
        </c:spPr>
        <c:txPr>
          <a:bodyPr rot="-60000000" spcFirstLastPara="0" vertOverflow="ellipsis" vert="horz" wrap="square" anchor="ctr" anchorCtr="1"/>
          <a:lstStyle/>
          <a:p>
            <a:pPr>
              <a:defRPr lang="en-US" sz="700" b="0" i="0" u="none" strike="noStrike" kern="1200" baseline="0">
                <a:solidFill>
                  <a:schemeClr val="bg1"/>
                </a:solidFill>
                <a:latin typeface="+mn-lt"/>
                <a:ea typeface="+mn-ea"/>
                <a:cs typeface="+mn-cs"/>
              </a:defRPr>
            </a:pPr>
            <a:endParaRPr lang="en-US"/>
          </a:p>
        </c:txPr>
        <c:crossAx val="2118408224"/>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7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zero"/>
    <c:showDLblsOverMax val="0"/>
  </c:chart>
  <c:spPr>
    <a:noFill/>
    <a:ln w="9525" cap="flat" cmpd="sng" algn="ctr">
      <a:noFill/>
      <a:round/>
    </a:ln>
    <a:effectLst/>
  </c:spPr>
  <c:txPr>
    <a:bodyPr/>
    <a:lstStyle/>
    <a:p>
      <a:pPr>
        <a:defRPr lang="en-US">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[colaste_juvendale_SP201B04_capstone.xlsx]Week - 5!PivotTable3</c:name>
    <c:fmtId val="2"/>
  </c:pivotSource>
  <c:chart>
    <c:title>
      <c:tx>
        <c:rich>
          <a:bodyPr rot="0" spcFirstLastPara="0" vertOverflow="ellipsis" vert="horz" wrap="square" anchor="ctr" anchorCtr="1"/>
          <a:lstStyle/>
          <a:p>
            <a:pPr>
              <a:defRPr lang="en-US" sz="1200" b="1" i="0" u="none" strike="noStrike" kern="1200" baseline="0">
                <a:ln>
                  <a:noFill/>
                </a:ln>
                <a:solidFill>
                  <a:schemeClr val="dk1">
                    <a:alpha val="81000"/>
                  </a:schemeClr>
                </a:solidFill>
                <a:latin typeface="+mn-lt"/>
                <a:ea typeface="+mn-ea"/>
                <a:cs typeface="+mn-cs"/>
              </a:defRPr>
            </a:pPr>
            <a:r>
              <a:rPr lang="en-US" sz="1200">
                <a:solidFill>
                  <a:schemeClr val="bg1">
                    <a:alpha val="81000"/>
                  </a:schemeClr>
                </a:solidFill>
              </a:rPr>
              <a:t>Preferred “Time of the Day” Distribution to Study/Learn</a:t>
            </a:r>
          </a:p>
        </c:rich>
      </c:tx>
      <c:overlay val="0"/>
    </c:title>
    <c:autoTitleDeleted val="0"/>
    <c:pivotFmts>
      <c:pivotFmt>
        <c:idx val="0"/>
        <c:spPr>
          <a:scene3d>
            <a:camera prst="orthographicFront"/>
            <a:lightRig rig="threePt" dir="t"/>
          </a:scene3d>
          <a:sp3d contourW="9525"/>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ln>
                    <a:noFill/>
                  </a:ln>
                  <a:solidFill>
                    <a:schemeClr val="dk1">
                      <a:alpha val="81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0">
                <a:srgbClr val="FBFB11"/>
              </a:gs>
              <a:gs pos="100000">
                <a:srgbClr val="838309"/>
              </a:gs>
            </a:gsLst>
            <a:lin ang="5400000" scaled="0"/>
          </a:gradFill>
          <a:ln>
            <a:noFill/>
          </a:ln>
          <a:effectLst>
            <a:outerShdw blurRad="57150" dist="19050" dir="5400000" algn="ctr" rotWithShape="0">
              <a:srgbClr val="000000">
                <a:alpha val="63000"/>
              </a:srgbClr>
            </a:outerShdw>
          </a:effectLst>
        </c:spPr>
      </c:pivotFmt>
      <c:pivotFmt>
        <c:idx val="2"/>
        <c:spPr>
          <a:solidFill>
            <a:schemeClr val="bg2">
              <a:lumMod val="75000"/>
            </a:schemeClr>
          </a:solidFill>
          <a:ln>
            <a:noFill/>
          </a:ln>
          <a:effectLst>
            <a:outerShdw blurRad="57150" dist="19050" dir="5400000" algn="ctr" rotWithShape="0">
              <a:srgbClr val="000000">
                <a:alpha val="63000"/>
              </a:srgbClr>
            </a:outerShdw>
          </a:effectLst>
        </c:spPr>
      </c:pivotFmt>
      <c:pivotFmt>
        <c:idx val="3"/>
        <c:spPr>
          <a:gradFill rotWithShape="1">
            <a:gsLst>
              <a:gs pos="0">
                <a:srgbClr val="007BD3"/>
              </a:gs>
              <a:gs pos="100000">
                <a:srgbClr val="034373"/>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rgbClr val="14CD68"/>
              </a:gs>
              <a:gs pos="100000">
                <a:srgbClr val="0B6E38"/>
              </a:gs>
            </a:gsLst>
            <a:lin ang="5400000" scaled="0"/>
          </a:gradFill>
          <a:ln>
            <a:noFill/>
          </a:ln>
          <a:effectLst>
            <a:outerShdw blurRad="57150" dist="19050" dir="5400000" algn="ctr" rotWithShape="0">
              <a:srgbClr val="000000">
                <a:alpha val="63000"/>
              </a:srgbClr>
            </a:outerShdw>
          </a:effectLst>
        </c:spPr>
        <c:dLbl>
          <c:idx val="0"/>
          <c:layout>
            <c:manualLayout>
              <c:x val="3.4998899405679101E-2"/>
              <c:y val="8.7253057384760094E-2"/>
            </c:manualLayout>
          </c:layout>
          <c:spPr>
            <a:noFill/>
            <a:ln>
              <a:noFill/>
            </a:ln>
            <a:effectLst/>
          </c:spPr>
          <c:txPr>
            <a:bodyPr rot="0" spcFirstLastPara="0" vertOverflow="ellipsis" vert="horz" wrap="square" lIns="38100" tIns="19050" rIns="38100" bIns="19050" anchor="ctr" anchorCtr="1"/>
            <a:lstStyle/>
            <a:p>
              <a:pPr>
                <a:defRPr lang="en-US" sz="1000" b="0" i="0" u="none" strike="noStrike" kern="1200" baseline="0">
                  <a:ln>
                    <a:noFill/>
                  </a:ln>
                  <a:solidFill>
                    <a:schemeClr val="dk1">
                      <a:alpha val="81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floor>
    <c:sideWall>
      <c:thickness val="0"/>
    </c:sideWall>
    <c:backWall>
      <c:thickness val="0"/>
    </c:backWall>
    <c:plotArea>
      <c:layout>
        <c:manualLayout>
          <c:layoutTarget val="inner"/>
          <c:xMode val="edge"/>
          <c:yMode val="edge"/>
          <c:x val="4.8426150121065402E-2"/>
          <c:y val="0.23236124176858"/>
          <c:w val="0.90314769975786902"/>
          <c:h val="0.60489181561618099"/>
        </c:manualLayout>
      </c:layout>
      <c:pie3DChart>
        <c:varyColors val="1"/>
        <c:ser>
          <c:idx val="0"/>
          <c:order val="0"/>
          <c:tx>
            <c:strRef>
              <c:f>'Week - 5'!$AB$17</c:f>
              <c:strCache>
                <c:ptCount val="1"/>
                <c:pt idx="0">
                  <c:v>Total</c:v>
                </c:pt>
              </c:strCache>
            </c:strRef>
          </c:tx>
          <c:spPr>
            <a:scene3d>
              <a:camera prst="orthographicFront"/>
              <a:lightRig rig="threePt" dir="t"/>
            </a:scene3d>
            <a:sp3d contourW="9525"/>
          </c:spPr>
          <c:dPt>
            <c:idx val="0"/>
            <c:bubble3D val="0"/>
            <c:spPr>
              <a:gradFill>
                <a:gsLst>
                  <a:gs pos="0">
                    <a:srgbClr val="FBFB11"/>
                  </a:gs>
                  <a:gs pos="100000">
                    <a:srgbClr val="838309"/>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22A-4CB3-8D98-997A07D4F11B}"/>
              </c:ext>
            </c:extLst>
          </c:dPt>
          <c:dPt>
            <c:idx val="1"/>
            <c:bubble3D val="0"/>
            <c:spPr>
              <a:solidFill>
                <a:schemeClr val="bg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2A-4CB3-8D98-997A07D4F11B}"/>
              </c:ext>
            </c:extLst>
          </c:dPt>
          <c:dPt>
            <c:idx val="2"/>
            <c:bubble3D val="0"/>
            <c:spPr>
              <a:gradFill rotWithShape="1">
                <a:gsLst>
                  <a:gs pos="0">
                    <a:srgbClr val="007BD3"/>
                  </a:gs>
                  <a:gs pos="100000">
                    <a:srgbClr val="034373"/>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22A-4CB3-8D98-997A07D4F11B}"/>
              </c:ext>
            </c:extLst>
          </c:dPt>
          <c:dPt>
            <c:idx val="3"/>
            <c:bubble3D val="0"/>
            <c:spPr>
              <a:gradFill rotWithShape="1">
                <a:gsLst>
                  <a:gs pos="0">
                    <a:srgbClr val="14CD68"/>
                  </a:gs>
                  <a:gs pos="100000">
                    <a:srgbClr val="0B6E38"/>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22A-4CB3-8D98-997A07D4F11B}"/>
              </c:ext>
            </c:extLst>
          </c:dPt>
          <c:dLbls>
            <c:dLbl>
              <c:idx val="3"/>
              <c:layout>
                <c:manualLayout>
                  <c:x val="3.4998899405679101E-2"/>
                  <c:y val="8.725305738476009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22A-4CB3-8D98-997A07D4F11B}"/>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ln>
                      <a:noFill/>
                    </a:ln>
                    <a:solidFill>
                      <a:schemeClr val="dk1">
                        <a:alpha val="81000"/>
                      </a:schemeClr>
                    </a:solidFill>
                    <a:latin typeface="+mn-lt"/>
                    <a:ea typeface="+mn-ea"/>
                    <a:cs typeface="+mn-cs"/>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'Week - 5'!$AA$18:$AA$22</c:f>
              <c:strCache>
                <c:ptCount val="4"/>
                <c:pt idx="0">
                  <c:v>Morning</c:v>
                </c:pt>
                <c:pt idx="1">
                  <c:v>Late-night</c:v>
                </c:pt>
                <c:pt idx="2">
                  <c:v>Evening</c:v>
                </c:pt>
                <c:pt idx="3">
                  <c:v>Afternoon</c:v>
                </c:pt>
              </c:strCache>
            </c:strRef>
          </c:cat>
          <c:val>
            <c:numRef>
              <c:f>'Week - 5'!$AB$18:$AB$22</c:f>
              <c:numCache>
                <c:formatCode>General</c:formatCode>
                <c:ptCount val="4"/>
                <c:pt idx="0">
                  <c:v>22</c:v>
                </c:pt>
                <c:pt idx="1">
                  <c:v>16</c:v>
                </c:pt>
                <c:pt idx="2">
                  <c:v>8</c:v>
                </c:pt>
                <c:pt idx="3">
                  <c:v>3</c:v>
                </c:pt>
              </c:numCache>
            </c:numRef>
          </c:val>
          <c:extLst>
            <c:ext xmlns:c16="http://schemas.microsoft.com/office/drawing/2014/chart" uri="{C3380CC4-5D6E-409C-BE32-E72D297353CC}">
              <c16:uniqueId val="{00000008-D22A-4CB3-8D98-997A07D4F11B}"/>
            </c:ext>
          </c:extLst>
        </c:ser>
        <c:dLbls>
          <c:showLegendKey val="0"/>
          <c:showVal val="1"/>
          <c:showCatName val="0"/>
          <c:showSerName val="0"/>
          <c:showPercent val="0"/>
          <c:showBubbleSize val="0"/>
          <c:showLeaderLines val="1"/>
        </c:dLbls>
      </c:pie3DChart>
      <c:spPr>
        <a:noFill/>
        <a:ln>
          <a:noFill/>
        </a:ln>
        <a:effectLst/>
      </c:spPr>
    </c:plotArea>
    <c:legend>
      <c:legendPos val="b"/>
      <c:legendEntry>
        <c:idx val="0"/>
        <c:txPr>
          <a:bodyPr rot="0" spcFirstLastPara="0" vertOverflow="ellipsis" vert="horz" wrap="square" anchor="ctr" anchorCtr="1"/>
          <a:lstStyle/>
          <a:p>
            <a:pPr>
              <a:defRPr lang="en-US" sz="900" b="0" i="0" u="none" strike="noStrike" kern="1200" baseline="0">
                <a:ln>
                  <a:noFill/>
                </a:ln>
                <a:solidFill>
                  <a:schemeClr val="bg1">
                    <a:alpha val="81000"/>
                  </a:schemeClr>
                </a:solidFill>
                <a:latin typeface="+mn-lt"/>
                <a:ea typeface="+mn-ea"/>
                <a:cs typeface="+mn-cs"/>
              </a:defRPr>
            </a:pPr>
            <a:endParaRPr lang="en-US"/>
          </a:p>
        </c:txPr>
      </c:legendEntry>
      <c:legendEntry>
        <c:idx val="1"/>
        <c:txPr>
          <a:bodyPr rot="0" spcFirstLastPara="0" vertOverflow="ellipsis" vert="horz" wrap="square" anchor="ctr" anchorCtr="1"/>
          <a:lstStyle/>
          <a:p>
            <a:pPr>
              <a:defRPr lang="en-US" sz="900" b="0" i="0" u="none" strike="noStrike" kern="1200" baseline="0">
                <a:ln>
                  <a:noFill/>
                </a:ln>
                <a:solidFill>
                  <a:schemeClr val="bg1">
                    <a:alpha val="81000"/>
                  </a:schemeClr>
                </a:solidFill>
                <a:latin typeface="+mn-lt"/>
                <a:ea typeface="+mn-ea"/>
                <a:cs typeface="+mn-cs"/>
              </a:defRPr>
            </a:pPr>
            <a:endParaRPr lang="en-US"/>
          </a:p>
        </c:txPr>
      </c:legendEntry>
      <c:legendEntry>
        <c:idx val="2"/>
        <c:txPr>
          <a:bodyPr rot="0" spcFirstLastPara="0" vertOverflow="ellipsis" vert="horz" wrap="square" anchor="ctr" anchorCtr="1"/>
          <a:lstStyle/>
          <a:p>
            <a:pPr>
              <a:defRPr lang="en-US" sz="900" b="0" i="0" u="none" strike="noStrike" kern="1200" baseline="0">
                <a:ln>
                  <a:noFill/>
                </a:ln>
                <a:solidFill>
                  <a:schemeClr val="bg1">
                    <a:alpha val="81000"/>
                  </a:schemeClr>
                </a:solidFill>
                <a:latin typeface="+mn-lt"/>
                <a:ea typeface="+mn-ea"/>
                <a:cs typeface="+mn-cs"/>
              </a:defRPr>
            </a:pPr>
            <a:endParaRPr lang="en-US"/>
          </a:p>
        </c:txPr>
      </c:legendEntry>
      <c:legendEntry>
        <c:idx val="3"/>
        <c:txPr>
          <a:bodyPr rot="0" spcFirstLastPara="0" vertOverflow="ellipsis" vert="horz" wrap="square" anchor="ctr" anchorCtr="1"/>
          <a:lstStyle/>
          <a:p>
            <a:pPr>
              <a:defRPr lang="en-US" sz="900" b="0" i="0" u="none" strike="noStrike" kern="1200" baseline="0">
                <a:ln>
                  <a:noFill/>
                </a:ln>
                <a:solidFill>
                  <a:schemeClr val="bg1">
                    <a:alpha val="81000"/>
                  </a:schemeClr>
                </a:solidFill>
                <a:latin typeface="+mn-lt"/>
                <a:ea typeface="+mn-ea"/>
                <a:cs typeface="+mn-cs"/>
              </a:defRPr>
            </a:pPr>
            <a:endParaRPr lang="en-US"/>
          </a:p>
        </c:txPr>
      </c:legendEntry>
      <c:overlay val="0"/>
      <c:spPr>
        <a:noFill/>
        <a:ln>
          <a:noFill/>
        </a:ln>
        <a:effectLst/>
      </c:spPr>
      <c:txPr>
        <a:bodyPr rot="0" spcFirstLastPara="0" vertOverflow="ellipsis" vert="horz" wrap="square" anchor="ctr" anchorCtr="1"/>
        <a:lstStyle/>
        <a:p>
          <a:pPr>
            <a:defRPr lang="en-US" sz="900" b="0" i="0" u="none" strike="noStrike" kern="1200" baseline="0">
              <a:ln>
                <a:noFill/>
              </a:ln>
              <a:solidFill>
                <a:schemeClr val="bg1">
                  <a:alpha val="81000"/>
                </a:schemeClr>
              </a:solidFill>
              <a:latin typeface="+mn-lt"/>
              <a:ea typeface="+mn-ea"/>
              <a:cs typeface="+mn-cs"/>
            </a:defRPr>
          </a:pPr>
          <a:endParaRPr lang="en-US"/>
        </a:p>
      </c:txPr>
    </c:legend>
    <c:plotVisOnly val="1"/>
    <c:dispBlanksAs val="gap"/>
    <c:showDLblsOverMax val="0"/>
  </c:chart>
  <c:spPr>
    <a:noFill/>
    <a:ln w="6350" cap="flat" cmpd="sng" algn="ctr">
      <a:noFill/>
      <a:prstDash val="solid"/>
      <a:round/>
    </a:ln>
    <a:effectLst/>
  </c:spPr>
  <c:txPr>
    <a:bodyPr/>
    <a:lstStyle/>
    <a:p>
      <a:pPr>
        <a:defRPr lang="en-US">
          <a:ln>
            <a:noFill/>
          </a:ln>
          <a:solidFill>
            <a:schemeClr val="dk1">
              <a:alpha val="81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16</xdr:col>
      <xdr:colOff>107950</xdr:colOff>
      <xdr:row>37</xdr:row>
      <xdr:rowOff>59690</xdr:rowOff>
    </xdr:from>
    <xdr:to>
      <xdr:col>18</xdr:col>
      <xdr:colOff>1078230</xdr:colOff>
      <xdr:row>52</xdr:row>
      <xdr:rowOff>81915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73025</xdr:colOff>
      <xdr:row>37</xdr:row>
      <xdr:rowOff>48895</xdr:rowOff>
    </xdr:from>
    <xdr:to>
      <xdr:col>23</xdr:col>
      <xdr:colOff>1043305</xdr:colOff>
      <xdr:row>52</xdr:row>
      <xdr:rowOff>71120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83820</xdr:colOff>
      <xdr:row>37</xdr:row>
      <xdr:rowOff>48895</xdr:rowOff>
    </xdr:from>
    <xdr:to>
      <xdr:col>28</xdr:col>
      <xdr:colOff>1054100</xdr:colOff>
      <xdr:row>52</xdr:row>
      <xdr:rowOff>71120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95885</xdr:colOff>
      <xdr:row>37</xdr:row>
      <xdr:rowOff>48895</xdr:rowOff>
    </xdr:from>
    <xdr:to>
      <xdr:col>33</xdr:col>
      <xdr:colOff>1066165</xdr:colOff>
      <xdr:row>52</xdr:row>
      <xdr:rowOff>71120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127000</xdr:colOff>
      <xdr:row>37</xdr:row>
      <xdr:rowOff>48895</xdr:rowOff>
    </xdr:from>
    <xdr:to>
      <xdr:col>39</xdr:col>
      <xdr:colOff>1174750</xdr:colOff>
      <xdr:row>52</xdr:row>
      <xdr:rowOff>71120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2</xdr:row>
      <xdr:rowOff>176530</xdr:rowOff>
    </xdr:from>
    <xdr:to>
      <xdr:col>0</xdr:col>
      <xdr:colOff>167640</xdr:colOff>
      <xdr:row>34</xdr:row>
      <xdr:rowOff>12700</xdr:rowOff>
    </xdr:to>
    <xdr:sp macro="" textlink="">
      <xdr:nvSpPr>
        <xdr:cNvPr id="7" name="Rectangles 6">
          <a:extLst>
            <a:ext uri="{FF2B5EF4-FFF2-40B4-BE49-F238E27FC236}">
              <a16:creationId xmlns:a16="http://schemas.microsoft.com/office/drawing/2014/main" id="{00000000-0008-0000-0500-000007000000}"/>
            </a:ext>
          </a:extLst>
        </xdr:cNvPr>
        <xdr:cNvSpPr/>
      </xdr:nvSpPr>
      <xdr:spPr>
        <a:xfrm>
          <a:off x="91440" y="557530"/>
          <a:ext cx="76200" cy="5932170"/>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US" sz="1100"/>
        </a:p>
      </xdr:txBody>
    </xdr:sp>
    <xdr:clientData/>
  </xdr:twoCellAnchor>
  <xdr:twoCellAnchor>
    <xdr:from>
      <xdr:col>3</xdr:col>
      <xdr:colOff>390525</xdr:colOff>
      <xdr:row>3</xdr:row>
      <xdr:rowOff>139700</xdr:rowOff>
    </xdr:from>
    <xdr:to>
      <xdr:col>9</xdr:col>
      <xdr:colOff>251460</xdr:colOff>
      <xdr:row>18</xdr:row>
      <xdr:rowOff>131445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390525</xdr:colOff>
      <xdr:row>19</xdr:row>
      <xdr:rowOff>163195</xdr:rowOff>
    </xdr:from>
    <xdr:to>
      <xdr:col>13</xdr:col>
      <xdr:colOff>257810</xdr:colOff>
      <xdr:row>33</xdr:row>
      <xdr:rowOff>106680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305435</xdr:colOff>
      <xdr:row>19</xdr:row>
      <xdr:rowOff>163195</xdr:rowOff>
    </xdr:from>
    <xdr:to>
      <xdr:col>23</xdr:col>
      <xdr:colOff>374650</xdr:colOff>
      <xdr:row>33</xdr:row>
      <xdr:rowOff>106195</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391795</xdr:colOff>
      <xdr:row>3</xdr:row>
      <xdr:rowOff>139700</xdr:rowOff>
    </xdr:from>
    <xdr:to>
      <xdr:col>15</xdr:col>
      <xdr:colOff>250825</xdr:colOff>
      <xdr:row>17</xdr:row>
      <xdr:rowOff>172720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391795</xdr:colOff>
      <xdr:row>3</xdr:row>
      <xdr:rowOff>139700</xdr:rowOff>
    </xdr:from>
    <xdr:to>
      <xdr:col>23</xdr:col>
      <xdr:colOff>374650</xdr:colOff>
      <xdr:row>16</xdr:row>
      <xdr:rowOff>183515</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2802</xdr:colOff>
      <xdr:row>0</xdr:row>
      <xdr:rowOff>67234</xdr:rowOff>
    </xdr:from>
    <xdr:to>
      <xdr:col>24</xdr:col>
      <xdr:colOff>5443</xdr:colOff>
      <xdr:row>2</xdr:row>
      <xdr:rowOff>176893</xdr:rowOff>
    </xdr:to>
    <xdr:sp macro="" textlink="">
      <xdr:nvSpPr>
        <xdr:cNvPr id="8" name="Rectangle 7">
          <a:extLst>
            <a:ext uri="{FF2B5EF4-FFF2-40B4-BE49-F238E27FC236}">
              <a16:creationId xmlns:a16="http://schemas.microsoft.com/office/drawing/2014/main" id="{00000000-0008-0000-0500-000008000000}"/>
            </a:ext>
          </a:extLst>
        </xdr:cNvPr>
        <xdr:cNvSpPr/>
      </xdr:nvSpPr>
      <xdr:spPr>
        <a:xfrm>
          <a:off x="2540" y="66675"/>
          <a:ext cx="14632940" cy="490855"/>
        </a:xfrm>
        <a:prstGeom prst="rect">
          <a:avLst/>
        </a:prstGeom>
        <a:solidFill>
          <a:schemeClr val="bg1">
            <a:alpha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22</xdr:col>
      <xdr:colOff>75565</xdr:colOff>
      <xdr:row>0</xdr:row>
      <xdr:rowOff>125095</xdr:rowOff>
    </xdr:from>
    <xdr:to>
      <xdr:col>23</xdr:col>
      <xdr:colOff>461496</xdr:colOff>
      <xdr:row>2</xdr:row>
      <xdr:rowOff>125095</xdr:rowOff>
    </xdr:to>
    <xdr:pic>
      <xdr:nvPicPr>
        <xdr:cNvPr id="9" name="Picture 8" descr="https://sparta.dap.edu.ph/sgp/images/sparta-logo-small.png">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13486765" y="125095"/>
          <a:ext cx="99504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215900</xdr:colOff>
      <xdr:row>2</xdr:row>
      <xdr:rowOff>111125</xdr:rowOff>
    </xdr:from>
    <xdr:to>
      <xdr:col>3</xdr:col>
      <xdr:colOff>92075</xdr:colOff>
      <xdr:row>33</xdr:row>
      <xdr:rowOff>27305</xdr:rowOff>
    </xdr:to>
    <xdr:grpSp>
      <xdr:nvGrpSpPr>
        <xdr:cNvPr id="27" name="Group 26">
          <a:extLst>
            <a:ext uri="{FF2B5EF4-FFF2-40B4-BE49-F238E27FC236}">
              <a16:creationId xmlns:a16="http://schemas.microsoft.com/office/drawing/2014/main" id="{00000000-0008-0000-0500-00001B000000}"/>
            </a:ext>
          </a:extLst>
        </xdr:cNvPr>
        <xdr:cNvGrpSpPr/>
      </xdr:nvGrpSpPr>
      <xdr:grpSpPr>
        <a:xfrm>
          <a:off x="215900" y="492125"/>
          <a:ext cx="1691528" cy="5821680"/>
          <a:chOff x="325" y="760"/>
          <a:chExt cx="2664" cy="9168"/>
        </a:xfrm>
      </xdr:grpSpPr>
      <xdr:pic>
        <xdr:nvPicPr>
          <xdr:cNvPr id="12" name="Picture 11" descr="_Pngtree_black_and_yellow_round_line_8043512-removebg-preview">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7"/>
          <a:srcRect t="25481" b="21194"/>
          <a:stretch>
            <a:fillRect/>
          </a:stretch>
        </xdr:blipFill>
        <xdr:spPr>
          <a:xfrm>
            <a:off x="541" y="1569"/>
            <a:ext cx="2233" cy="1191"/>
          </a:xfrm>
          <a:prstGeom prst="rect">
            <a:avLst/>
          </a:prstGeom>
        </xdr:spPr>
      </xdr:pic>
      <xdr:pic>
        <xdr:nvPicPr>
          <xdr:cNvPr id="17" name="Picture 16" descr="_Pngtree_black_and_yellow_round_line_8043512-removebg-preview">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7"/>
          <a:srcRect t="25481" b="21194"/>
          <a:stretch>
            <a:fillRect/>
          </a:stretch>
        </xdr:blipFill>
        <xdr:spPr>
          <a:xfrm>
            <a:off x="541" y="3361"/>
            <a:ext cx="2232" cy="1191"/>
          </a:xfrm>
          <a:prstGeom prst="rect">
            <a:avLst/>
          </a:prstGeom>
        </xdr:spPr>
      </xdr:pic>
      <xdr:pic>
        <xdr:nvPicPr>
          <xdr:cNvPr id="18" name="Picture 17" descr="_Pngtree_black_and_yellow_round_line_8043512-removebg-preview">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7"/>
          <a:srcRect t="25481" b="21194"/>
          <a:stretch>
            <a:fillRect/>
          </a:stretch>
        </xdr:blipFill>
        <xdr:spPr>
          <a:xfrm>
            <a:off x="541" y="5153"/>
            <a:ext cx="2233" cy="1191"/>
          </a:xfrm>
          <a:prstGeom prst="rect">
            <a:avLst/>
          </a:prstGeom>
        </xdr:spPr>
      </xdr:pic>
      <xdr:pic>
        <xdr:nvPicPr>
          <xdr:cNvPr id="19" name="Picture 18" descr="_Pngtree_black_and_yellow_round_line_8043512-removebg-preview">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7"/>
          <a:srcRect t="25481" b="21194"/>
          <a:stretch>
            <a:fillRect/>
          </a:stretch>
        </xdr:blipFill>
        <xdr:spPr>
          <a:xfrm>
            <a:off x="541" y="6945"/>
            <a:ext cx="2233" cy="1191"/>
          </a:xfrm>
          <a:prstGeom prst="rect">
            <a:avLst/>
          </a:prstGeom>
        </xdr:spPr>
      </xdr:pic>
      <xdr:pic>
        <xdr:nvPicPr>
          <xdr:cNvPr id="20" name="Picture 19" descr="_Pngtree_black_and_yellow_round_line_8043512-removebg-preview">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7"/>
          <a:srcRect t="25481" b="21194"/>
          <a:stretch>
            <a:fillRect/>
          </a:stretch>
        </xdr:blipFill>
        <xdr:spPr>
          <a:xfrm>
            <a:off x="541" y="8737"/>
            <a:ext cx="2233" cy="1191"/>
          </a:xfrm>
          <a:prstGeom prst="rect">
            <a:avLst/>
          </a:prstGeom>
        </xdr:spPr>
      </xdr:pic>
      <xdr:sp macro="" textlink="">
        <xdr:nvSpPr>
          <xdr:cNvPr id="21" name="Text Box 20">
            <a:extLst>
              <a:ext uri="{FF2B5EF4-FFF2-40B4-BE49-F238E27FC236}">
                <a16:creationId xmlns:a16="http://schemas.microsoft.com/office/drawing/2014/main" id="{00000000-0008-0000-0500-000015000000}"/>
              </a:ext>
            </a:extLst>
          </xdr:cNvPr>
          <xdr:cNvSpPr txBox="1"/>
        </xdr:nvSpPr>
        <xdr:spPr>
          <a:xfrm>
            <a:off x="325" y="760"/>
            <a:ext cx="2664" cy="1017"/>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scene3d>
              <a:camera prst="orthographicFront"/>
              <a:lightRig rig="threePt" dir="t"/>
            </a:scene3d>
          </a:bodyPr>
          <a:lstStyle/>
          <a:p>
            <a:pPr algn="ctr"/>
            <a:r>
              <a:rPr lang="en-US" sz="800" b="1" i="0">
                <a:ln w="10160">
                  <a:noFill/>
                  <a:prstDash val="solid"/>
                </a:ln>
                <a:solidFill>
                  <a:schemeClr val="bg1"/>
                </a:solidFill>
                <a:effectLst>
                  <a:outerShdw blurRad="38100" dist="22860" dir="5400000" algn="tl" rotWithShape="0">
                    <a:srgbClr val="000000">
                      <a:alpha val="30000"/>
                    </a:srgbClr>
                  </a:outerShdw>
                </a:effectLst>
              </a:rPr>
              <a:t>No. of People Enjoying</a:t>
            </a:r>
            <a:r>
              <a:rPr lang="en-US" sz="800" b="1" i="0" baseline="0">
                <a:ln w="10160">
                  <a:noFill/>
                  <a:prstDash val="solid"/>
                </a:ln>
                <a:solidFill>
                  <a:schemeClr val="bg1"/>
                </a:solidFill>
                <a:effectLst>
                  <a:outerShdw blurRad="38100" dist="22860" dir="5400000" algn="tl" rotWithShape="0">
                    <a:srgbClr val="000000">
                      <a:alpha val="30000"/>
                    </a:srgbClr>
                  </a:outerShdw>
                </a:effectLst>
              </a:rPr>
              <a:t> </a:t>
            </a:r>
            <a:r>
              <a:rPr lang="en-US" sz="800" b="1" i="0">
                <a:ln w="10160">
                  <a:noFill/>
                  <a:prstDash val="solid"/>
                </a:ln>
                <a:solidFill>
                  <a:schemeClr val="bg1"/>
                </a:solidFill>
                <a:effectLst>
                  <a:outerShdw blurRad="38100" dist="22860" dir="5400000" algn="tl" rotWithShape="0">
                    <a:srgbClr val="000000">
                      <a:alpha val="30000"/>
                    </a:srgbClr>
                  </a:outerShdw>
                </a:effectLst>
              </a:rPr>
              <a:t>Studying/Learning</a:t>
            </a:r>
            <a:r>
              <a:rPr lang="en-US" sz="800" b="1" i="0" baseline="0">
                <a:ln w="10160">
                  <a:noFill/>
                  <a:prstDash val="solid"/>
                </a:ln>
                <a:solidFill>
                  <a:schemeClr val="bg1"/>
                </a:solidFill>
                <a:effectLst>
                  <a:outerShdw blurRad="38100" dist="22860" dir="5400000" algn="tl" rotWithShape="0">
                    <a:srgbClr val="000000">
                      <a:alpha val="30000"/>
                    </a:srgbClr>
                  </a:outerShdw>
                </a:effectLst>
              </a:rPr>
              <a:t> </a:t>
            </a:r>
            <a:r>
              <a:rPr lang="en-US" sz="800" b="1" i="0" u="none" baseline="0">
                <a:ln w="10160">
                  <a:noFill/>
                  <a:prstDash val="solid"/>
                </a:ln>
                <a:solidFill>
                  <a:schemeClr val="bg1"/>
                </a:solidFill>
                <a:effectLst>
                  <a:outerShdw blurRad="38100" dist="22860" dir="5400000" algn="tl" rotWithShape="0">
                    <a:srgbClr val="000000">
                      <a:alpha val="30000"/>
                    </a:srgbClr>
                  </a:outerShdw>
                </a:effectLst>
              </a:rPr>
              <a:t>(</a:t>
            </a:r>
            <a:r>
              <a:rPr lang="en-US" sz="800" b="1" i="0" u="none">
                <a:ln w="10160">
                  <a:noFill/>
                  <a:prstDash val="solid"/>
                </a:ln>
                <a:solidFill>
                  <a:schemeClr val="bg1"/>
                </a:solidFill>
                <a:effectLst>
                  <a:outerShdw blurRad="38100" dist="22860" dir="5400000" algn="tl" rotWithShape="0">
                    <a:srgbClr val="000000">
                      <a:alpha val="30000"/>
                    </a:srgbClr>
                  </a:outerShdw>
                </a:effectLst>
              </a:rPr>
              <a:t>Urban</a:t>
            </a:r>
            <a:r>
              <a:rPr lang="en-US" sz="800" b="1" i="0" u="none" baseline="0">
                <a:ln w="10160">
                  <a:noFill/>
                  <a:prstDash val="solid"/>
                </a:ln>
                <a:solidFill>
                  <a:schemeClr val="bg1"/>
                </a:solidFill>
                <a:effectLst>
                  <a:outerShdw blurRad="38100" dist="22860" dir="5400000" algn="tl" rotWithShape="0">
                    <a:srgbClr val="000000">
                      <a:alpha val="30000"/>
                    </a:srgbClr>
                  </a:outerShdw>
                </a:effectLst>
              </a:rPr>
              <a:t> vs Rural</a:t>
            </a:r>
            <a:r>
              <a:rPr lang="en-US" sz="800" b="1" i="0" u="sng" baseline="0">
                <a:ln w="10160">
                  <a:noFill/>
                  <a:prstDash val="solid"/>
                </a:ln>
                <a:solidFill>
                  <a:schemeClr val="bg1"/>
                </a:solidFill>
                <a:effectLst>
                  <a:outerShdw blurRad="38100" dist="22860" dir="5400000" algn="tl" rotWithShape="0">
                    <a:srgbClr val="000000">
                      <a:alpha val="30000"/>
                    </a:srgbClr>
                  </a:outerShdw>
                </a:effectLst>
              </a:rPr>
              <a:t>)</a:t>
            </a:r>
            <a:endParaRPr lang="en-US" sz="800" b="1" i="0" u="sng">
              <a:ln w="10160">
                <a:noFill/>
                <a:prstDash val="solid"/>
              </a:ln>
              <a:solidFill>
                <a:schemeClr val="bg1"/>
              </a:solidFill>
              <a:effectLst>
                <a:outerShdw blurRad="38100" dist="22860" dir="5400000" algn="tl" rotWithShape="0">
                  <a:srgbClr val="000000">
                    <a:alpha val="30000"/>
                  </a:srgbClr>
                </a:outerShdw>
              </a:effectLst>
            </a:endParaRPr>
          </a:p>
        </xdr:txBody>
      </xdr:sp>
      <xdr:sp macro="" textlink="">
        <xdr:nvSpPr>
          <xdr:cNvPr id="22" name="Text Box 21">
            <a:extLst>
              <a:ext uri="{FF2B5EF4-FFF2-40B4-BE49-F238E27FC236}">
                <a16:creationId xmlns:a16="http://schemas.microsoft.com/office/drawing/2014/main" id="{00000000-0008-0000-0500-000016000000}"/>
              </a:ext>
            </a:extLst>
          </xdr:cNvPr>
          <xdr:cNvSpPr txBox="1"/>
        </xdr:nvSpPr>
        <xdr:spPr>
          <a:xfrm>
            <a:off x="325" y="2552"/>
            <a:ext cx="2664" cy="1017"/>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scene3d>
              <a:camera prst="orthographicFront"/>
              <a:lightRig rig="threePt" dir="t"/>
            </a:scene3d>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800" b="1" i="1">
                <a:ln w="10160">
                  <a:noFill/>
                  <a:prstDash val="solid"/>
                </a:ln>
                <a:solidFill>
                  <a:schemeClr val="bg1"/>
                </a:solidFill>
                <a:effectLst>
                  <a:outerShdw blurRad="38100" dist="22860" dir="5400000" algn="tl" rotWithShape="0">
                    <a:srgbClr val="000000">
                      <a:alpha val="30000"/>
                    </a:srgbClr>
                  </a:outerShdw>
                </a:effectLst>
                <a:sym typeface="+mn-ea"/>
              </a:rPr>
              <a:t>Preferred Study/Learning Time</a:t>
            </a:r>
            <a:endParaRPr lang="en-US" sz="800" b="1" i="1">
              <a:ln w="10160">
                <a:noFill/>
                <a:prstDash val="solid"/>
              </a:ln>
              <a:solidFill>
                <a:schemeClr val="bg1"/>
              </a:solidFill>
              <a:effectLst>
                <a:outerShdw blurRad="38100" dist="22860" dir="5400000" algn="tl" rotWithShape="0">
                  <a:srgbClr val="000000">
                    <a:alpha val="30000"/>
                  </a:srgbClr>
                </a:outerShdw>
              </a:effectLst>
            </a:endParaRPr>
          </a:p>
        </xdr:txBody>
      </xdr:sp>
      <xdr:sp macro="" textlink="">
        <xdr:nvSpPr>
          <xdr:cNvPr id="23" name="Text Box 22">
            <a:extLst>
              <a:ext uri="{FF2B5EF4-FFF2-40B4-BE49-F238E27FC236}">
                <a16:creationId xmlns:a16="http://schemas.microsoft.com/office/drawing/2014/main" id="{00000000-0008-0000-0500-000017000000}"/>
              </a:ext>
            </a:extLst>
          </xdr:cNvPr>
          <xdr:cNvSpPr txBox="1"/>
        </xdr:nvSpPr>
        <xdr:spPr>
          <a:xfrm>
            <a:off x="325" y="4344"/>
            <a:ext cx="2664" cy="1017"/>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scene3d>
              <a:camera prst="orthographicFront"/>
              <a:lightRig rig="threePt" dir="t"/>
            </a:scene3d>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800" b="1" i="1">
                <a:ln w="10160">
                  <a:noFill/>
                  <a:prstDash val="solid"/>
                </a:ln>
                <a:solidFill>
                  <a:schemeClr val="bg1"/>
                </a:solidFill>
                <a:effectLst>
                  <a:outerShdw blurRad="38100" dist="22860" dir="5400000" algn="tl" rotWithShape="0">
                    <a:srgbClr val="000000">
                      <a:alpha val="30000"/>
                    </a:srgbClr>
                  </a:outerShdw>
                </a:effectLst>
                <a:sym typeface="+mn-ea"/>
              </a:rPr>
              <a:t>Overall Average Daily Time Spent on</a:t>
            </a:r>
            <a:r>
              <a:rPr lang="en-US" sz="800" b="1" i="1" baseline="0">
                <a:ln w="10160">
                  <a:noFill/>
                  <a:prstDash val="solid"/>
                </a:ln>
                <a:solidFill>
                  <a:schemeClr val="bg1"/>
                </a:solidFill>
                <a:effectLst>
                  <a:outerShdw blurRad="38100" dist="22860" dir="5400000" algn="tl" rotWithShape="0">
                    <a:srgbClr val="000000">
                      <a:alpha val="30000"/>
                    </a:srgbClr>
                  </a:outerShdw>
                </a:effectLst>
                <a:sym typeface="+mn-ea"/>
              </a:rPr>
              <a:t> </a:t>
            </a:r>
            <a:r>
              <a:rPr lang="en-US" sz="800" b="1" i="1">
                <a:ln w="10160">
                  <a:noFill/>
                  <a:prstDash val="solid"/>
                </a:ln>
                <a:solidFill>
                  <a:schemeClr val="bg1"/>
                </a:solidFill>
                <a:effectLst>
                  <a:outerShdw blurRad="38100" dist="22860" dir="5400000" algn="tl" rotWithShape="0">
                    <a:srgbClr val="000000">
                      <a:alpha val="30000"/>
                    </a:srgbClr>
                  </a:outerShdw>
                </a:effectLst>
                <a:sym typeface="+mn-ea"/>
              </a:rPr>
              <a:t>Study/Learning</a:t>
            </a:r>
            <a:endParaRPr lang="en-US" sz="800" b="1" i="1">
              <a:ln w="10160">
                <a:noFill/>
                <a:prstDash val="solid"/>
              </a:ln>
              <a:solidFill>
                <a:schemeClr val="bg1"/>
              </a:solidFill>
              <a:effectLst>
                <a:outerShdw blurRad="38100" dist="22860" dir="5400000" algn="tl" rotWithShape="0">
                  <a:srgbClr val="000000">
                    <a:alpha val="30000"/>
                  </a:srgbClr>
                </a:outerShdw>
              </a:effectLst>
            </a:endParaRPr>
          </a:p>
        </xdr:txBody>
      </xdr:sp>
      <xdr:sp macro="" textlink="">
        <xdr:nvSpPr>
          <xdr:cNvPr id="24" name="Text Box 23">
            <a:extLst>
              <a:ext uri="{FF2B5EF4-FFF2-40B4-BE49-F238E27FC236}">
                <a16:creationId xmlns:a16="http://schemas.microsoft.com/office/drawing/2014/main" id="{00000000-0008-0000-0500-000018000000}"/>
              </a:ext>
            </a:extLst>
          </xdr:cNvPr>
          <xdr:cNvSpPr txBox="1"/>
        </xdr:nvSpPr>
        <xdr:spPr>
          <a:xfrm>
            <a:off x="325" y="6136"/>
            <a:ext cx="2664" cy="1017"/>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scene3d>
              <a:camera prst="orthographicFront"/>
              <a:lightRig rig="threePt" dir="t"/>
            </a:scene3d>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800" b="1" i="1">
                <a:ln w="10160">
                  <a:noFill/>
                  <a:prstDash val="solid"/>
                </a:ln>
                <a:solidFill>
                  <a:schemeClr val="bg1"/>
                </a:solidFill>
                <a:effectLst>
                  <a:outerShdw blurRad="38100" dist="22860" dir="5400000" algn="tl" rotWithShape="0">
                    <a:srgbClr val="000000">
                      <a:alpha val="30000"/>
                    </a:srgbClr>
                  </a:outerShdw>
                </a:effectLst>
                <a:sym typeface="+mn-ea"/>
              </a:rPr>
              <a:t>Preferred Study/Learning Location</a:t>
            </a:r>
            <a:endParaRPr lang="en-US" sz="800" b="1" i="1">
              <a:ln w="10160">
                <a:noFill/>
                <a:prstDash val="solid"/>
              </a:ln>
              <a:solidFill>
                <a:schemeClr val="bg1"/>
              </a:solidFill>
              <a:effectLst>
                <a:outerShdw blurRad="38100" dist="22860" dir="5400000" algn="tl" rotWithShape="0">
                  <a:srgbClr val="000000">
                    <a:alpha val="30000"/>
                  </a:srgbClr>
                </a:outerShdw>
              </a:effectLst>
            </a:endParaRPr>
          </a:p>
        </xdr:txBody>
      </xdr:sp>
      <xdr:sp macro="" textlink="">
        <xdr:nvSpPr>
          <xdr:cNvPr id="25" name="Text Box 24">
            <a:extLst>
              <a:ext uri="{FF2B5EF4-FFF2-40B4-BE49-F238E27FC236}">
                <a16:creationId xmlns:a16="http://schemas.microsoft.com/office/drawing/2014/main" id="{00000000-0008-0000-0500-000019000000}"/>
              </a:ext>
            </a:extLst>
          </xdr:cNvPr>
          <xdr:cNvSpPr txBox="1"/>
        </xdr:nvSpPr>
        <xdr:spPr>
          <a:xfrm>
            <a:off x="325" y="7928"/>
            <a:ext cx="2664" cy="1017"/>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scene3d>
              <a:camera prst="orthographicFront"/>
              <a:lightRig rig="threePt" dir="t"/>
            </a:scene3d>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sz="800" b="1" i="1">
                <a:ln w="10160">
                  <a:noFill/>
                  <a:prstDash val="solid"/>
                </a:ln>
                <a:solidFill>
                  <a:schemeClr val="bg1"/>
                </a:solidFill>
                <a:effectLst>
                  <a:outerShdw blurRad="38100" dist="22860" dir="5400000" algn="tl" rotWithShape="0">
                    <a:srgbClr val="000000">
                      <a:alpha val="30000"/>
                    </a:srgbClr>
                  </a:outerShdw>
                </a:effectLst>
              </a:rPr>
              <a:t>Overall Average Expenditure on</a:t>
            </a:r>
            <a:r>
              <a:rPr lang="en-US" sz="800" b="1" i="1" baseline="0">
                <a:ln w="10160">
                  <a:noFill/>
                  <a:prstDash val="solid"/>
                </a:ln>
                <a:solidFill>
                  <a:schemeClr val="bg1"/>
                </a:solidFill>
                <a:effectLst>
                  <a:outerShdw blurRad="38100" dist="22860" dir="5400000" algn="tl" rotWithShape="0">
                    <a:srgbClr val="000000">
                      <a:alpha val="30000"/>
                    </a:srgbClr>
                  </a:outerShdw>
                </a:effectLst>
              </a:rPr>
              <a:t> </a:t>
            </a:r>
            <a:r>
              <a:rPr lang="en-US" sz="800" b="1" i="1">
                <a:ln w="10160">
                  <a:noFill/>
                  <a:prstDash val="solid"/>
                </a:ln>
                <a:solidFill>
                  <a:schemeClr val="bg1"/>
                </a:solidFill>
                <a:effectLst>
                  <a:outerShdw blurRad="38100" dist="22860" dir="5400000" algn="tl" rotWithShape="0">
                    <a:srgbClr val="000000">
                      <a:alpha val="30000"/>
                    </a:srgbClr>
                  </a:outerShdw>
                </a:effectLst>
              </a:rPr>
              <a:t>Study/Learning</a:t>
            </a:r>
          </a:p>
        </xdr:txBody>
      </xdr:sp>
    </xdr:grpSp>
    <xdr:clientData/>
  </xdr:twoCellAnchor>
  <xdr:twoCellAnchor>
    <xdr:from>
      <xdr:col>0</xdr:col>
      <xdr:colOff>237490</xdr:colOff>
      <xdr:row>0</xdr:row>
      <xdr:rowOff>98425</xdr:rowOff>
    </xdr:from>
    <xdr:to>
      <xdr:col>19</xdr:col>
      <xdr:colOff>601980</xdr:colOff>
      <xdr:row>2</xdr:row>
      <xdr:rowOff>124460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237490" y="98425"/>
          <a:ext cx="11946890" cy="407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2400" b="1" i="0">
              <a:solidFill>
                <a:schemeClr val="dk1"/>
              </a:solidFill>
              <a:effectLst/>
              <a:latin typeface="+mn-lt"/>
              <a:ea typeface="+mn-ea"/>
              <a:cs typeface="+mn-cs"/>
            </a:rPr>
            <a:t>5.6 Final Project</a:t>
          </a:r>
          <a:r>
            <a:rPr lang="en-US" altLang="en-PH" sz="2400" b="1" i="0">
              <a:solidFill>
                <a:schemeClr val="dk1"/>
              </a:solidFill>
              <a:effectLst/>
              <a:latin typeface="+mn-lt"/>
              <a:ea typeface="+mn-ea"/>
              <a:cs typeface="+mn-cs"/>
            </a:rPr>
            <a:t> - SP201 Essential Excel Skills for Data Preparation and Analysis</a:t>
          </a:r>
        </a:p>
      </xdr:txBody>
    </xdr:sp>
    <xdr:clientData/>
  </xdr:twoCellAnchor>
  <xdr:twoCellAnchor>
    <xdr:from>
      <xdr:col>0</xdr:col>
      <xdr:colOff>545224</xdr:colOff>
      <xdr:row>5</xdr:row>
      <xdr:rowOff>131378</xdr:rowOff>
    </xdr:from>
    <xdr:to>
      <xdr:col>1</xdr:col>
      <xdr:colOff>474310</xdr:colOff>
      <xdr:row>8</xdr:row>
      <xdr:rowOff>99878</xdr:rowOff>
    </xdr:to>
    <xdr:sp macro="" textlink="'Week - 5'!S27">
      <xdr:nvSpPr>
        <xdr:cNvPr id="11" name="TextBox 10">
          <a:extLst>
            <a:ext uri="{FF2B5EF4-FFF2-40B4-BE49-F238E27FC236}">
              <a16:creationId xmlns:a16="http://schemas.microsoft.com/office/drawing/2014/main" id="{00000000-0008-0000-0500-00000B000000}"/>
            </a:ext>
          </a:extLst>
        </xdr:cNvPr>
        <xdr:cNvSpPr txBox="1"/>
      </xdr:nvSpPr>
      <xdr:spPr>
        <a:xfrm>
          <a:off x="545224" y="1083878"/>
          <a:ext cx="54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BDD527-A41B-4352-931F-FBF4828904EE}" type="TxLink">
            <a:rPr lang="en-US" sz="2000" b="1" i="1" u="none" strike="noStrike">
              <a:solidFill>
                <a:schemeClr val="accent4">
                  <a:lumMod val="20000"/>
                  <a:lumOff val="80000"/>
                </a:schemeClr>
              </a:solidFill>
              <a:latin typeface="Calibri"/>
              <a:cs typeface="Calibri"/>
            </a:rPr>
            <a:pPr algn="ctr"/>
            <a:t>19</a:t>
          </a:fld>
          <a:endParaRPr lang="en-US" sz="2000" b="1" i="1">
            <a:solidFill>
              <a:schemeClr val="accent4">
                <a:lumMod val="20000"/>
                <a:lumOff val="80000"/>
              </a:schemeClr>
            </a:solidFill>
          </a:endParaRPr>
        </a:p>
      </xdr:txBody>
    </xdr:sp>
    <xdr:clientData/>
  </xdr:twoCellAnchor>
  <xdr:twoCellAnchor>
    <xdr:from>
      <xdr:col>1</xdr:col>
      <xdr:colOff>512378</xdr:colOff>
      <xdr:row>5</xdr:row>
      <xdr:rowOff>131378</xdr:rowOff>
    </xdr:from>
    <xdr:to>
      <xdr:col>2</xdr:col>
      <xdr:colOff>441464</xdr:colOff>
      <xdr:row>8</xdr:row>
      <xdr:rowOff>99878</xdr:rowOff>
    </xdr:to>
    <xdr:sp macro="" textlink="'Week - 5'!R27">
      <xdr:nvSpPr>
        <xdr:cNvPr id="26" name="TextBox 25">
          <a:extLst>
            <a:ext uri="{FF2B5EF4-FFF2-40B4-BE49-F238E27FC236}">
              <a16:creationId xmlns:a16="http://schemas.microsoft.com/office/drawing/2014/main" id="{00000000-0008-0000-0500-00001A000000}"/>
            </a:ext>
          </a:extLst>
        </xdr:cNvPr>
        <xdr:cNvSpPr txBox="1"/>
      </xdr:nvSpPr>
      <xdr:spPr>
        <a:xfrm>
          <a:off x="1123292" y="1083878"/>
          <a:ext cx="54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C3A70F-81D9-4678-B971-1203E2723415}" type="TxLink">
            <a:rPr lang="en-US" sz="2000" b="1" i="1" u="none" strike="noStrike">
              <a:solidFill>
                <a:schemeClr val="accent4">
                  <a:lumMod val="20000"/>
                  <a:lumOff val="80000"/>
                </a:schemeClr>
              </a:solidFill>
              <a:latin typeface="Calibri"/>
              <a:cs typeface="Calibri"/>
            </a:rPr>
            <a:pPr algn="ctr"/>
            <a:t>15</a:t>
          </a:fld>
          <a:endParaRPr lang="en-US" sz="2000" b="1" i="1">
            <a:solidFill>
              <a:schemeClr val="accent4">
                <a:lumMod val="20000"/>
                <a:lumOff val="80000"/>
              </a:schemeClr>
            </a:solidFill>
          </a:endParaRPr>
        </a:p>
      </xdr:txBody>
    </xdr:sp>
    <xdr:clientData/>
  </xdr:twoCellAnchor>
  <xdr:twoCellAnchor>
    <xdr:from>
      <xdr:col>1</xdr:col>
      <xdr:colOff>498858</xdr:colOff>
      <xdr:row>5</xdr:row>
      <xdr:rowOff>178851</xdr:rowOff>
    </xdr:from>
    <xdr:to>
      <xdr:col>1</xdr:col>
      <xdr:colOff>498858</xdr:colOff>
      <xdr:row>8</xdr:row>
      <xdr:rowOff>99476</xdr:rowOff>
    </xdr:to>
    <xdr:cxnSp macro="">
      <xdr:nvCxnSpPr>
        <xdr:cNvPr id="14" name="Straight Connector 13">
          <a:extLst>
            <a:ext uri="{FF2B5EF4-FFF2-40B4-BE49-F238E27FC236}">
              <a16:creationId xmlns:a16="http://schemas.microsoft.com/office/drawing/2014/main" id="{00000000-0008-0000-0500-00000E000000}"/>
            </a:ext>
          </a:extLst>
        </xdr:cNvPr>
        <xdr:cNvCxnSpPr/>
      </xdr:nvCxnSpPr>
      <xdr:spPr>
        <a:xfrm>
          <a:off x="1109772" y="1131351"/>
          <a:ext cx="0" cy="492125"/>
        </a:xfrm>
        <a:prstGeom prst="line">
          <a:avLst/>
        </a:prstGeom>
        <a:ln w="19050"/>
      </xdr:spPr>
      <xdr:style>
        <a:lnRef idx="1">
          <a:schemeClr val="accent4"/>
        </a:lnRef>
        <a:fillRef idx="0">
          <a:schemeClr val="accent4"/>
        </a:fillRef>
        <a:effectRef idx="0">
          <a:schemeClr val="accent4"/>
        </a:effectRef>
        <a:fontRef idx="minor">
          <a:schemeClr val="tx1"/>
        </a:fontRef>
      </xdr:style>
    </xdr:cxnSp>
    <xdr:clientData/>
  </xdr:twoCellAnchor>
  <xdr:twoCellAnchor>
    <xdr:from>
      <xdr:col>0</xdr:col>
      <xdr:colOff>578069</xdr:colOff>
      <xdr:row>11</xdr:row>
      <xdr:rowOff>155948</xdr:rowOff>
    </xdr:from>
    <xdr:to>
      <xdr:col>2</xdr:col>
      <xdr:colOff>400706</xdr:colOff>
      <xdr:row>14</xdr:row>
      <xdr:rowOff>124448</xdr:rowOff>
    </xdr:to>
    <xdr:sp macro="" textlink="'Week - 5'!AC57">
      <xdr:nvSpPr>
        <xdr:cNvPr id="28" name="TextBox 27">
          <a:extLst>
            <a:ext uri="{FF2B5EF4-FFF2-40B4-BE49-F238E27FC236}">
              <a16:creationId xmlns:a16="http://schemas.microsoft.com/office/drawing/2014/main" id="{00000000-0008-0000-0500-00001C000000}"/>
            </a:ext>
          </a:extLst>
        </xdr:cNvPr>
        <xdr:cNvSpPr txBox="1"/>
      </xdr:nvSpPr>
      <xdr:spPr>
        <a:xfrm>
          <a:off x="578069" y="2251448"/>
          <a:ext cx="1041837"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87456D-F9BA-4E0F-AF1C-9FC30B90FAF6}" type="TxLink">
            <a:rPr lang="en-US" sz="1800" b="0" i="0" u="none" strike="noStrike">
              <a:solidFill>
                <a:schemeClr val="accent4">
                  <a:lumMod val="20000"/>
                  <a:lumOff val="80000"/>
                </a:schemeClr>
              </a:solidFill>
              <a:latin typeface="Calibri"/>
              <a:cs typeface="Calibri"/>
            </a:rPr>
            <a:pPr algn="ctr"/>
            <a:t>Morning</a:t>
          </a:fld>
          <a:endParaRPr lang="en-US" sz="1800" b="1" i="1">
            <a:solidFill>
              <a:schemeClr val="accent4">
                <a:lumMod val="20000"/>
                <a:lumOff val="80000"/>
              </a:schemeClr>
            </a:solidFill>
          </a:endParaRPr>
        </a:p>
      </xdr:txBody>
    </xdr:sp>
    <xdr:clientData/>
  </xdr:twoCellAnchor>
  <xdr:twoCellAnchor>
    <xdr:from>
      <xdr:col>0</xdr:col>
      <xdr:colOff>578069</xdr:colOff>
      <xdr:row>17</xdr:row>
      <xdr:rowOff>136898</xdr:rowOff>
    </xdr:from>
    <xdr:to>
      <xdr:col>2</xdr:col>
      <xdr:colOff>400706</xdr:colOff>
      <xdr:row>20</xdr:row>
      <xdr:rowOff>105398</xdr:rowOff>
    </xdr:to>
    <xdr:sp macro="" textlink="'Week - 5'!AH56">
      <xdr:nvSpPr>
        <xdr:cNvPr id="29" name="TextBox 28">
          <a:extLst>
            <a:ext uri="{FF2B5EF4-FFF2-40B4-BE49-F238E27FC236}">
              <a16:creationId xmlns:a16="http://schemas.microsoft.com/office/drawing/2014/main" id="{00000000-0008-0000-0500-00001D000000}"/>
            </a:ext>
          </a:extLst>
        </xdr:cNvPr>
        <xdr:cNvSpPr txBox="1"/>
      </xdr:nvSpPr>
      <xdr:spPr>
        <a:xfrm>
          <a:off x="578069" y="3375398"/>
          <a:ext cx="1041837"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DC8B4D-488C-4CEA-BD1E-75BBA8138F2B}" type="TxLink">
            <a:rPr lang="en-US" sz="1800" b="1" i="0" u="none" strike="noStrike">
              <a:solidFill>
                <a:schemeClr val="accent4">
                  <a:lumMod val="20000"/>
                  <a:lumOff val="80000"/>
                </a:schemeClr>
              </a:solidFill>
              <a:latin typeface="Calibri"/>
              <a:cs typeface="Calibri"/>
            </a:rPr>
            <a:pPr algn="ctr"/>
            <a:t>1.80</a:t>
          </a:fld>
          <a:endParaRPr lang="en-US" sz="1800" b="1" i="1">
            <a:solidFill>
              <a:schemeClr val="accent4">
                <a:lumMod val="20000"/>
                <a:lumOff val="80000"/>
              </a:schemeClr>
            </a:solidFill>
          </a:endParaRPr>
        </a:p>
      </xdr:txBody>
    </xdr:sp>
    <xdr:clientData/>
  </xdr:twoCellAnchor>
  <xdr:twoCellAnchor>
    <xdr:from>
      <xdr:col>0</xdr:col>
      <xdr:colOff>578069</xdr:colOff>
      <xdr:row>23</xdr:row>
      <xdr:rowOff>98798</xdr:rowOff>
    </xdr:from>
    <xdr:to>
      <xdr:col>2</xdr:col>
      <xdr:colOff>400706</xdr:colOff>
      <xdr:row>26</xdr:row>
      <xdr:rowOff>67298</xdr:rowOff>
    </xdr:to>
    <xdr:sp macro="" textlink="'Week - 5'!X57">
      <xdr:nvSpPr>
        <xdr:cNvPr id="30" name="TextBox 29">
          <a:extLst>
            <a:ext uri="{FF2B5EF4-FFF2-40B4-BE49-F238E27FC236}">
              <a16:creationId xmlns:a16="http://schemas.microsoft.com/office/drawing/2014/main" id="{00000000-0008-0000-0500-00001E000000}"/>
            </a:ext>
          </a:extLst>
        </xdr:cNvPr>
        <xdr:cNvSpPr txBox="1"/>
      </xdr:nvSpPr>
      <xdr:spPr>
        <a:xfrm>
          <a:off x="578069" y="4480298"/>
          <a:ext cx="1041837"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580C02-6485-4FB6-8721-38DACDB31E27}" type="TxLink">
            <a:rPr lang="en-US" sz="1800" b="1" i="0" u="none" strike="noStrike">
              <a:solidFill>
                <a:schemeClr val="accent4">
                  <a:lumMod val="20000"/>
                  <a:lumOff val="80000"/>
                </a:schemeClr>
              </a:solidFill>
              <a:latin typeface="Calibri"/>
              <a:cs typeface="Calibri"/>
            </a:rPr>
            <a:pPr algn="ctr"/>
            <a:t>Home</a:t>
          </a:fld>
          <a:endParaRPr lang="en-US" sz="1800" b="1" i="1">
            <a:solidFill>
              <a:schemeClr val="accent4">
                <a:lumMod val="20000"/>
                <a:lumOff val="80000"/>
              </a:schemeClr>
            </a:solidFill>
          </a:endParaRPr>
        </a:p>
      </xdr:txBody>
    </xdr:sp>
    <xdr:clientData/>
  </xdr:twoCellAnchor>
  <xdr:twoCellAnchor>
    <xdr:from>
      <xdr:col>0</xdr:col>
      <xdr:colOff>578069</xdr:colOff>
      <xdr:row>29</xdr:row>
      <xdr:rowOff>117848</xdr:rowOff>
    </xdr:from>
    <xdr:to>
      <xdr:col>2</xdr:col>
      <xdr:colOff>400706</xdr:colOff>
      <xdr:row>32</xdr:row>
      <xdr:rowOff>86348</xdr:rowOff>
    </xdr:to>
    <xdr:sp macro="" textlink="'Week - 5'!AM56">
      <xdr:nvSpPr>
        <xdr:cNvPr id="31" name="TextBox 30">
          <a:extLst>
            <a:ext uri="{FF2B5EF4-FFF2-40B4-BE49-F238E27FC236}">
              <a16:creationId xmlns:a16="http://schemas.microsoft.com/office/drawing/2014/main" id="{00000000-0008-0000-0500-00001F000000}"/>
            </a:ext>
          </a:extLst>
        </xdr:cNvPr>
        <xdr:cNvSpPr txBox="1"/>
      </xdr:nvSpPr>
      <xdr:spPr>
        <a:xfrm>
          <a:off x="578069" y="5642348"/>
          <a:ext cx="1041837"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25D4E6-F5BE-465A-BEB0-831D93446490}" type="TxLink">
            <a:rPr lang="en-US" sz="1800" b="1" i="0" u="none" strike="noStrike">
              <a:solidFill>
                <a:schemeClr val="accent4">
                  <a:lumMod val="20000"/>
                  <a:lumOff val="80000"/>
                </a:schemeClr>
              </a:solidFill>
              <a:latin typeface="Calibri"/>
              <a:cs typeface="Calibri"/>
            </a:rPr>
            <a:pPr algn="ctr"/>
            <a:t>₱783.67</a:t>
          </a:fld>
          <a:endParaRPr lang="en-US" sz="1800" b="1" i="1">
            <a:solidFill>
              <a:schemeClr val="accent4">
                <a:lumMod val="20000"/>
                <a:lumOff val="8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05.668070023145" createdVersion="5" refreshedVersion="5" minRefreshableVersion="3" recordCount="49" xr:uid="{00000000-000A-0000-FFFF-FFFF0B000000}">
  <cacheSource type="worksheet">
    <worksheetSource ref="A1:H50" sheet="Week - 5"/>
  </cacheSource>
  <cacheFields count="8">
    <cacheField name="Respondent/s" numFmtId="0">
      <sharedItems containsSemiMixedTypes="0" containsString="0" containsNumber="1" containsInteger="1" minValue="1" maxValue="49"/>
    </cacheField>
    <cacheField name="Location Settlement Classification" numFmtId="0">
      <sharedItems count="2">
        <s v="Urban"/>
        <s v="Rural"/>
      </sharedItems>
    </cacheField>
    <cacheField name="Do you enjoy studying/learning?" numFmtId="0">
      <sharedItems count="2">
        <s v="Yes"/>
        <s v="No"/>
      </sharedItems>
    </cacheField>
    <cacheField name="Preferred Learning Material" numFmtId="0">
      <sharedItems/>
    </cacheField>
    <cacheField name="Average Daily Time spent in Studying/Learning? (in hours)" numFmtId="0">
      <sharedItems containsSemiMixedTypes="0" containsString="0" containsNumber="1" containsInteger="1" minValue="1" maxValue="5"/>
    </cacheField>
    <cacheField name="Average Expenditure on Studying/Learning?" numFmtId="44">
      <sharedItems containsSemiMixedTypes="0" containsString="0" containsNumber="1" containsInteger="1" minValue="100" maxValue="2900"/>
    </cacheField>
    <cacheField name="Which is your preferred time on Studying/Learning?" numFmtId="0">
      <sharedItems/>
    </cacheField>
    <cacheField name="Which one is your preferred location  on Studying/Learning?" numFmtId="0">
      <sharedItems count="7">
        <s v="Home"/>
        <s v="Class Room"/>
        <s v="Central Library"/>
        <s v="Park or Garden"/>
        <s v="Campus Ground"/>
        <s v="School Library"/>
        <s v="Other pl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05.673834953704" createdVersion="5" refreshedVersion="5" minRefreshableVersion="3" recordCount="49" xr:uid="{00000000-000A-0000-FFFF-FFFF17000000}">
  <cacheSource type="worksheet">
    <worksheetSource name="ALLOVER"/>
  </cacheSource>
  <cacheFields count="8">
    <cacheField name="Respondent/s" numFmtId="0">
      <sharedItems containsSemiMixedTypes="0" containsString="0" containsNumber="1" containsInteger="1" minValue="1" maxValue="49"/>
    </cacheField>
    <cacheField name="Location Settlement Classification" numFmtId="0">
      <sharedItems/>
    </cacheField>
    <cacheField name="Do you enjoy studying/learning?" numFmtId="0">
      <sharedItems/>
    </cacheField>
    <cacheField name="Preferred Learning Material" numFmtId="0">
      <sharedItems count="6">
        <s v="Text Books"/>
        <s v="Lecture Videos"/>
        <s v="Reference Books"/>
        <s v="Personal/Class Notes"/>
        <s v="Others"/>
        <s v="Other" u="1"/>
      </sharedItems>
    </cacheField>
    <cacheField name="Average Daily Time spent in Studying/Learning? (in hours)" numFmtId="0">
      <sharedItems containsSemiMixedTypes="0" containsString="0" containsNumber="1" containsInteger="1" minValue="1" maxValue="5"/>
    </cacheField>
    <cacheField name="Average Expenditure on Studying/Learning?" numFmtId="44">
      <sharedItems containsSemiMixedTypes="0" containsString="0" containsNumber="1" containsInteger="1" minValue="100" maxValue="2900"/>
    </cacheField>
    <cacheField name="Which is your preferred time on Studying/Learning?" numFmtId="0">
      <sharedItems count="4">
        <s v="Afternoon"/>
        <s v="Morning"/>
        <s v="Evening"/>
        <s v="Late-night"/>
      </sharedItems>
    </cacheField>
    <cacheField name="Which one is your preferred location  on Studying/Learning?"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
  <r>
    <n v="1"/>
    <x v="0"/>
    <x v="0"/>
    <s v="Text Books"/>
    <n v="3"/>
    <n v="100"/>
    <s v="Afternoon"/>
    <x v="0"/>
  </r>
  <r>
    <n v="2"/>
    <x v="0"/>
    <x v="0"/>
    <s v="Lecture Videos"/>
    <n v="1"/>
    <n v="500"/>
    <s v="Morning"/>
    <x v="1"/>
  </r>
  <r>
    <n v="3"/>
    <x v="1"/>
    <x v="0"/>
    <s v="Reference Books"/>
    <n v="2"/>
    <n v="200"/>
    <s v="Evening"/>
    <x v="0"/>
  </r>
  <r>
    <n v="4"/>
    <x v="0"/>
    <x v="0"/>
    <s v="Text Books"/>
    <n v="1"/>
    <n v="600"/>
    <s v="Morning"/>
    <x v="2"/>
  </r>
  <r>
    <n v="5"/>
    <x v="1"/>
    <x v="0"/>
    <s v="Lecture Videos"/>
    <n v="1"/>
    <n v="500"/>
    <s v="Morning"/>
    <x v="0"/>
  </r>
  <r>
    <n v="6"/>
    <x v="0"/>
    <x v="0"/>
    <s v="Lecture Videos"/>
    <n v="2"/>
    <n v="2500"/>
    <s v="Evening"/>
    <x v="3"/>
  </r>
  <r>
    <n v="7"/>
    <x v="0"/>
    <x v="0"/>
    <s v="Personal/Class Notes"/>
    <n v="2"/>
    <n v="600"/>
    <s v="Late-night"/>
    <x v="0"/>
  </r>
  <r>
    <n v="8"/>
    <x v="0"/>
    <x v="0"/>
    <s v="Lecture Videos"/>
    <n v="4"/>
    <n v="300"/>
    <s v="Late-night"/>
    <x v="2"/>
  </r>
  <r>
    <n v="9"/>
    <x v="0"/>
    <x v="0"/>
    <s v="Reference Books"/>
    <n v="3"/>
    <n v="700"/>
    <s v="Late-night"/>
    <x v="2"/>
  </r>
  <r>
    <n v="10"/>
    <x v="1"/>
    <x v="1"/>
    <s v="Personal/Class Notes"/>
    <n v="2"/>
    <n v="1500"/>
    <s v="Late-night"/>
    <x v="0"/>
  </r>
  <r>
    <n v="11"/>
    <x v="1"/>
    <x v="0"/>
    <s v="Reference Books"/>
    <n v="4"/>
    <n v="800"/>
    <s v="Morning"/>
    <x v="2"/>
  </r>
  <r>
    <n v="12"/>
    <x v="1"/>
    <x v="0"/>
    <s v="Text Books"/>
    <n v="4"/>
    <n v="100"/>
    <s v="Morning"/>
    <x v="2"/>
  </r>
  <r>
    <n v="13"/>
    <x v="1"/>
    <x v="0"/>
    <s v="Reference Books"/>
    <n v="5"/>
    <n v="800"/>
    <s v="Late-night"/>
    <x v="3"/>
  </r>
  <r>
    <n v="14"/>
    <x v="0"/>
    <x v="0"/>
    <s v="Personal/Class Notes"/>
    <n v="1"/>
    <n v="400"/>
    <s v="Morning"/>
    <x v="2"/>
  </r>
  <r>
    <n v="15"/>
    <x v="1"/>
    <x v="0"/>
    <s v="Reference Books"/>
    <n v="1"/>
    <n v="750"/>
    <s v="Evening"/>
    <x v="2"/>
  </r>
  <r>
    <n v="16"/>
    <x v="1"/>
    <x v="0"/>
    <s v="Personal/Class Notes"/>
    <n v="2"/>
    <n v="600"/>
    <s v="Late-night"/>
    <x v="3"/>
  </r>
  <r>
    <n v="17"/>
    <x v="1"/>
    <x v="1"/>
    <s v="Text Books"/>
    <n v="1"/>
    <n v="500"/>
    <s v="Evening"/>
    <x v="1"/>
  </r>
  <r>
    <n v="18"/>
    <x v="0"/>
    <x v="1"/>
    <s v="Lecture Videos"/>
    <n v="3"/>
    <n v="100"/>
    <s v="Morning"/>
    <x v="2"/>
  </r>
  <r>
    <n v="19"/>
    <x v="1"/>
    <x v="0"/>
    <s v="Reference Books"/>
    <n v="1"/>
    <n v="2300"/>
    <s v="Morning"/>
    <x v="0"/>
  </r>
  <r>
    <n v="20"/>
    <x v="0"/>
    <x v="0"/>
    <s v="Reference Books"/>
    <n v="1"/>
    <n v="1200"/>
    <s v="Afternoon"/>
    <x v="0"/>
  </r>
  <r>
    <n v="21"/>
    <x v="1"/>
    <x v="1"/>
    <s v="Reference Books"/>
    <n v="2"/>
    <n v="100"/>
    <s v="Evening"/>
    <x v="4"/>
  </r>
  <r>
    <n v="22"/>
    <x v="1"/>
    <x v="1"/>
    <s v="Reference Books"/>
    <n v="1"/>
    <n v="2900"/>
    <s v="Morning"/>
    <x v="4"/>
  </r>
  <r>
    <n v="23"/>
    <x v="1"/>
    <x v="1"/>
    <s v="Reference Books"/>
    <n v="2"/>
    <n v="200"/>
    <s v="Morning"/>
    <x v="0"/>
  </r>
  <r>
    <n v="24"/>
    <x v="0"/>
    <x v="0"/>
    <s v="Reference Books"/>
    <n v="3"/>
    <n v="1300"/>
    <s v="Late-night"/>
    <x v="0"/>
  </r>
  <r>
    <n v="25"/>
    <x v="1"/>
    <x v="0"/>
    <s v="Personal/Class Notes"/>
    <n v="2"/>
    <n v="300"/>
    <s v="Late-night"/>
    <x v="2"/>
  </r>
  <r>
    <n v="26"/>
    <x v="0"/>
    <x v="0"/>
    <s v="Personal/Class Notes"/>
    <n v="1"/>
    <n v="400"/>
    <s v="Late-night"/>
    <x v="0"/>
  </r>
  <r>
    <n v="27"/>
    <x v="1"/>
    <x v="1"/>
    <s v="Personal/Class Notes"/>
    <n v="3"/>
    <n v="500"/>
    <s v="Morning"/>
    <x v="5"/>
  </r>
  <r>
    <n v="28"/>
    <x v="1"/>
    <x v="1"/>
    <s v="Personal/Class Notes"/>
    <n v="1"/>
    <n v="400"/>
    <s v="Evening"/>
    <x v="2"/>
  </r>
  <r>
    <n v="29"/>
    <x v="1"/>
    <x v="1"/>
    <s v="Text Books"/>
    <n v="1"/>
    <n v="300"/>
    <s v="Late-night"/>
    <x v="0"/>
  </r>
  <r>
    <n v="30"/>
    <x v="1"/>
    <x v="0"/>
    <s v="Personal/Class Notes"/>
    <n v="1"/>
    <n v="400"/>
    <s v="Morning"/>
    <x v="0"/>
  </r>
  <r>
    <n v="31"/>
    <x v="1"/>
    <x v="1"/>
    <s v="Reference Books"/>
    <n v="3"/>
    <n v="300"/>
    <s v="Evening"/>
    <x v="0"/>
  </r>
  <r>
    <n v="32"/>
    <x v="0"/>
    <x v="0"/>
    <s v="Reference Books"/>
    <n v="1"/>
    <n v="1400"/>
    <s v="Late-night"/>
    <x v="6"/>
  </r>
  <r>
    <n v="33"/>
    <x v="0"/>
    <x v="0"/>
    <s v="Personal/Class Notes"/>
    <n v="1"/>
    <n v="1500"/>
    <s v="Late-night"/>
    <x v="0"/>
  </r>
  <r>
    <n v="34"/>
    <x v="0"/>
    <x v="0"/>
    <s v="Lecture Videos"/>
    <n v="1"/>
    <n v="2000"/>
    <s v="Morning"/>
    <x v="0"/>
  </r>
  <r>
    <n v="35"/>
    <x v="1"/>
    <x v="0"/>
    <s v="Text Books"/>
    <n v="1"/>
    <n v="1800"/>
    <s v="Evening"/>
    <x v="2"/>
  </r>
  <r>
    <n v="36"/>
    <x v="0"/>
    <x v="0"/>
    <s v="Others"/>
    <n v="3"/>
    <n v="1700"/>
    <s v="Afternoon"/>
    <x v="3"/>
  </r>
  <r>
    <n v="37"/>
    <x v="1"/>
    <x v="0"/>
    <s v="Personal/Class Notes"/>
    <n v="1"/>
    <n v="400"/>
    <s v="Late-night"/>
    <x v="2"/>
  </r>
  <r>
    <n v="38"/>
    <x v="1"/>
    <x v="1"/>
    <s v="Personal/Class Notes"/>
    <n v="1"/>
    <n v="250"/>
    <s v="Morning"/>
    <x v="0"/>
  </r>
  <r>
    <n v="39"/>
    <x v="0"/>
    <x v="0"/>
    <s v="Reference Books"/>
    <n v="1"/>
    <n v="350"/>
    <s v="Late-night"/>
    <x v="0"/>
  </r>
  <r>
    <n v="40"/>
    <x v="1"/>
    <x v="0"/>
    <s v="Reference Books"/>
    <n v="3"/>
    <n v="1600"/>
    <s v="Morning"/>
    <x v="5"/>
  </r>
  <r>
    <n v="41"/>
    <x v="1"/>
    <x v="0"/>
    <s v="Personal/Class Notes"/>
    <n v="1"/>
    <n v="1400"/>
    <s v="Late-night"/>
    <x v="0"/>
  </r>
  <r>
    <n v="42"/>
    <x v="1"/>
    <x v="0"/>
    <s v="Personal/Class Notes"/>
    <n v="1"/>
    <n v="200"/>
    <s v="Morning"/>
    <x v="5"/>
  </r>
  <r>
    <n v="43"/>
    <x v="1"/>
    <x v="1"/>
    <s v="Text Books"/>
    <n v="2"/>
    <n v="450"/>
    <s v="Late-night"/>
    <x v="5"/>
  </r>
  <r>
    <n v="44"/>
    <x v="0"/>
    <x v="1"/>
    <s v="Text Books"/>
    <n v="1"/>
    <n v="400"/>
    <s v="Morning"/>
    <x v="0"/>
  </r>
  <r>
    <n v="45"/>
    <x v="0"/>
    <x v="0"/>
    <s v="Personal/Class Notes"/>
    <n v="1"/>
    <n v="1300"/>
    <s v="Morning"/>
    <x v="5"/>
  </r>
  <r>
    <n v="46"/>
    <x v="1"/>
    <x v="1"/>
    <s v="Personal/Class Notes"/>
    <n v="1"/>
    <n v="300"/>
    <s v="Morning"/>
    <x v="2"/>
  </r>
  <r>
    <n v="47"/>
    <x v="1"/>
    <x v="1"/>
    <s v="Personal/Class Notes"/>
    <n v="1"/>
    <n v="350"/>
    <s v="Morning"/>
    <x v="1"/>
  </r>
  <r>
    <n v="48"/>
    <x v="0"/>
    <x v="0"/>
    <s v="Reference Books"/>
    <n v="2"/>
    <n v="450"/>
    <s v="Morning"/>
    <x v="5"/>
  </r>
  <r>
    <n v="49"/>
    <x v="0"/>
    <x v="0"/>
    <s v="Reference Books"/>
    <n v="1"/>
    <n v="400"/>
    <s v="Morning"/>
    <x v="0"/>
  </r>
</pivotCacheRecords>
</file>

<file path=xl/pivotCache/pivotCacheRecords2.xml><?xml version="1.0" encoding="utf-8"?>
<pivotCacheRecords xmlns="http://schemas.openxmlformats.org/spreadsheetml/2006/main" xmlns:r="http://schemas.openxmlformats.org/officeDocument/2006/relationships" count="49">
  <r>
    <n v="1"/>
    <s v="Urban"/>
    <s v="Yes"/>
    <x v="0"/>
    <n v="3"/>
    <n v="100"/>
    <x v="0"/>
    <s v="Home"/>
  </r>
  <r>
    <n v="2"/>
    <s v="Urban"/>
    <s v="Yes"/>
    <x v="1"/>
    <n v="1"/>
    <n v="500"/>
    <x v="1"/>
    <s v="Class Room"/>
  </r>
  <r>
    <n v="3"/>
    <s v="Rural"/>
    <s v="Yes"/>
    <x v="2"/>
    <n v="2"/>
    <n v="200"/>
    <x v="2"/>
    <s v="Home"/>
  </r>
  <r>
    <n v="4"/>
    <s v="Urban"/>
    <s v="Yes"/>
    <x v="0"/>
    <n v="1"/>
    <n v="600"/>
    <x v="1"/>
    <s v="Central Library"/>
  </r>
  <r>
    <n v="5"/>
    <s v="Rural"/>
    <s v="Yes"/>
    <x v="1"/>
    <n v="1"/>
    <n v="500"/>
    <x v="1"/>
    <s v="Home"/>
  </r>
  <r>
    <n v="6"/>
    <s v="Urban"/>
    <s v="Yes"/>
    <x v="1"/>
    <n v="2"/>
    <n v="2500"/>
    <x v="2"/>
    <s v="Park or Garden"/>
  </r>
  <r>
    <n v="7"/>
    <s v="Urban"/>
    <s v="Yes"/>
    <x v="3"/>
    <n v="2"/>
    <n v="600"/>
    <x v="3"/>
    <s v="Home"/>
  </r>
  <r>
    <n v="8"/>
    <s v="Urban"/>
    <s v="Yes"/>
    <x v="1"/>
    <n v="4"/>
    <n v="300"/>
    <x v="3"/>
    <s v="Central Library"/>
  </r>
  <r>
    <n v="9"/>
    <s v="Urban"/>
    <s v="Yes"/>
    <x v="2"/>
    <n v="3"/>
    <n v="700"/>
    <x v="3"/>
    <s v="Central Library"/>
  </r>
  <r>
    <n v="10"/>
    <s v="Rural"/>
    <s v="No"/>
    <x v="3"/>
    <n v="2"/>
    <n v="1500"/>
    <x v="3"/>
    <s v="Home"/>
  </r>
  <r>
    <n v="11"/>
    <s v="Rural"/>
    <s v="Yes"/>
    <x v="2"/>
    <n v="4"/>
    <n v="800"/>
    <x v="1"/>
    <s v="Central Library"/>
  </r>
  <r>
    <n v="12"/>
    <s v="Rural"/>
    <s v="Yes"/>
    <x v="0"/>
    <n v="4"/>
    <n v="100"/>
    <x v="1"/>
    <s v="Central Library"/>
  </r>
  <r>
    <n v="13"/>
    <s v="Rural"/>
    <s v="Yes"/>
    <x v="2"/>
    <n v="5"/>
    <n v="800"/>
    <x v="3"/>
    <s v="Park or Garden"/>
  </r>
  <r>
    <n v="14"/>
    <s v="Urban"/>
    <s v="Yes"/>
    <x v="3"/>
    <n v="1"/>
    <n v="400"/>
    <x v="1"/>
    <s v="Central Library"/>
  </r>
  <r>
    <n v="15"/>
    <s v="Rural"/>
    <s v="Yes"/>
    <x v="2"/>
    <n v="1"/>
    <n v="750"/>
    <x v="2"/>
    <s v="Central Library"/>
  </r>
  <r>
    <n v="16"/>
    <s v="Rural"/>
    <s v="Yes"/>
    <x v="3"/>
    <n v="2"/>
    <n v="600"/>
    <x v="3"/>
    <s v="Park or Garden"/>
  </r>
  <r>
    <n v="17"/>
    <s v="Rural"/>
    <s v="No"/>
    <x v="0"/>
    <n v="1"/>
    <n v="500"/>
    <x v="2"/>
    <s v="Class Room"/>
  </r>
  <r>
    <n v="18"/>
    <s v="Urban"/>
    <s v="No"/>
    <x v="1"/>
    <n v="3"/>
    <n v="100"/>
    <x v="1"/>
    <s v="Central Library"/>
  </r>
  <r>
    <n v="19"/>
    <s v="Rural"/>
    <s v="Yes"/>
    <x v="2"/>
    <n v="1"/>
    <n v="2300"/>
    <x v="1"/>
    <s v="Home"/>
  </r>
  <r>
    <n v="20"/>
    <s v="Urban"/>
    <s v="Yes"/>
    <x v="2"/>
    <n v="1"/>
    <n v="1200"/>
    <x v="0"/>
    <s v="Home"/>
  </r>
  <r>
    <n v="21"/>
    <s v="Rural"/>
    <s v="No"/>
    <x v="2"/>
    <n v="2"/>
    <n v="100"/>
    <x v="2"/>
    <s v="Campus Ground"/>
  </r>
  <r>
    <n v="22"/>
    <s v="Rural"/>
    <s v="No"/>
    <x v="2"/>
    <n v="1"/>
    <n v="2900"/>
    <x v="1"/>
    <s v="Campus Ground"/>
  </r>
  <r>
    <n v="23"/>
    <s v="Rural"/>
    <s v="No"/>
    <x v="2"/>
    <n v="2"/>
    <n v="200"/>
    <x v="1"/>
    <s v="Home"/>
  </r>
  <r>
    <n v="24"/>
    <s v="Urban"/>
    <s v="Yes"/>
    <x v="2"/>
    <n v="3"/>
    <n v="1300"/>
    <x v="3"/>
    <s v="Home"/>
  </r>
  <r>
    <n v="25"/>
    <s v="Rural"/>
    <s v="Yes"/>
    <x v="3"/>
    <n v="2"/>
    <n v="300"/>
    <x v="3"/>
    <s v="Central Library"/>
  </r>
  <r>
    <n v="26"/>
    <s v="Urban"/>
    <s v="Yes"/>
    <x v="3"/>
    <n v="1"/>
    <n v="400"/>
    <x v="3"/>
    <s v="Home"/>
  </r>
  <r>
    <n v="27"/>
    <s v="Rural"/>
    <s v="No"/>
    <x v="3"/>
    <n v="3"/>
    <n v="500"/>
    <x v="1"/>
    <s v="School Library"/>
  </r>
  <r>
    <n v="28"/>
    <s v="Rural"/>
    <s v="No"/>
    <x v="3"/>
    <n v="1"/>
    <n v="400"/>
    <x v="2"/>
    <s v="Central Library"/>
  </r>
  <r>
    <n v="29"/>
    <s v="Rural"/>
    <s v="No"/>
    <x v="0"/>
    <n v="1"/>
    <n v="300"/>
    <x v="3"/>
    <s v="Home"/>
  </r>
  <r>
    <n v="30"/>
    <s v="Rural"/>
    <s v="Yes"/>
    <x v="3"/>
    <n v="1"/>
    <n v="400"/>
    <x v="1"/>
    <s v="Home"/>
  </r>
  <r>
    <n v="31"/>
    <s v="Rural"/>
    <s v="No"/>
    <x v="2"/>
    <n v="3"/>
    <n v="300"/>
    <x v="2"/>
    <s v="Home"/>
  </r>
  <r>
    <n v="32"/>
    <s v="Urban"/>
    <s v="Yes"/>
    <x v="2"/>
    <n v="1"/>
    <n v="1400"/>
    <x v="3"/>
    <s v="Other places"/>
  </r>
  <r>
    <n v="33"/>
    <s v="Urban"/>
    <s v="Yes"/>
    <x v="3"/>
    <n v="1"/>
    <n v="1500"/>
    <x v="3"/>
    <s v="Home"/>
  </r>
  <r>
    <n v="34"/>
    <s v="Urban"/>
    <s v="Yes"/>
    <x v="1"/>
    <n v="1"/>
    <n v="2000"/>
    <x v="1"/>
    <s v="Home"/>
  </r>
  <r>
    <n v="35"/>
    <s v="Rural"/>
    <s v="Yes"/>
    <x v="0"/>
    <n v="1"/>
    <n v="1800"/>
    <x v="2"/>
    <s v="Central Library"/>
  </r>
  <r>
    <n v="36"/>
    <s v="Urban"/>
    <s v="Yes"/>
    <x v="4"/>
    <n v="3"/>
    <n v="1700"/>
    <x v="0"/>
    <s v="Park or Garden"/>
  </r>
  <r>
    <n v="37"/>
    <s v="Rural"/>
    <s v="Yes"/>
    <x v="3"/>
    <n v="1"/>
    <n v="400"/>
    <x v="3"/>
    <s v="Central Library"/>
  </r>
  <r>
    <n v="38"/>
    <s v="Rural"/>
    <s v="No"/>
    <x v="3"/>
    <n v="1"/>
    <n v="250"/>
    <x v="1"/>
    <s v="Home"/>
  </r>
  <r>
    <n v="39"/>
    <s v="Urban"/>
    <s v="Yes"/>
    <x v="2"/>
    <n v="1"/>
    <n v="350"/>
    <x v="3"/>
    <s v="Home"/>
  </r>
  <r>
    <n v="40"/>
    <s v="Rural"/>
    <s v="Yes"/>
    <x v="2"/>
    <n v="3"/>
    <n v="1600"/>
    <x v="1"/>
    <s v="School Library"/>
  </r>
  <r>
    <n v="41"/>
    <s v="Rural"/>
    <s v="Yes"/>
    <x v="3"/>
    <n v="1"/>
    <n v="1400"/>
    <x v="3"/>
    <s v="Home"/>
  </r>
  <r>
    <n v="42"/>
    <s v="Rural"/>
    <s v="Yes"/>
    <x v="3"/>
    <n v="1"/>
    <n v="200"/>
    <x v="1"/>
    <s v="School Library"/>
  </r>
  <r>
    <n v="43"/>
    <s v="Rural"/>
    <s v="No"/>
    <x v="0"/>
    <n v="2"/>
    <n v="450"/>
    <x v="3"/>
    <s v="School Library"/>
  </r>
  <r>
    <n v="44"/>
    <s v="Urban"/>
    <s v="No"/>
    <x v="0"/>
    <n v="1"/>
    <n v="400"/>
    <x v="1"/>
    <s v="Home"/>
  </r>
  <r>
    <n v="45"/>
    <s v="Urban"/>
    <s v="Yes"/>
    <x v="3"/>
    <n v="1"/>
    <n v="1300"/>
    <x v="1"/>
    <s v="School Library"/>
  </r>
  <r>
    <n v="46"/>
    <s v="Rural"/>
    <s v="No"/>
    <x v="3"/>
    <n v="1"/>
    <n v="300"/>
    <x v="1"/>
    <s v="Central Library"/>
  </r>
  <r>
    <n v="47"/>
    <s v="Rural"/>
    <s v="No"/>
    <x v="3"/>
    <n v="1"/>
    <n v="350"/>
    <x v="1"/>
    <s v="Class Room"/>
  </r>
  <r>
    <n v="48"/>
    <s v="Urban"/>
    <s v="Yes"/>
    <x v="2"/>
    <n v="2"/>
    <n v="450"/>
    <x v="1"/>
    <s v="School Library"/>
  </r>
  <r>
    <n v="49"/>
    <s v="Urban"/>
    <s v="Yes"/>
    <x v="2"/>
    <n v="1"/>
    <n v="400"/>
    <x v="1"/>
    <s v="Ho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2"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7">
  <location ref="V17:W25" firstHeaderRow="1" firstDataRow="1" firstDataCol="1"/>
  <pivotFields count="8">
    <pivotField compact="0" showAll="0"/>
    <pivotField compact="0" showAll="0"/>
    <pivotField compact="0" showAll="0"/>
    <pivotField compact="0" showAll="0"/>
    <pivotField compact="0" showAll="0"/>
    <pivotField compact="0" numFmtId="44" showAll="0"/>
    <pivotField compact="0" showAll="0"/>
    <pivotField name="Preferred Location to Study/Learn" axis="axisRow" dataField="1" compact="0" showAll="0" sortType="descending">
      <items count="8">
        <item x="4"/>
        <item x="2"/>
        <item x="1"/>
        <item x="0"/>
        <item x="6"/>
        <item x="3"/>
        <item x="5"/>
        <item t="default"/>
      </items>
      <autoSortScope>
        <pivotArea fieldPosition="0">
          <references count="1">
            <reference field="4294967294" count="1" selected="0">
              <x v="0"/>
            </reference>
          </references>
        </pivotArea>
      </autoSortScope>
    </pivotField>
  </pivotFields>
  <rowFields count="1">
    <field x="7"/>
  </rowFields>
  <rowItems count="8">
    <i>
      <x v="3"/>
    </i>
    <i>
      <x v="1"/>
    </i>
    <i>
      <x v="6"/>
    </i>
    <i>
      <x v="5"/>
    </i>
    <i>
      <x v="2"/>
    </i>
    <i>
      <x/>
    </i>
    <i>
      <x v="4"/>
    </i>
    <i t="grand">
      <x/>
    </i>
  </rowItems>
  <colItems count="1">
    <i/>
  </colItems>
  <dataFields count="1">
    <dataField name="Count" fld="7" subtotal="count" baseField="0" baseItem="0"/>
  </dataFields>
  <chartFormats count="2">
    <chartFormat chart="2"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3"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4">
  <location ref="AA17:AB22" firstHeaderRow="1" firstDataRow="1" firstDataCol="1"/>
  <pivotFields count="8">
    <pivotField compact="0" showAll="0"/>
    <pivotField compact="0" showAll="0"/>
    <pivotField compact="0" showAll="0"/>
    <pivotField compact="0" showAll="0"/>
    <pivotField compact="0" showAll="0"/>
    <pivotField compact="0" numFmtId="44" showAll="0"/>
    <pivotField name="Preferred Time" axis="axisRow" dataField="1" compact="0" showAll="0" sortType="descending">
      <items count="5">
        <item x="0"/>
        <item x="2"/>
        <item x="3"/>
        <item x="1"/>
        <item t="default"/>
      </items>
      <autoSortScope>
        <pivotArea fieldPosition="0">
          <references count="1">
            <reference field="4294967294" count="1" selected="0">
              <x v="0"/>
            </reference>
          </references>
        </pivotArea>
      </autoSortScope>
    </pivotField>
    <pivotField compact="0" showAll="0"/>
  </pivotFields>
  <rowFields count="1">
    <field x="6"/>
  </rowFields>
  <rowItems count="5">
    <i>
      <x v="3"/>
    </i>
    <i>
      <x v="2"/>
    </i>
    <i>
      <x v="1"/>
    </i>
    <i>
      <x/>
    </i>
    <i t="grand">
      <x/>
    </i>
  </rowItems>
  <colItems count="1">
    <i/>
  </colItems>
  <dataFields count="1">
    <dataField name="Count" fld="6" subtotal="count" baseField="0" baseItem="0"/>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3"/>
          </reference>
        </references>
      </pivotArea>
    </chartFormat>
    <chartFormat chart="2" format="2">
      <pivotArea type="data" outline="0" fieldPosition="0">
        <references count="2">
          <reference field="4294967294" count="1" selected="0">
            <x v="0"/>
          </reference>
          <reference field="6" count="1" selected="0">
            <x v="2"/>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0"/>
          </reference>
        </references>
      </pivotArea>
    </chartFormat>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4">
  <location ref="AF17:AG22" firstHeaderRow="1" firstDataRow="1" firstDataCol="1"/>
  <pivotFields count="8">
    <pivotField compact="0" showAll="0"/>
    <pivotField compact="0" showAll="0"/>
    <pivotField compact="0" showAll="0"/>
    <pivotField compact="0" showAll="0">
      <items count="7">
        <item x="1"/>
        <item m="1" x="5"/>
        <item x="3"/>
        <item x="2"/>
        <item x="0"/>
        <item x="4"/>
        <item t="default"/>
      </items>
    </pivotField>
    <pivotField dataField="1" compact="0" showAll="0"/>
    <pivotField compact="0" numFmtId="44" showAll="0"/>
    <pivotField name=" Preferred Time" axis="axisRow" compact="0" showAll="0" sortType="descending">
      <items count="5">
        <item x="0"/>
        <item x="2"/>
        <item x="3"/>
        <item x="1"/>
        <item t="default"/>
      </items>
      <autoSortScope>
        <pivotArea fieldPosition="0">
          <references count="1">
            <reference field="4294967294" count="1" selected="0">
              <x v="0"/>
            </reference>
          </references>
        </pivotArea>
      </autoSortScope>
    </pivotField>
    <pivotField compact="0" showAll="0"/>
  </pivotFields>
  <rowFields count="1">
    <field x="6"/>
  </rowFields>
  <rowItems count="5">
    <i>
      <x/>
    </i>
    <i>
      <x v="2"/>
    </i>
    <i>
      <x v="3"/>
    </i>
    <i>
      <x v="1"/>
    </i>
    <i t="grand">
      <x/>
    </i>
  </rowItems>
  <colItems count="1">
    <i/>
  </colItems>
  <dataFields count="1">
    <dataField name="Average Hours of Daily Time Spend" fld="4" subtotal="average" baseField="0" baseItem="0" numFmtId="2"/>
  </dataFields>
  <formats count="7">
    <format dxfId="422">
      <pivotArea type="origin" dataOnly="0" labelOnly="1" outline="0" fieldPosition="0"/>
    </format>
    <format dxfId="421">
      <pivotArea dataOnly="0" labelOnly="1" fieldPosition="0">
        <references count="1">
          <reference field="6" count="1">
            <x v="0"/>
          </reference>
        </references>
      </pivotArea>
    </format>
    <format dxfId="420">
      <pivotArea dataOnly="0" labelOnly="1" fieldPosition="0">
        <references count="1">
          <reference field="6" count="1">
            <x v="1"/>
          </reference>
        </references>
      </pivotArea>
    </format>
    <format dxfId="419">
      <pivotArea dataOnly="0" labelOnly="1" fieldPosition="0">
        <references count="1">
          <reference field="6" count="1">
            <x v="2"/>
          </reference>
        </references>
      </pivotArea>
    </format>
    <format dxfId="418">
      <pivotArea dataOnly="0" labelOnly="1" fieldPosition="0">
        <references count="1">
          <reference field="6" count="1">
            <x v="3"/>
          </reference>
        </references>
      </pivotArea>
    </format>
    <format dxfId="417">
      <pivotArea dataOnly="0" labelOnly="1" grandCol="1" fieldPosition="0"/>
    </format>
    <format dxfId="416">
      <pivotArea field="3" type="button" dataOnly="0" labelOnly="1" outline="0" fieldPosition="0"/>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2"/>
          </reference>
        </references>
      </pivotArea>
    </chartFormat>
    <chartFormat chart="2" format="3">
      <pivotArea type="data" outline="0" fieldPosition="0">
        <references count="2">
          <reference field="4294967294" count="1" selected="0">
            <x v="0"/>
          </reference>
          <reference field="6" count="1" selected="0">
            <x v="3"/>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5"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9">
  <location ref="AK17:AL23" firstHeaderRow="1" firstDataRow="1" firstDataCol="1"/>
  <pivotFields count="8">
    <pivotField compact="0" showAll="0"/>
    <pivotField name="   " compact="0" showAll="0"/>
    <pivotField compact="0" showAll="0"/>
    <pivotField axis="axisRow" compact="0" multipleItemSelectionAllowed="1" showAll="0" sortType="ascending">
      <items count="7">
        <item x="0"/>
        <item x="2"/>
        <item x="3"/>
        <item x="4"/>
        <item m="1" x="5"/>
        <item x="1"/>
        <item t="default"/>
      </items>
      <autoSortScope>
        <pivotArea fieldPosition="0">
          <references count="1">
            <reference field="4294967294" count="1" selected="0">
              <x v="0"/>
            </reference>
          </references>
        </pivotArea>
      </autoSortScope>
    </pivotField>
    <pivotField compact="0" showAll="0"/>
    <pivotField dataField="1" compact="0" numFmtId="44" showAll="0" sumSubtotal="1" countASubtotal="1"/>
    <pivotField compact="0" showAll="0"/>
    <pivotField compact="0" showAll="0"/>
  </pivotFields>
  <rowFields count="1">
    <field x="3"/>
  </rowFields>
  <rowItems count="6">
    <i>
      <x/>
    </i>
    <i>
      <x v="2"/>
    </i>
    <i>
      <x v="1"/>
    </i>
    <i>
      <x v="5"/>
    </i>
    <i>
      <x v="3"/>
    </i>
    <i t="grand">
      <x/>
    </i>
  </rowItems>
  <colItems count="1">
    <i/>
  </colItems>
  <dataFields count="1">
    <dataField name="Average of Average Expenditure on Studying/Learning?" fld="5" subtotal="average" baseField="0" baseItem="0" numFmtId="7"/>
  </dataFields>
  <chartFormats count="2">
    <chartFormat chart="2"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4">
  <location ref="Q17:T21" firstHeaderRow="1" firstDataRow="2" firstDataCol="1"/>
  <pivotFields count="8">
    <pivotField compact="0" showAll="0"/>
    <pivotField axis="axisCol" compact="0" showAll="0" sortType="ascending">
      <items count="3">
        <item x="1"/>
        <item x="0"/>
        <item t="default"/>
      </items>
    </pivotField>
    <pivotField axis="axisRow" dataField="1" compact="0" showAll="0">
      <items count="3">
        <item x="0"/>
        <item x="1"/>
        <item t="default"/>
      </items>
    </pivotField>
    <pivotField compact="0" showAll="0"/>
    <pivotField compact="0" showAll="0"/>
    <pivotField compact="0" numFmtId="44" showAll="0"/>
    <pivotField compact="0" showAll="0"/>
    <pivotField compact="0" showAll="0"/>
  </pivotFields>
  <rowFields count="1">
    <field x="2"/>
  </rowFields>
  <rowItems count="3">
    <i>
      <x/>
    </i>
    <i>
      <x v="1"/>
    </i>
    <i t="grand">
      <x/>
    </i>
  </rowItems>
  <colFields count="1">
    <field x="1"/>
  </colFields>
  <colItems count="3">
    <i>
      <x/>
    </i>
    <i>
      <x v="1"/>
    </i>
    <i t="grand">
      <x/>
    </i>
  </colItems>
  <dataFields count="1">
    <dataField name=" " fld="2" subtotal="count" baseField="0" baseItem="0"/>
  </dataFields>
  <formats count="24">
    <format dxfId="446">
      <pivotArea field="2" type="button" dataOnly="0" labelOnly="1" outline="0" fieldPosition="0"/>
    </format>
    <format dxfId="445">
      <pivotArea dataOnly="0" labelOnly="1" fieldPosition="0">
        <references count="1">
          <reference field="1" count="1">
            <x v="0"/>
          </reference>
        </references>
      </pivotArea>
    </format>
    <format dxfId="444">
      <pivotArea dataOnly="0" labelOnly="1" fieldPosition="0">
        <references count="1">
          <reference field="1" count="1">
            <x v="1"/>
          </reference>
        </references>
      </pivotArea>
    </format>
    <format dxfId="443">
      <pivotArea dataOnly="0" labelOnly="1" grandCol="1" fieldPosition="0"/>
    </format>
    <format dxfId="442">
      <pivotArea type="origin" dataOnly="0" labelOnly="1" outline="0" fieldPosition="0"/>
    </format>
    <format dxfId="441">
      <pivotArea field="1" type="button" dataOnly="0" labelOnly="1" outline="0" fieldPosition="0"/>
    </format>
    <format dxfId="440">
      <pivotArea field="1" type="button" dataOnly="0" labelOnly="1" outline="0" fieldPosition="0"/>
    </format>
    <format dxfId="439">
      <pivotArea field="1" type="button" dataOnly="0" labelOnly="1" outline="0" fieldPosition="0"/>
    </format>
    <format dxfId="438">
      <pivotArea dataOnly="0" labelOnly="1" fieldPosition="0">
        <references count="1">
          <reference field="2" count="1">
            <x v="1"/>
          </reference>
        </references>
      </pivotArea>
    </format>
    <format dxfId="437">
      <pivotArea dataOnly="0" labelOnly="1" fieldPosition="0">
        <references count="1">
          <reference field="2" count="1">
            <x v="0"/>
          </reference>
        </references>
      </pivotArea>
    </format>
    <format dxfId="436">
      <pivotArea field="2" type="button" dataOnly="0" labelOnly="1" outline="0" fieldPosition="0"/>
    </format>
    <format dxfId="435">
      <pivotArea dataOnly="0" labelOnly="1" fieldPosition="0">
        <references count="1">
          <reference field="2" count="1">
            <x v="1"/>
          </reference>
        </references>
      </pivotArea>
    </format>
    <format dxfId="434">
      <pivotArea dataOnly="0" labelOnly="1" fieldPosition="0">
        <references count="1">
          <reference field="2" count="1">
            <x v="0"/>
          </reference>
        </references>
      </pivotArea>
    </format>
    <format dxfId="433">
      <pivotArea dataOnly="0" labelOnly="1" fieldPosition="0">
        <references count="1">
          <reference field="2" count="1">
            <x v="1"/>
          </reference>
        </references>
      </pivotArea>
    </format>
    <format dxfId="432">
      <pivotArea collapsedLevelsAreSubtotals="1" fieldPosition="0"/>
    </format>
    <format dxfId="431">
      <pivotArea dataOnly="0" labelOnly="1" fieldPosition="0">
        <references count="1">
          <reference field="2" count="1">
            <x v="0"/>
          </reference>
        </references>
      </pivotArea>
    </format>
    <format dxfId="430">
      <pivotArea dataOnly="0" labelOnly="1" fieldPosition="0">
        <references count="1">
          <reference field="2" count="1">
            <x v="1"/>
          </reference>
        </references>
      </pivotArea>
    </format>
    <format dxfId="429">
      <pivotArea collapsedLevelsAreSubtotals="1" fieldPosition="0"/>
    </format>
    <format dxfId="428">
      <pivotArea dataOnly="0" labelOnly="1" fieldPosition="0">
        <references count="1">
          <reference field="1" count="1">
            <x v="1"/>
          </reference>
        </references>
      </pivotArea>
    </format>
    <format dxfId="427">
      <pivotArea collapsedLevelsAreSubtotals="1" fieldPosition="0">
        <references count="1">
          <reference field="1" count="1" selected="0">
            <x v="1"/>
          </reference>
        </references>
      </pivotArea>
    </format>
    <format dxfId="426">
      <pivotArea field="1" type="button" dataOnly="0" labelOnly="1" outline="0" fieldPosition="0"/>
    </format>
    <format dxfId="425">
      <pivotArea dataOnly="0" labelOnly="1" fieldPosition="0">
        <references count="1">
          <reference field="1" count="1">
            <x v="0"/>
          </reference>
        </references>
      </pivotArea>
    </format>
    <format dxfId="424">
      <pivotArea collapsedLevelsAreSubtotals="1" fieldPosition="0">
        <references count="1">
          <reference field="1" count="1" selected="0">
            <x v="0"/>
          </reference>
        </references>
      </pivotArea>
    </format>
    <format dxfId="423">
      <pivotArea type="all" dataOnly="0" outline="0" fieldPosition="0"/>
    </format>
  </format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zoomScale="10" zoomScaleNormal="10" workbookViewId="0">
      <selection activeCell="AG93" sqref="AG93"/>
    </sheetView>
  </sheetViews>
  <sheetFormatPr defaultColWidth="9.140625" defaultRowHeight="15"/>
  <cols>
    <col min="1" max="1" width="13.5703125" customWidth="1"/>
    <col min="2" max="2" width="34.28515625" customWidth="1"/>
    <col min="3" max="3" width="31.7109375" style="6" customWidth="1"/>
    <col min="4" max="4" width="28" customWidth="1"/>
    <col min="5" max="5" width="46.85546875" customWidth="1"/>
    <col min="6" max="6" width="43.140625" style="5" customWidth="1"/>
    <col min="7" max="7" width="49.42578125" customWidth="1"/>
    <col min="8" max="8" width="57.7109375" customWidth="1"/>
  </cols>
  <sheetData>
    <row r="1" spans="1:9">
      <c r="A1" s="76" t="s">
        <v>0</v>
      </c>
      <c r="B1" s="76" t="s">
        <v>1</v>
      </c>
      <c r="C1" s="159" t="s">
        <v>2</v>
      </c>
      <c r="D1" s="76" t="s">
        <v>3</v>
      </c>
      <c r="E1" s="76" t="s">
        <v>4</v>
      </c>
      <c r="F1" s="160" t="s">
        <v>5</v>
      </c>
      <c r="G1" s="76" t="s">
        <v>6</v>
      </c>
      <c r="H1" s="76" t="s">
        <v>7</v>
      </c>
    </row>
    <row r="2" spans="1:9">
      <c r="A2" s="76">
        <v>2</v>
      </c>
      <c r="B2" s="76" t="s">
        <v>8</v>
      </c>
      <c r="C2" s="159" t="s">
        <v>9</v>
      </c>
      <c r="D2" s="76" t="s">
        <v>10</v>
      </c>
      <c r="E2" s="76">
        <v>2</v>
      </c>
      <c r="F2" s="160">
        <v>200</v>
      </c>
      <c r="G2" s="76" t="s">
        <v>11</v>
      </c>
      <c r="H2" s="76" t="s">
        <v>12</v>
      </c>
    </row>
    <row r="3" spans="1:9">
      <c r="A3" s="76">
        <v>4</v>
      </c>
      <c r="B3" s="76" t="s">
        <v>8</v>
      </c>
      <c r="C3" s="159" t="s">
        <v>9</v>
      </c>
      <c r="D3" s="76" t="s">
        <v>13</v>
      </c>
      <c r="E3" s="76">
        <v>1</v>
      </c>
      <c r="F3" s="160">
        <v>500</v>
      </c>
      <c r="G3" s="76" t="s">
        <v>14</v>
      </c>
      <c r="H3" s="76" t="s">
        <v>12</v>
      </c>
    </row>
    <row r="4" spans="1:9">
      <c r="A4" s="76">
        <v>9</v>
      </c>
      <c r="B4" s="76" t="s">
        <v>8</v>
      </c>
      <c r="C4" s="159" t="s">
        <v>15</v>
      </c>
      <c r="D4" s="76" t="s">
        <v>16</v>
      </c>
      <c r="E4" s="76">
        <v>2</v>
      </c>
      <c r="F4" s="160">
        <v>1500</v>
      </c>
      <c r="G4" s="76" t="s">
        <v>17</v>
      </c>
      <c r="H4" s="76" t="s">
        <v>12</v>
      </c>
      <c r="I4" s="161"/>
    </row>
    <row r="5" spans="1:9">
      <c r="A5" s="76">
        <v>10</v>
      </c>
      <c r="B5" s="76" t="s">
        <v>8</v>
      </c>
      <c r="C5" s="159" t="s">
        <v>9</v>
      </c>
      <c r="D5" s="76" t="s">
        <v>10</v>
      </c>
      <c r="E5" s="76">
        <v>4</v>
      </c>
      <c r="F5" s="160">
        <v>800</v>
      </c>
      <c r="G5" s="76" t="s">
        <v>14</v>
      </c>
      <c r="H5" s="76" t="s">
        <v>18</v>
      </c>
      <c r="I5" s="161"/>
    </row>
    <row r="6" spans="1:9">
      <c r="A6" s="76">
        <v>11</v>
      </c>
      <c r="B6" s="76" t="s">
        <v>8</v>
      </c>
      <c r="C6" s="159" t="s">
        <v>9</v>
      </c>
      <c r="D6" s="76" t="s">
        <v>19</v>
      </c>
      <c r="E6" s="76">
        <v>4</v>
      </c>
      <c r="F6" s="160">
        <v>100</v>
      </c>
      <c r="G6" s="76" t="s">
        <v>14</v>
      </c>
      <c r="H6" s="76" t="s">
        <v>18</v>
      </c>
    </row>
    <row r="7" spans="1:9">
      <c r="A7" s="76">
        <v>12</v>
      </c>
      <c r="B7" s="76" t="s">
        <v>8</v>
      </c>
      <c r="C7" s="159" t="s">
        <v>9</v>
      </c>
      <c r="D7" s="76" t="s">
        <v>10</v>
      </c>
      <c r="E7" s="76">
        <v>5</v>
      </c>
      <c r="F7" s="160">
        <v>800</v>
      </c>
      <c r="G7" s="76" t="s">
        <v>17</v>
      </c>
      <c r="H7" s="76" t="s">
        <v>20</v>
      </c>
    </row>
    <row r="8" spans="1:9">
      <c r="A8" s="76">
        <v>14</v>
      </c>
      <c r="B8" s="76" t="s">
        <v>8</v>
      </c>
      <c r="C8" s="159" t="s">
        <v>9</v>
      </c>
      <c r="D8" s="76" t="s">
        <v>10</v>
      </c>
      <c r="E8" s="76">
        <v>1</v>
      </c>
      <c r="F8" s="160">
        <v>750</v>
      </c>
      <c r="G8" s="76" t="s">
        <v>11</v>
      </c>
      <c r="H8" s="76" t="s">
        <v>18</v>
      </c>
    </row>
    <row r="9" spans="1:9">
      <c r="A9" s="76">
        <v>15</v>
      </c>
      <c r="B9" s="76" t="s">
        <v>8</v>
      </c>
      <c r="C9" s="159" t="s">
        <v>9</v>
      </c>
      <c r="D9" s="76" t="s">
        <v>16</v>
      </c>
      <c r="E9" s="76">
        <v>2</v>
      </c>
      <c r="F9" s="160">
        <v>600</v>
      </c>
      <c r="G9" s="76" t="s">
        <v>17</v>
      </c>
      <c r="H9" s="76" t="s">
        <v>20</v>
      </c>
    </row>
    <row r="10" spans="1:9">
      <c r="A10" s="76">
        <v>16</v>
      </c>
      <c r="B10" s="76" t="s">
        <v>8</v>
      </c>
      <c r="C10" s="159" t="s">
        <v>15</v>
      </c>
      <c r="D10" s="76" t="s">
        <v>19</v>
      </c>
      <c r="E10" s="76">
        <v>1</v>
      </c>
      <c r="F10" s="160">
        <v>500</v>
      </c>
      <c r="G10" s="76" t="s">
        <v>11</v>
      </c>
      <c r="H10" s="76" t="s">
        <v>21</v>
      </c>
    </row>
    <row r="11" spans="1:9">
      <c r="A11" s="76">
        <v>18</v>
      </c>
      <c r="B11" s="76" t="s">
        <v>8</v>
      </c>
      <c r="C11" s="159" t="s">
        <v>9</v>
      </c>
      <c r="D11" s="76" t="s">
        <v>10</v>
      </c>
      <c r="E11" s="76">
        <v>1</v>
      </c>
      <c r="F11" s="160">
        <v>2300</v>
      </c>
      <c r="G11" s="76" t="s">
        <v>14</v>
      </c>
      <c r="H11" s="76" t="s">
        <v>12</v>
      </c>
    </row>
    <row r="12" spans="1:9">
      <c r="A12" s="76">
        <v>20</v>
      </c>
      <c r="B12" s="76" t="s">
        <v>8</v>
      </c>
      <c r="C12" s="159" t="s">
        <v>15</v>
      </c>
      <c r="D12" s="76" t="s">
        <v>10</v>
      </c>
      <c r="E12" s="76">
        <v>2</v>
      </c>
      <c r="F12" s="160">
        <v>100</v>
      </c>
      <c r="G12" s="76" t="s">
        <v>11</v>
      </c>
      <c r="H12" s="76" t="s">
        <v>22</v>
      </c>
    </row>
    <row r="13" spans="1:9">
      <c r="A13" s="76">
        <v>21</v>
      </c>
      <c r="B13" s="76" t="s">
        <v>8</v>
      </c>
      <c r="C13" s="159" t="s">
        <v>15</v>
      </c>
      <c r="D13" s="76" t="s">
        <v>10</v>
      </c>
      <c r="E13" s="76">
        <v>1</v>
      </c>
      <c r="F13" s="160">
        <v>2900</v>
      </c>
      <c r="G13" s="76" t="s">
        <v>14</v>
      </c>
      <c r="H13" s="76" t="s">
        <v>22</v>
      </c>
    </row>
    <row r="14" spans="1:9">
      <c r="A14" s="76">
        <v>22</v>
      </c>
      <c r="B14" s="76" t="s">
        <v>8</v>
      </c>
      <c r="C14" s="159" t="s">
        <v>15</v>
      </c>
      <c r="D14" s="76" t="s">
        <v>10</v>
      </c>
      <c r="E14" s="76">
        <v>2</v>
      </c>
      <c r="F14" s="160">
        <v>200</v>
      </c>
      <c r="G14" s="76" t="s">
        <v>14</v>
      </c>
      <c r="H14" s="76" t="s">
        <v>12</v>
      </c>
    </row>
    <row r="15" spans="1:9">
      <c r="A15" s="76">
        <v>24</v>
      </c>
      <c r="B15" s="76" t="s">
        <v>8</v>
      </c>
      <c r="C15" s="159" t="s">
        <v>9</v>
      </c>
      <c r="D15" s="76" t="s">
        <v>16</v>
      </c>
      <c r="E15" s="76">
        <v>2</v>
      </c>
      <c r="F15" s="160">
        <v>300</v>
      </c>
      <c r="G15" s="76" t="s">
        <v>17</v>
      </c>
      <c r="H15" s="76" t="s">
        <v>18</v>
      </c>
    </row>
    <row r="16" spans="1:9">
      <c r="A16" s="76">
        <v>26</v>
      </c>
      <c r="B16" s="76" t="s">
        <v>8</v>
      </c>
      <c r="C16" s="159" t="s">
        <v>15</v>
      </c>
      <c r="D16" s="76" t="s">
        <v>16</v>
      </c>
      <c r="E16" s="76">
        <v>3</v>
      </c>
      <c r="F16" s="160">
        <v>500</v>
      </c>
      <c r="G16" s="76" t="s">
        <v>14</v>
      </c>
      <c r="H16" s="76" t="s">
        <v>23</v>
      </c>
    </row>
    <row r="17" spans="1:8">
      <c r="A17" s="76">
        <v>27</v>
      </c>
      <c r="B17" s="76" t="s">
        <v>8</v>
      </c>
      <c r="C17" s="159" t="s">
        <v>15</v>
      </c>
      <c r="D17" s="76" t="s">
        <v>16</v>
      </c>
      <c r="E17" s="76">
        <v>1</v>
      </c>
      <c r="F17" s="160">
        <v>400</v>
      </c>
      <c r="G17" s="76" t="s">
        <v>11</v>
      </c>
      <c r="H17" s="76" t="s">
        <v>18</v>
      </c>
    </row>
    <row r="18" spans="1:8">
      <c r="A18" s="76">
        <v>28</v>
      </c>
      <c r="B18" s="76" t="s">
        <v>8</v>
      </c>
      <c r="C18" s="159" t="s">
        <v>15</v>
      </c>
      <c r="D18" s="76" t="s">
        <v>19</v>
      </c>
      <c r="E18" s="76">
        <v>1</v>
      </c>
      <c r="F18" s="160">
        <v>300</v>
      </c>
      <c r="G18" s="76" t="s">
        <v>17</v>
      </c>
      <c r="H18" s="76" t="s">
        <v>12</v>
      </c>
    </row>
    <row r="19" spans="1:8">
      <c r="A19" s="76">
        <v>29</v>
      </c>
      <c r="B19" s="76" t="s">
        <v>8</v>
      </c>
      <c r="C19" s="159" t="s">
        <v>9</v>
      </c>
      <c r="D19" s="76" t="s">
        <v>16</v>
      </c>
      <c r="E19" s="76">
        <v>1</v>
      </c>
      <c r="F19" s="160">
        <v>400</v>
      </c>
      <c r="G19" s="76" t="s">
        <v>14</v>
      </c>
      <c r="H19" s="76" t="s">
        <v>12</v>
      </c>
    </row>
    <row r="20" spans="1:8">
      <c r="A20" s="76">
        <v>30</v>
      </c>
      <c r="B20" s="76" t="s">
        <v>8</v>
      </c>
      <c r="C20" s="159" t="s">
        <v>15</v>
      </c>
      <c r="D20" s="76" t="s">
        <v>10</v>
      </c>
      <c r="E20" s="76">
        <v>3</v>
      </c>
      <c r="F20" s="160">
        <v>300</v>
      </c>
      <c r="G20" s="76" t="s">
        <v>11</v>
      </c>
      <c r="H20" s="76" t="s">
        <v>12</v>
      </c>
    </row>
    <row r="21" spans="1:8">
      <c r="A21" s="76">
        <v>34</v>
      </c>
      <c r="B21" s="76" t="s">
        <v>8</v>
      </c>
      <c r="C21" s="159" t="s">
        <v>9</v>
      </c>
      <c r="D21" s="76" t="s">
        <v>19</v>
      </c>
      <c r="E21" s="76">
        <v>1</v>
      </c>
      <c r="F21" s="160">
        <v>1800</v>
      </c>
      <c r="G21" s="76" t="s">
        <v>11</v>
      </c>
      <c r="H21" s="76" t="s">
        <v>18</v>
      </c>
    </row>
    <row r="22" spans="1:8">
      <c r="A22" s="76">
        <v>36</v>
      </c>
      <c r="B22" s="76" t="s">
        <v>8</v>
      </c>
      <c r="C22" s="159" t="s">
        <v>9</v>
      </c>
      <c r="D22" s="76" t="s">
        <v>16</v>
      </c>
      <c r="E22" s="76">
        <v>1</v>
      </c>
      <c r="F22" s="160">
        <v>400</v>
      </c>
      <c r="G22" s="76" t="s">
        <v>17</v>
      </c>
      <c r="H22" s="76" t="s">
        <v>18</v>
      </c>
    </row>
    <row r="23" spans="1:8">
      <c r="A23" s="76">
        <v>37</v>
      </c>
      <c r="B23" s="76" t="s">
        <v>8</v>
      </c>
      <c r="C23" s="159" t="s">
        <v>15</v>
      </c>
      <c r="D23" s="76" t="s">
        <v>16</v>
      </c>
      <c r="E23" s="76">
        <v>1</v>
      </c>
      <c r="F23" s="160">
        <v>250</v>
      </c>
      <c r="G23" s="76" t="s">
        <v>14</v>
      </c>
      <c r="H23" s="76" t="s">
        <v>12</v>
      </c>
    </row>
    <row r="24" spans="1:8">
      <c r="A24" s="76">
        <v>39</v>
      </c>
      <c r="B24" s="76" t="s">
        <v>8</v>
      </c>
      <c r="C24" s="159" t="s">
        <v>9</v>
      </c>
      <c r="D24" s="76" t="s">
        <v>10</v>
      </c>
      <c r="E24" s="76">
        <v>3</v>
      </c>
      <c r="F24" s="160">
        <v>1600</v>
      </c>
      <c r="G24" s="76" t="s">
        <v>14</v>
      </c>
      <c r="H24" s="76" t="s">
        <v>23</v>
      </c>
    </row>
    <row r="25" spans="1:8">
      <c r="A25" s="76">
        <v>40</v>
      </c>
      <c r="B25" s="76" t="s">
        <v>8</v>
      </c>
      <c r="C25" s="159" t="s">
        <v>9</v>
      </c>
      <c r="D25" s="76" t="s">
        <v>16</v>
      </c>
      <c r="E25" s="76">
        <v>1</v>
      </c>
      <c r="F25" s="160">
        <v>1400</v>
      </c>
      <c r="G25" s="76" t="s">
        <v>17</v>
      </c>
      <c r="H25" s="76" t="s">
        <v>12</v>
      </c>
    </row>
    <row r="26" spans="1:8">
      <c r="A26" s="76">
        <v>41</v>
      </c>
      <c r="B26" s="76" t="s">
        <v>8</v>
      </c>
      <c r="C26" s="159" t="s">
        <v>9</v>
      </c>
      <c r="D26" s="76" t="s">
        <v>16</v>
      </c>
      <c r="E26" s="76">
        <v>1</v>
      </c>
      <c r="F26" s="160">
        <v>200</v>
      </c>
      <c r="G26" s="76" t="s">
        <v>14</v>
      </c>
      <c r="H26" s="76" t="s">
        <v>23</v>
      </c>
    </row>
    <row r="27" spans="1:8">
      <c r="A27" s="76">
        <v>42</v>
      </c>
      <c r="B27" s="76" t="s">
        <v>8</v>
      </c>
      <c r="C27" s="159" t="s">
        <v>15</v>
      </c>
      <c r="D27" s="76" t="s">
        <v>19</v>
      </c>
      <c r="E27" s="76">
        <v>2</v>
      </c>
      <c r="F27" s="160">
        <v>450</v>
      </c>
      <c r="G27" s="76" t="s">
        <v>17</v>
      </c>
      <c r="H27" s="76" t="s">
        <v>23</v>
      </c>
    </row>
    <row r="28" spans="1:8">
      <c r="A28" s="76">
        <v>45</v>
      </c>
      <c r="B28" s="76" t="s">
        <v>8</v>
      </c>
      <c r="C28" s="159" t="s">
        <v>15</v>
      </c>
      <c r="D28" s="76" t="s">
        <v>16</v>
      </c>
      <c r="E28" s="76">
        <v>1</v>
      </c>
      <c r="F28" s="160">
        <v>300</v>
      </c>
      <c r="G28" s="76" t="s">
        <v>14</v>
      </c>
      <c r="H28" s="76" t="s">
        <v>18</v>
      </c>
    </row>
    <row r="29" spans="1:8">
      <c r="A29" s="76">
        <v>46</v>
      </c>
      <c r="B29" s="76" t="s">
        <v>8</v>
      </c>
      <c r="C29" s="159" t="s">
        <v>15</v>
      </c>
      <c r="D29" s="76" t="s">
        <v>16</v>
      </c>
      <c r="E29" s="76">
        <v>1</v>
      </c>
      <c r="F29" s="160">
        <v>350</v>
      </c>
      <c r="G29" s="76" t="s">
        <v>14</v>
      </c>
      <c r="H29" s="76" t="s">
        <v>21</v>
      </c>
    </row>
    <row r="30" spans="1:8">
      <c r="A30" s="76">
        <v>0</v>
      </c>
      <c r="B30" s="76" t="s">
        <v>24</v>
      </c>
      <c r="C30" s="159" t="s">
        <v>9</v>
      </c>
      <c r="D30" s="76" t="s">
        <v>19</v>
      </c>
      <c r="E30" s="76">
        <v>3</v>
      </c>
      <c r="F30" s="160">
        <v>100</v>
      </c>
      <c r="G30" s="76" t="s">
        <v>25</v>
      </c>
      <c r="H30" s="76" t="s">
        <v>12</v>
      </c>
    </row>
    <row r="31" spans="1:8">
      <c r="A31" s="76">
        <v>1</v>
      </c>
      <c r="B31" s="76" t="s">
        <v>24</v>
      </c>
      <c r="C31" s="159" t="s">
        <v>9</v>
      </c>
      <c r="D31" s="76" t="s">
        <v>13</v>
      </c>
      <c r="E31" s="76">
        <v>1</v>
      </c>
      <c r="F31" s="160">
        <v>500</v>
      </c>
      <c r="G31" s="76" t="s">
        <v>14</v>
      </c>
      <c r="H31" s="76" t="s">
        <v>21</v>
      </c>
    </row>
    <row r="32" spans="1:8">
      <c r="A32" s="76">
        <v>3</v>
      </c>
      <c r="B32" s="76" t="s">
        <v>24</v>
      </c>
      <c r="C32" s="159" t="s">
        <v>9</v>
      </c>
      <c r="D32" s="76" t="s">
        <v>19</v>
      </c>
      <c r="E32" s="76">
        <v>1</v>
      </c>
      <c r="F32" s="160">
        <v>600</v>
      </c>
      <c r="G32" s="76" t="s">
        <v>14</v>
      </c>
      <c r="H32" s="76" t="s">
        <v>18</v>
      </c>
    </row>
    <row r="33" spans="1:8">
      <c r="A33" s="76">
        <v>5</v>
      </c>
      <c r="B33" s="76" t="s">
        <v>24</v>
      </c>
      <c r="C33" s="159" t="s">
        <v>9</v>
      </c>
      <c r="D33" s="76" t="s">
        <v>13</v>
      </c>
      <c r="E33" s="76">
        <v>2</v>
      </c>
      <c r="F33" s="160">
        <v>2500</v>
      </c>
      <c r="G33" s="76" t="s">
        <v>11</v>
      </c>
      <c r="H33" s="76" t="s">
        <v>20</v>
      </c>
    </row>
    <row r="34" spans="1:8">
      <c r="A34" s="76">
        <v>6</v>
      </c>
      <c r="B34" s="76" t="s">
        <v>24</v>
      </c>
      <c r="C34" s="159" t="s">
        <v>9</v>
      </c>
      <c r="D34" s="76" t="s">
        <v>16</v>
      </c>
      <c r="E34" s="76">
        <v>2</v>
      </c>
      <c r="F34" s="160">
        <v>600</v>
      </c>
      <c r="G34" s="76" t="s">
        <v>17</v>
      </c>
      <c r="H34" s="76" t="s">
        <v>12</v>
      </c>
    </row>
    <row r="35" spans="1:8">
      <c r="A35" s="76">
        <v>7</v>
      </c>
      <c r="B35" s="76" t="s">
        <v>24</v>
      </c>
      <c r="C35" s="159" t="s">
        <v>9</v>
      </c>
      <c r="D35" s="76" t="s">
        <v>13</v>
      </c>
      <c r="E35" s="76">
        <v>4</v>
      </c>
      <c r="F35" s="160">
        <v>300</v>
      </c>
      <c r="G35" s="76" t="s">
        <v>17</v>
      </c>
      <c r="H35" s="76" t="s">
        <v>18</v>
      </c>
    </row>
    <row r="36" spans="1:8">
      <c r="A36" s="76">
        <v>8</v>
      </c>
      <c r="B36" s="76" t="s">
        <v>24</v>
      </c>
      <c r="C36" s="159" t="s">
        <v>9</v>
      </c>
      <c r="D36" s="76" t="s">
        <v>10</v>
      </c>
      <c r="E36" s="76">
        <v>3</v>
      </c>
      <c r="F36" s="160">
        <v>700</v>
      </c>
      <c r="G36" s="76" t="s">
        <v>17</v>
      </c>
      <c r="H36" s="76" t="s">
        <v>18</v>
      </c>
    </row>
    <row r="37" spans="1:8">
      <c r="A37" s="76">
        <v>13</v>
      </c>
      <c r="B37" s="76" t="s">
        <v>24</v>
      </c>
      <c r="C37" s="159" t="s">
        <v>9</v>
      </c>
      <c r="D37" s="76" t="s">
        <v>16</v>
      </c>
      <c r="E37" s="76">
        <v>1</v>
      </c>
      <c r="F37" s="160">
        <v>400</v>
      </c>
      <c r="G37" s="76" t="s">
        <v>14</v>
      </c>
      <c r="H37" s="76" t="s">
        <v>18</v>
      </c>
    </row>
    <row r="38" spans="1:8">
      <c r="A38" s="76">
        <v>17</v>
      </c>
      <c r="B38" s="76" t="s">
        <v>24</v>
      </c>
      <c r="C38" s="159" t="s">
        <v>15</v>
      </c>
      <c r="D38" s="76" t="s">
        <v>13</v>
      </c>
      <c r="E38" s="76">
        <v>3</v>
      </c>
      <c r="F38" s="160">
        <v>100</v>
      </c>
      <c r="G38" s="76" t="s">
        <v>14</v>
      </c>
      <c r="H38" s="76" t="s">
        <v>18</v>
      </c>
    </row>
    <row r="39" spans="1:8">
      <c r="A39" s="76">
        <v>19</v>
      </c>
      <c r="B39" s="76" t="s">
        <v>24</v>
      </c>
      <c r="C39" s="159" t="s">
        <v>9</v>
      </c>
      <c r="D39" s="76" t="s">
        <v>10</v>
      </c>
      <c r="E39" s="76">
        <v>1</v>
      </c>
      <c r="F39" s="160">
        <v>1200</v>
      </c>
      <c r="G39" s="76" t="s">
        <v>25</v>
      </c>
      <c r="H39" s="76" t="s">
        <v>12</v>
      </c>
    </row>
    <row r="40" spans="1:8">
      <c r="A40" s="76">
        <v>23</v>
      </c>
      <c r="B40" s="76" t="s">
        <v>24</v>
      </c>
      <c r="C40" s="159" t="s">
        <v>9</v>
      </c>
      <c r="D40" s="76" t="s">
        <v>10</v>
      </c>
      <c r="E40" s="76">
        <v>3</v>
      </c>
      <c r="F40" s="160">
        <v>1300</v>
      </c>
      <c r="G40" s="76" t="s">
        <v>17</v>
      </c>
      <c r="H40" s="76" t="s">
        <v>12</v>
      </c>
    </row>
    <row r="41" spans="1:8">
      <c r="A41" s="76">
        <v>25</v>
      </c>
      <c r="B41" s="76" t="s">
        <v>24</v>
      </c>
      <c r="C41" s="159" t="s">
        <v>9</v>
      </c>
      <c r="D41" s="76" t="s">
        <v>16</v>
      </c>
      <c r="E41" s="76">
        <v>1</v>
      </c>
      <c r="F41" s="160">
        <v>400</v>
      </c>
      <c r="G41" s="76" t="s">
        <v>17</v>
      </c>
      <c r="H41" s="76" t="s">
        <v>12</v>
      </c>
    </row>
    <row r="42" spans="1:8">
      <c r="A42" s="76">
        <v>31</v>
      </c>
      <c r="B42" s="76" t="s">
        <v>24</v>
      </c>
      <c r="C42" s="159" t="s">
        <v>9</v>
      </c>
      <c r="D42" s="76" t="s">
        <v>10</v>
      </c>
      <c r="E42" s="76">
        <v>1</v>
      </c>
      <c r="F42" s="160">
        <v>1400</v>
      </c>
      <c r="G42" s="76" t="s">
        <v>17</v>
      </c>
      <c r="H42" s="76" t="s">
        <v>26</v>
      </c>
    </row>
    <row r="43" spans="1:8">
      <c r="A43" s="76">
        <v>32</v>
      </c>
      <c r="B43" s="76" t="s">
        <v>24</v>
      </c>
      <c r="C43" s="159" t="s">
        <v>9</v>
      </c>
      <c r="D43" s="76" t="s">
        <v>16</v>
      </c>
      <c r="E43" s="76">
        <v>1</v>
      </c>
      <c r="F43" s="160">
        <v>1500</v>
      </c>
      <c r="G43" s="76" t="s">
        <v>17</v>
      </c>
      <c r="H43" s="76" t="s">
        <v>12</v>
      </c>
    </row>
    <row r="44" spans="1:8">
      <c r="A44" s="76">
        <v>33</v>
      </c>
      <c r="B44" s="76" t="s">
        <v>24</v>
      </c>
      <c r="C44" s="159" t="s">
        <v>9</v>
      </c>
      <c r="D44" s="76" t="s">
        <v>13</v>
      </c>
      <c r="E44" s="76">
        <v>1</v>
      </c>
      <c r="F44" s="160">
        <v>2000</v>
      </c>
      <c r="G44" s="76" t="s">
        <v>14</v>
      </c>
      <c r="H44" s="76" t="s">
        <v>12</v>
      </c>
    </row>
    <row r="45" spans="1:8">
      <c r="A45" s="76">
        <v>35</v>
      </c>
      <c r="B45" s="76" t="s">
        <v>24</v>
      </c>
      <c r="C45" s="159" t="s">
        <v>9</v>
      </c>
      <c r="D45" s="76" t="s">
        <v>27</v>
      </c>
      <c r="E45" s="76">
        <v>3</v>
      </c>
      <c r="F45" s="160">
        <v>1700</v>
      </c>
      <c r="G45" s="76" t="s">
        <v>25</v>
      </c>
      <c r="H45" s="76" t="s">
        <v>20</v>
      </c>
    </row>
    <row r="46" spans="1:8">
      <c r="A46" s="76">
        <v>38</v>
      </c>
      <c r="B46" s="76" t="s">
        <v>24</v>
      </c>
      <c r="C46" s="159" t="s">
        <v>9</v>
      </c>
      <c r="D46" s="76" t="s">
        <v>10</v>
      </c>
      <c r="E46" s="76">
        <v>1</v>
      </c>
      <c r="F46" s="160">
        <v>350</v>
      </c>
      <c r="G46" s="76" t="s">
        <v>17</v>
      </c>
      <c r="H46" s="76" t="s">
        <v>12</v>
      </c>
    </row>
    <row r="47" spans="1:8">
      <c r="A47" s="76">
        <v>43</v>
      </c>
      <c r="B47" s="76" t="s">
        <v>24</v>
      </c>
      <c r="C47" s="159" t="s">
        <v>15</v>
      </c>
      <c r="D47" s="76" t="s">
        <v>19</v>
      </c>
      <c r="E47" s="76">
        <v>1</v>
      </c>
      <c r="F47" s="160">
        <v>400</v>
      </c>
      <c r="G47" s="76" t="s">
        <v>14</v>
      </c>
      <c r="H47" s="76" t="s">
        <v>12</v>
      </c>
    </row>
    <row r="48" spans="1:8">
      <c r="A48" s="76">
        <v>44</v>
      </c>
      <c r="B48" s="76" t="s">
        <v>24</v>
      </c>
      <c r="C48" s="159" t="s">
        <v>9</v>
      </c>
      <c r="D48" s="76" t="s">
        <v>16</v>
      </c>
      <c r="E48" s="76">
        <v>1</v>
      </c>
      <c r="F48" s="160">
        <v>1300</v>
      </c>
      <c r="G48" s="76" t="s">
        <v>14</v>
      </c>
      <c r="H48" s="76" t="s">
        <v>23</v>
      </c>
    </row>
    <row r="49" spans="1:8">
      <c r="A49" s="76">
        <v>47</v>
      </c>
      <c r="B49" s="76" t="s">
        <v>24</v>
      </c>
      <c r="C49" s="159" t="s">
        <v>9</v>
      </c>
      <c r="D49" s="76" t="s">
        <v>10</v>
      </c>
      <c r="E49" s="76">
        <v>2</v>
      </c>
      <c r="F49" s="160">
        <v>450</v>
      </c>
      <c r="G49" s="76" t="s">
        <v>14</v>
      </c>
      <c r="H49" s="76" t="s">
        <v>23</v>
      </c>
    </row>
    <row r="50" spans="1:8">
      <c r="A50" s="76">
        <v>48</v>
      </c>
      <c r="B50" s="76" t="s">
        <v>24</v>
      </c>
      <c r="C50" s="159" t="s">
        <v>9</v>
      </c>
      <c r="D50" s="76" t="s">
        <v>10</v>
      </c>
      <c r="E50" s="76">
        <v>1</v>
      </c>
      <c r="F50" s="160">
        <v>400</v>
      </c>
      <c r="G50" s="76" t="s">
        <v>14</v>
      </c>
      <c r="H50" s="76" t="s">
        <v>12</v>
      </c>
    </row>
  </sheetData>
  <sortState xmlns:xlrd2="http://schemas.microsoft.com/office/spreadsheetml/2017/richdata2" ref="A2:H50">
    <sortCondition ref="B2:B50"/>
  </sortState>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0"/>
  <sheetViews>
    <sheetView zoomScale="10" zoomScaleNormal="10" workbookViewId="0"/>
  </sheetViews>
  <sheetFormatPr defaultColWidth="9.140625" defaultRowHeight="15"/>
  <cols>
    <col min="1" max="1" width="17.28515625" customWidth="1"/>
    <col min="2" max="2" width="35.7109375" customWidth="1"/>
    <col min="3" max="3" width="26.28515625" customWidth="1"/>
    <col min="4" max="4" width="35.7109375" customWidth="1"/>
    <col min="5" max="5" width="46.85546875" customWidth="1"/>
    <col min="6" max="6" width="43.140625" style="5" customWidth="1"/>
    <col min="7" max="8" width="35.7109375" customWidth="1"/>
    <col min="10" max="11" width="9.140625" style="7"/>
  </cols>
  <sheetData>
    <row r="1" spans="1:15" ht="65.099999999999994" customHeight="1">
      <c r="A1" s="9" t="s">
        <v>0</v>
      </c>
      <c r="B1" s="9" t="s">
        <v>1</v>
      </c>
      <c r="C1" s="9" t="s">
        <v>28</v>
      </c>
      <c r="D1" s="9" t="s">
        <v>3</v>
      </c>
      <c r="E1" s="9" t="s">
        <v>29</v>
      </c>
      <c r="F1" s="10" t="s">
        <v>30</v>
      </c>
      <c r="G1" s="9" t="s">
        <v>31</v>
      </c>
      <c r="H1" s="9" t="s">
        <v>32</v>
      </c>
    </row>
    <row r="2" spans="1:15">
      <c r="A2" s="12">
        <v>0</v>
      </c>
      <c r="B2" s="12" t="s">
        <v>24</v>
      </c>
      <c r="C2" s="12" t="s">
        <v>9</v>
      </c>
      <c r="D2" s="12" t="s">
        <v>19</v>
      </c>
      <c r="E2" s="12">
        <v>3</v>
      </c>
      <c r="F2" s="14">
        <v>100</v>
      </c>
      <c r="G2" s="12" t="s">
        <v>25</v>
      </c>
      <c r="H2" s="12" t="s">
        <v>12</v>
      </c>
    </row>
    <row r="3" spans="1:15">
      <c r="A3" s="12">
        <v>1</v>
      </c>
      <c r="B3" s="12" t="s">
        <v>24</v>
      </c>
      <c r="C3" s="12" t="s">
        <v>9</v>
      </c>
      <c r="D3" s="12" t="s">
        <v>13</v>
      </c>
      <c r="E3" s="12">
        <v>1</v>
      </c>
      <c r="F3" s="14">
        <v>500</v>
      </c>
      <c r="G3" s="12" t="s">
        <v>14</v>
      </c>
      <c r="H3" s="12" t="s">
        <v>21</v>
      </c>
    </row>
    <row r="4" spans="1:15">
      <c r="A4" s="12">
        <v>2</v>
      </c>
      <c r="B4" s="12" t="s">
        <v>8</v>
      </c>
      <c r="C4" s="12" t="s">
        <v>9</v>
      </c>
      <c r="D4" s="12" t="s">
        <v>10</v>
      </c>
      <c r="E4" s="12">
        <v>2</v>
      </c>
      <c r="F4" s="14">
        <v>200</v>
      </c>
      <c r="G4" s="12" t="s">
        <v>11</v>
      </c>
      <c r="H4" s="12" t="s">
        <v>12</v>
      </c>
      <c r="J4" s="165" t="s">
        <v>33</v>
      </c>
      <c r="K4" s="166"/>
      <c r="L4" s="166"/>
      <c r="M4" s="166"/>
      <c r="N4" s="166"/>
      <c r="O4" s="167"/>
    </row>
    <row r="5" spans="1:15">
      <c r="A5" s="12">
        <v>3</v>
      </c>
      <c r="B5" s="12" t="s">
        <v>24</v>
      </c>
      <c r="C5" s="12" t="s">
        <v>9</v>
      </c>
      <c r="D5" s="12" t="s">
        <v>19</v>
      </c>
      <c r="E5" s="12">
        <v>1</v>
      </c>
      <c r="F5" s="14">
        <v>600</v>
      </c>
      <c r="G5" s="12" t="s">
        <v>14</v>
      </c>
      <c r="H5" s="12" t="s">
        <v>18</v>
      </c>
      <c r="J5" s="18" t="s">
        <v>1</v>
      </c>
      <c r="O5" s="19"/>
    </row>
    <row r="6" spans="1:15">
      <c r="A6" s="12">
        <v>4</v>
      </c>
      <c r="B6" s="12" t="s">
        <v>8</v>
      </c>
      <c r="C6" s="12" t="s">
        <v>9</v>
      </c>
      <c r="D6" s="12" t="s">
        <v>13</v>
      </c>
      <c r="E6" s="12">
        <v>1</v>
      </c>
      <c r="F6" s="14">
        <v>500</v>
      </c>
      <c r="G6" s="12" t="s">
        <v>14</v>
      </c>
      <c r="H6" s="12" t="s">
        <v>12</v>
      </c>
      <c r="J6" s="20" t="s">
        <v>34</v>
      </c>
      <c r="K6" s="7" t="s">
        <v>8</v>
      </c>
      <c r="O6" s="19"/>
    </row>
    <row r="7" spans="1:15">
      <c r="A7" s="12">
        <v>5</v>
      </c>
      <c r="B7" s="12" t="s">
        <v>24</v>
      </c>
      <c r="C7" s="12" t="s">
        <v>9</v>
      </c>
      <c r="D7" s="12" t="s">
        <v>13</v>
      </c>
      <c r="E7" s="12">
        <v>2</v>
      </c>
      <c r="F7" s="14">
        <v>2500</v>
      </c>
      <c r="G7" s="12" t="s">
        <v>11</v>
      </c>
      <c r="H7" s="12" t="s">
        <v>20</v>
      </c>
      <c r="J7" s="21" t="s">
        <v>34</v>
      </c>
      <c r="K7" s="7" t="s">
        <v>24</v>
      </c>
      <c r="O7" s="19"/>
    </row>
    <row r="8" spans="1:15">
      <c r="A8" s="12">
        <v>6</v>
      </c>
      <c r="B8" s="12" t="s">
        <v>24</v>
      </c>
      <c r="C8" s="12" t="s">
        <v>9</v>
      </c>
      <c r="D8" s="12" t="s">
        <v>16</v>
      </c>
      <c r="E8" s="12">
        <v>2</v>
      </c>
      <c r="F8" s="14">
        <v>600</v>
      </c>
      <c r="G8" s="12" t="s">
        <v>17</v>
      </c>
      <c r="H8" s="12" t="s">
        <v>12</v>
      </c>
      <c r="J8" s="18"/>
      <c r="O8" s="19"/>
    </row>
    <row r="9" spans="1:15">
      <c r="A9" s="12">
        <v>7</v>
      </c>
      <c r="B9" s="12" t="s">
        <v>24</v>
      </c>
      <c r="C9" s="12" t="s">
        <v>9</v>
      </c>
      <c r="D9" s="12" t="s">
        <v>13</v>
      </c>
      <c r="E9" s="12">
        <v>4</v>
      </c>
      <c r="F9" s="14">
        <v>300</v>
      </c>
      <c r="G9" s="12" t="s">
        <v>17</v>
      </c>
      <c r="H9" s="12" t="s">
        <v>18</v>
      </c>
      <c r="J9" s="18" t="s">
        <v>2</v>
      </c>
      <c r="O9" s="19"/>
    </row>
    <row r="10" spans="1:15">
      <c r="A10" s="12">
        <v>8</v>
      </c>
      <c r="B10" s="12" t="s">
        <v>24</v>
      </c>
      <c r="C10" s="12" t="s">
        <v>9</v>
      </c>
      <c r="D10" s="12" t="s">
        <v>10</v>
      </c>
      <c r="E10" s="12">
        <v>3</v>
      </c>
      <c r="F10" s="14">
        <v>700</v>
      </c>
      <c r="G10" s="12" t="s">
        <v>17</v>
      </c>
      <c r="H10" s="12" t="s">
        <v>18</v>
      </c>
      <c r="J10" s="20" t="s">
        <v>34</v>
      </c>
      <c r="K10" s="7" t="s">
        <v>9</v>
      </c>
      <c r="O10" s="19"/>
    </row>
    <row r="11" spans="1:15">
      <c r="A11" s="12">
        <v>9</v>
      </c>
      <c r="B11" s="12" t="s">
        <v>8</v>
      </c>
      <c r="C11" s="12" t="s">
        <v>15</v>
      </c>
      <c r="D11" s="12" t="s">
        <v>16</v>
      </c>
      <c r="E11" s="12">
        <v>2</v>
      </c>
      <c r="F11" s="14">
        <v>1500</v>
      </c>
      <c r="G11" s="12" t="s">
        <v>17</v>
      </c>
      <c r="H11" s="12" t="s">
        <v>12</v>
      </c>
      <c r="J11" s="22" t="s">
        <v>34</v>
      </c>
      <c r="K11" s="7" t="s">
        <v>15</v>
      </c>
      <c r="O11" s="19"/>
    </row>
    <row r="12" spans="1:15">
      <c r="A12" s="12">
        <v>10</v>
      </c>
      <c r="B12" s="12" t="s">
        <v>8</v>
      </c>
      <c r="C12" s="12" t="s">
        <v>9</v>
      </c>
      <c r="D12" s="12" t="s">
        <v>10</v>
      </c>
      <c r="E12" s="12">
        <v>4</v>
      </c>
      <c r="F12" s="14">
        <v>800</v>
      </c>
      <c r="G12" s="12" t="s">
        <v>14</v>
      </c>
      <c r="H12" s="12" t="s">
        <v>18</v>
      </c>
      <c r="J12" s="18"/>
      <c r="O12" s="19"/>
    </row>
    <row r="13" spans="1:15">
      <c r="A13" s="12">
        <v>11</v>
      </c>
      <c r="B13" s="12" t="s">
        <v>8</v>
      </c>
      <c r="C13" s="12" t="s">
        <v>9</v>
      </c>
      <c r="D13" s="12" t="s">
        <v>19</v>
      </c>
      <c r="E13" s="12">
        <v>4</v>
      </c>
      <c r="F13" s="14">
        <v>100</v>
      </c>
      <c r="G13" s="12" t="s">
        <v>14</v>
      </c>
      <c r="H13" s="12" t="s">
        <v>18</v>
      </c>
      <c r="J13" s="18" t="s">
        <v>3</v>
      </c>
      <c r="O13" s="19"/>
    </row>
    <row r="14" spans="1:15">
      <c r="A14" s="12">
        <v>12</v>
      </c>
      <c r="B14" s="12" t="s">
        <v>8</v>
      </c>
      <c r="C14" s="12" t="s">
        <v>9</v>
      </c>
      <c r="D14" s="12" t="s">
        <v>10</v>
      </c>
      <c r="E14" s="12">
        <v>5</v>
      </c>
      <c r="F14" s="14">
        <v>800</v>
      </c>
      <c r="G14" s="12" t="s">
        <v>17</v>
      </c>
      <c r="H14" s="12" t="s">
        <v>20</v>
      </c>
      <c r="J14" s="23" t="s">
        <v>34</v>
      </c>
      <c r="K14" s="7" t="s">
        <v>19</v>
      </c>
      <c r="O14" s="19"/>
    </row>
    <row r="15" spans="1:15">
      <c r="A15" s="12">
        <v>13</v>
      </c>
      <c r="B15" s="12" t="s">
        <v>24</v>
      </c>
      <c r="C15" s="12" t="s">
        <v>9</v>
      </c>
      <c r="D15" s="12" t="s">
        <v>16</v>
      </c>
      <c r="E15" s="12">
        <v>1</v>
      </c>
      <c r="F15" s="14">
        <v>400</v>
      </c>
      <c r="G15" s="12" t="s">
        <v>14</v>
      </c>
      <c r="H15" s="12" t="s">
        <v>18</v>
      </c>
      <c r="J15" s="24" t="s">
        <v>34</v>
      </c>
      <c r="K15" s="7" t="s">
        <v>13</v>
      </c>
      <c r="O15" s="19"/>
    </row>
    <row r="16" spans="1:15">
      <c r="A16" s="12">
        <v>14</v>
      </c>
      <c r="B16" s="12" t="s">
        <v>8</v>
      </c>
      <c r="C16" s="12" t="s">
        <v>9</v>
      </c>
      <c r="D16" s="12" t="s">
        <v>10</v>
      </c>
      <c r="E16" s="12">
        <v>1</v>
      </c>
      <c r="F16" s="14">
        <v>750</v>
      </c>
      <c r="G16" s="12" t="s">
        <v>11</v>
      </c>
      <c r="H16" s="12" t="s">
        <v>18</v>
      </c>
      <c r="J16" s="24" t="s">
        <v>34</v>
      </c>
      <c r="K16" s="7" t="s">
        <v>16</v>
      </c>
      <c r="O16" s="19"/>
    </row>
    <row r="17" spans="1:15">
      <c r="A17" s="12">
        <v>15</v>
      </c>
      <c r="B17" s="12" t="s">
        <v>8</v>
      </c>
      <c r="C17" s="12" t="s">
        <v>9</v>
      </c>
      <c r="D17" s="12" t="s">
        <v>16</v>
      </c>
      <c r="E17" s="12">
        <v>2</v>
      </c>
      <c r="F17" s="14">
        <v>600</v>
      </c>
      <c r="G17" s="12" t="s">
        <v>17</v>
      </c>
      <c r="H17" s="12" t="s">
        <v>20</v>
      </c>
      <c r="J17" s="24" t="s">
        <v>34</v>
      </c>
      <c r="K17" s="7" t="s">
        <v>10</v>
      </c>
      <c r="O17" s="19"/>
    </row>
    <row r="18" spans="1:15">
      <c r="A18" s="12">
        <v>16</v>
      </c>
      <c r="B18" s="12" t="s">
        <v>8</v>
      </c>
      <c r="C18" s="12" t="s">
        <v>15</v>
      </c>
      <c r="D18" s="12" t="s">
        <v>19</v>
      </c>
      <c r="E18" s="12">
        <v>1</v>
      </c>
      <c r="F18" s="14">
        <v>500</v>
      </c>
      <c r="G18" s="12" t="s">
        <v>11</v>
      </c>
      <c r="H18" s="12" t="s">
        <v>21</v>
      </c>
      <c r="J18" s="24" t="s">
        <v>34</v>
      </c>
      <c r="K18" s="7" t="s">
        <v>27</v>
      </c>
      <c r="O18" s="19"/>
    </row>
    <row r="19" spans="1:15">
      <c r="A19" s="12">
        <v>17</v>
      </c>
      <c r="B19" s="12" t="s">
        <v>24</v>
      </c>
      <c r="C19" s="12" t="s">
        <v>15</v>
      </c>
      <c r="D19" s="12" t="s">
        <v>13</v>
      </c>
      <c r="E19" s="12">
        <v>3</v>
      </c>
      <c r="F19" s="14">
        <v>100</v>
      </c>
      <c r="G19" s="12" t="s">
        <v>14</v>
      </c>
      <c r="H19" s="12" t="s">
        <v>18</v>
      </c>
      <c r="J19" s="18"/>
      <c r="O19" s="19"/>
    </row>
    <row r="20" spans="1:15">
      <c r="A20" s="12">
        <v>18</v>
      </c>
      <c r="B20" s="12" t="s">
        <v>8</v>
      </c>
      <c r="C20" s="12" t="s">
        <v>9</v>
      </c>
      <c r="D20" s="12" t="s">
        <v>10</v>
      </c>
      <c r="E20" s="12">
        <v>1</v>
      </c>
      <c r="F20" s="14">
        <v>2300</v>
      </c>
      <c r="G20" s="12" t="s">
        <v>14</v>
      </c>
      <c r="H20" s="12" t="s">
        <v>12</v>
      </c>
      <c r="J20" s="18" t="s">
        <v>29</v>
      </c>
      <c r="O20" s="19"/>
    </row>
    <row r="21" spans="1:15">
      <c r="A21" s="12">
        <v>19</v>
      </c>
      <c r="B21" s="12" t="s">
        <v>24</v>
      </c>
      <c r="C21" s="12" t="s">
        <v>9</v>
      </c>
      <c r="D21" s="12" t="s">
        <v>10</v>
      </c>
      <c r="E21" s="12">
        <v>1</v>
      </c>
      <c r="F21" s="14">
        <v>1200</v>
      </c>
      <c r="G21" s="12" t="s">
        <v>25</v>
      </c>
      <c r="H21" s="12" t="s">
        <v>12</v>
      </c>
      <c r="J21" s="25" t="s">
        <v>35</v>
      </c>
      <c r="K21" s="26" t="s">
        <v>36</v>
      </c>
      <c r="O21" s="19"/>
    </row>
    <row r="22" spans="1:15">
      <c r="A22" s="12">
        <v>20</v>
      </c>
      <c r="B22" s="12" t="s">
        <v>8</v>
      </c>
      <c r="C22" s="12" t="s">
        <v>15</v>
      </c>
      <c r="D22" s="12" t="s">
        <v>10</v>
      </c>
      <c r="E22" s="12">
        <v>2</v>
      </c>
      <c r="F22" s="14">
        <v>100</v>
      </c>
      <c r="G22" s="12" t="s">
        <v>11</v>
      </c>
      <c r="H22" s="12" t="s">
        <v>22</v>
      </c>
      <c r="J22" s="18"/>
      <c r="O22" s="19"/>
    </row>
    <row r="23" spans="1:15">
      <c r="A23" s="12">
        <v>21</v>
      </c>
      <c r="B23" s="12" t="s">
        <v>8</v>
      </c>
      <c r="C23" s="12" t="s">
        <v>15</v>
      </c>
      <c r="D23" s="12" t="s">
        <v>10</v>
      </c>
      <c r="E23" s="12">
        <v>1</v>
      </c>
      <c r="F23" s="14">
        <v>2900</v>
      </c>
      <c r="G23" s="12" t="s">
        <v>14</v>
      </c>
      <c r="H23" s="12" t="s">
        <v>22</v>
      </c>
      <c r="J23" s="18" t="s">
        <v>30</v>
      </c>
      <c r="O23" s="19"/>
    </row>
    <row r="24" spans="1:15">
      <c r="A24" s="12">
        <v>22</v>
      </c>
      <c r="B24" s="12" t="s">
        <v>8</v>
      </c>
      <c r="C24" s="12" t="s">
        <v>15</v>
      </c>
      <c r="D24" s="12" t="s">
        <v>10</v>
      </c>
      <c r="E24" s="12">
        <v>2</v>
      </c>
      <c r="F24" s="14">
        <v>200</v>
      </c>
      <c r="G24" s="12" t="s">
        <v>14</v>
      </c>
      <c r="H24" s="12" t="s">
        <v>12</v>
      </c>
      <c r="J24" s="27" t="s">
        <v>37</v>
      </c>
      <c r="K24" s="26" t="s">
        <v>38</v>
      </c>
      <c r="O24" s="19"/>
    </row>
    <row r="25" spans="1:15">
      <c r="A25" s="12">
        <v>23</v>
      </c>
      <c r="B25" s="12" t="s">
        <v>24</v>
      </c>
      <c r="C25" s="12" t="s">
        <v>9</v>
      </c>
      <c r="D25" s="12" t="s">
        <v>10</v>
      </c>
      <c r="E25" s="12">
        <v>3</v>
      </c>
      <c r="F25" s="14">
        <v>1300</v>
      </c>
      <c r="G25" s="12" t="s">
        <v>17</v>
      </c>
      <c r="H25" s="12" t="s">
        <v>12</v>
      </c>
      <c r="J25" s="18"/>
      <c r="O25" s="19"/>
    </row>
    <row r="26" spans="1:15">
      <c r="A26" s="12">
        <v>24</v>
      </c>
      <c r="B26" s="12" t="s">
        <v>8</v>
      </c>
      <c r="C26" s="12" t="s">
        <v>9</v>
      </c>
      <c r="D26" s="12" t="s">
        <v>16</v>
      </c>
      <c r="E26" s="12">
        <v>2</v>
      </c>
      <c r="F26" s="14">
        <v>300</v>
      </c>
      <c r="G26" s="12" t="s">
        <v>17</v>
      </c>
      <c r="H26" s="12" t="s">
        <v>18</v>
      </c>
      <c r="J26" s="18" t="s">
        <v>39</v>
      </c>
      <c r="O26" s="19"/>
    </row>
    <row r="27" spans="1:15">
      <c r="A27" s="12">
        <v>25</v>
      </c>
      <c r="B27" s="12" t="s">
        <v>24</v>
      </c>
      <c r="C27" s="12" t="s">
        <v>9</v>
      </c>
      <c r="D27" s="12" t="s">
        <v>16</v>
      </c>
      <c r="E27" s="12">
        <v>1</v>
      </c>
      <c r="F27" s="14">
        <v>400</v>
      </c>
      <c r="G27" s="12" t="s">
        <v>17</v>
      </c>
      <c r="H27" s="12" t="s">
        <v>12</v>
      </c>
      <c r="J27" s="25"/>
      <c r="K27" s="7" t="s">
        <v>14</v>
      </c>
      <c r="O27" s="19"/>
    </row>
    <row r="28" spans="1:15">
      <c r="A28" s="12">
        <v>26</v>
      </c>
      <c r="B28" s="12" t="s">
        <v>8</v>
      </c>
      <c r="C28" s="12" t="s">
        <v>15</v>
      </c>
      <c r="D28" s="12" t="s">
        <v>16</v>
      </c>
      <c r="E28" s="12">
        <v>3</v>
      </c>
      <c r="F28" s="14">
        <v>500</v>
      </c>
      <c r="G28" s="12" t="s">
        <v>14</v>
      </c>
      <c r="H28" s="12" t="s">
        <v>23</v>
      </c>
      <c r="J28" s="28"/>
      <c r="K28" s="7" t="s">
        <v>25</v>
      </c>
      <c r="O28" s="19"/>
    </row>
    <row r="29" spans="1:15">
      <c r="A29" s="12">
        <v>27</v>
      </c>
      <c r="B29" s="12" t="s">
        <v>8</v>
      </c>
      <c r="C29" s="12" t="s">
        <v>15</v>
      </c>
      <c r="D29" s="12" t="s">
        <v>16</v>
      </c>
      <c r="E29" s="12">
        <v>1</v>
      </c>
      <c r="F29" s="14">
        <v>400</v>
      </c>
      <c r="G29" s="12" t="s">
        <v>11</v>
      </c>
      <c r="H29" s="12" t="s">
        <v>18</v>
      </c>
      <c r="J29" s="29"/>
      <c r="K29" s="7" t="s">
        <v>11</v>
      </c>
      <c r="O29" s="19"/>
    </row>
    <row r="30" spans="1:15">
      <c r="A30" s="12">
        <v>28</v>
      </c>
      <c r="B30" s="12" t="s">
        <v>8</v>
      </c>
      <c r="C30" s="12" t="s">
        <v>15</v>
      </c>
      <c r="D30" s="12" t="s">
        <v>19</v>
      </c>
      <c r="E30" s="12">
        <v>1</v>
      </c>
      <c r="F30" s="14">
        <v>300</v>
      </c>
      <c r="G30" s="12" t="s">
        <v>17</v>
      </c>
      <c r="H30" s="12" t="s">
        <v>12</v>
      </c>
      <c r="J30" s="30"/>
      <c r="K30" s="7" t="s">
        <v>17</v>
      </c>
      <c r="O30" s="19"/>
    </row>
    <row r="31" spans="1:15">
      <c r="A31" s="12">
        <v>29</v>
      </c>
      <c r="B31" s="12" t="s">
        <v>8</v>
      </c>
      <c r="C31" s="12" t="s">
        <v>9</v>
      </c>
      <c r="D31" s="12" t="s">
        <v>16</v>
      </c>
      <c r="E31" s="12">
        <v>1</v>
      </c>
      <c r="F31" s="14">
        <v>400</v>
      </c>
      <c r="G31" s="12" t="s">
        <v>14</v>
      </c>
      <c r="H31" s="12" t="s">
        <v>12</v>
      </c>
      <c r="J31" s="18"/>
      <c r="O31" s="19"/>
    </row>
    <row r="32" spans="1:15">
      <c r="A32" s="12">
        <v>30</v>
      </c>
      <c r="B32" s="12" t="s">
        <v>8</v>
      </c>
      <c r="C32" s="12" t="s">
        <v>15</v>
      </c>
      <c r="D32" s="12" t="s">
        <v>10</v>
      </c>
      <c r="E32" s="12">
        <v>3</v>
      </c>
      <c r="F32" s="14">
        <v>300</v>
      </c>
      <c r="G32" s="12" t="s">
        <v>11</v>
      </c>
      <c r="H32" s="12" t="s">
        <v>12</v>
      </c>
      <c r="J32" s="18" t="s">
        <v>40</v>
      </c>
      <c r="O32" s="19"/>
    </row>
    <row r="33" spans="1:15">
      <c r="A33" s="12">
        <v>31</v>
      </c>
      <c r="B33" s="12" t="s">
        <v>24</v>
      </c>
      <c r="C33" s="12" t="s">
        <v>9</v>
      </c>
      <c r="D33" s="12" t="s">
        <v>10</v>
      </c>
      <c r="E33" s="12">
        <v>1</v>
      </c>
      <c r="F33" s="14">
        <v>1400</v>
      </c>
      <c r="G33" s="12" t="s">
        <v>17</v>
      </c>
      <c r="H33" s="12" t="s">
        <v>26</v>
      </c>
      <c r="J33" s="31"/>
      <c r="K33" s="7" t="s">
        <v>12</v>
      </c>
      <c r="O33" s="19"/>
    </row>
    <row r="34" spans="1:15">
      <c r="A34" s="12">
        <v>32</v>
      </c>
      <c r="B34" s="12" t="s">
        <v>24</v>
      </c>
      <c r="C34" s="12" t="s">
        <v>9</v>
      </c>
      <c r="D34" s="12" t="s">
        <v>16</v>
      </c>
      <c r="E34" s="12">
        <v>1</v>
      </c>
      <c r="F34" s="14">
        <v>1500</v>
      </c>
      <c r="G34" s="12" t="s">
        <v>17</v>
      </c>
      <c r="H34" s="12" t="s">
        <v>12</v>
      </c>
      <c r="J34" s="32"/>
      <c r="K34" s="7" t="s">
        <v>20</v>
      </c>
      <c r="O34" s="19"/>
    </row>
    <row r="35" spans="1:15">
      <c r="A35" s="12">
        <v>33</v>
      </c>
      <c r="B35" s="12" t="s">
        <v>24</v>
      </c>
      <c r="C35" s="12" t="s">
        <v>9</v>
      </c>
      <c r="D35" s="12" t="s">
        <v>13</v>
      </c>
      <c r="E35" s="12">
        <v>1</v>
      </c>
      <c r="F35" s="14">
        <v>2000</v>
      </c>
      <c r="G35" s="12" t="s">
        <v>14</v>
      </c>
      <c r="H35" s="12" t="s">
        <v>12</v>
      </c>
      <c r="J35" s="25"/>
      <c r="K35" s="7" t="s">
        <v>22</v>
      </c>
      <c r="O35" s="19"/>
    </row>
    <row r="36" spans="1:15">
      <c r="A36" s="12">
        <v>34</v>
      </c>
      <c r="B36" s="12" t="s">
        <v>8</v>
      </c>
      <c r="C36" s="12" t="s">
        <v>9</v>
      </c>
      <c r="D36" s="12" t="s">
        <v>19</v>
      </c>
      <c r="E36" s="12">
        <v>1</v>
      </c>
      <c r="F36" s="14">
        <v>1800</v>
      </c>
      <c r="G36" s="12" t="s">
        <v>11</v>
      </c>
      <c r="H36" s="12" t="s">
        <v>18</v>
      </c>
      <c r="J36" s="33"/>
      <c r="K36" s="7" t="s">
        <v>21</v>
      </c>
      <c r="O36" s="19"/>
    </row>
    <row r="37" spans="1:15">
      <c r="A37" s="12">
        <v>35</v>
      </c>
      <c r="B37" s="12" t="s">
        <v>24</v>
      </c>
      <c r="C37" s="12" t="s">
        <v>9</v>
      </c>
      <c r="D37" s="12" t="s">
        <v>27</v>
      </c>
      <c r="E37" s="12">
        <v>3</v>
      </c>
      <c r="F37" s="14">
        <v>1700</v>
      </c>
      <c r="G37" s="12" t="s">
        <v>25</v>
      </c>
      <c r="H37" s="12" t="s">
        <v>20</v>
      </c>
      <c r="J37" s="34"/>
      <c r="K37" s="7" t="s">
        <v>23</v>
      </c>
      <c r="O37" s="19"/>
    </row>
    <row r="38" spans="1:15">
      <c r="A38" s="12">
        <v>36</v>
      </c>
      <c r="B38" s="12" t="s">
        <v>8</v>
      </c>
      <c r="C38" s="12" t="s">
        <v>9</v>
      </c>
      <c r="D38" s="12" t="s">
        <v>16</v>
      </c>
      <c r="E38" s="12">
        <v>1</v>
      </c>
      <c r="F38" s="14">
        <v>400</v>
      </c>
      <c r="G38" s="12" t="s">
        <v>17</v>
      </c>
      <c r="H38" s="12" t="s">
        <v>18</v>
      </c>
      <c r="J38" s="35"/>
      <c r="K38" s="36" t="s">
        <v>18</v>
      </c>
      <c r="O38" s="19"/>
    </row>
    <row r="39" spans="1:15">
      <c r="A39" s="12">
        <v>37</v>
      </c>
      <c r="B39" s="12" t="s">
        <v>8</v>
      </c>
      <c r="C39" s="12" t="s">
        <v>15</v>
      </c>
      <c r="D39" s="12" t="s">
        <v>16</v>
      </c>
      <c r="E39" s="12">
        <v>1</v>
      </c>
      <c r="F39" s="14">
        <v>250</v>
      </c>
      <c r="G39" s="12" t="s">
        <v>14</v>
      </c>
      <c r="H39" s="12" t="s">
        <v>12</v>
      </c>
      <c r="J39" s="37"/>
      <c r="K39" s="38" t="s">
        <v>26</v>
      </c>
      <c r="L39" s="39"/>
      <c r="M39" s="39"/>
      <c r="N39" s="39"/>
      <c r="O39" s="40"/>
    </row>
    <row r="40" spans="1:15">
      <c r="A40" s="12">
        <v>38</v>
      </c>
      <c r="B40" s="12" t="s">
        <v>24</v>
      </c>
      <c r="C40" s="12" t="s">
        <v>9</v>
      </c>
      <c r="D40" s="12" t="s">
        <v>10</v>
      </c>
      <c r="E40" s="12">
        <v>1</v>
      </c>
      <c r="F40" s="14">
        <v>350</v>
      </c>
      <c r="G40" s="12" t="s">
        <v>17</v>
      </c>
      <c r="H40" s="12" t="s">
        <v>12</v>
      </c>
    </row>
    <row r="41" spans="1:15">
      <c r="A41" s="12">
        <v>39</v>
      </c>
      <c r="B41" s="12" t="s">
        <v>8</v>
      </c>
      <c r="C41" s="12" t="s">
        <v>9</v>
      </c>
      <c r="D41" s="12" t="s">
        <v>10</v>
      </c>
      <c r="E41" s="12">
        <v>3</v>
      </c>
      <c r="F41" s="14">
        <v>1600</v>
      </c>
      <c r="G41" s="12" t="s">
        <v>14</v>
      </c>
      <c r="H41" s="12" t="s">
        <v>23</v>
      </c>
    </row>
    <row r="42" spans="1:15">
      <c r="A42" s="12">
        <v>40</v>
      </c>
      <c r="B42" s="12" t="s">
        <v>8</v>
      </c>
      <c r="C42" s="12" t="s">
        <v>9</v>
      </c>
      <c r="D42" s="12" t="s">
        <v>16</v>
      </c>
      <c r="E42" s="12">
        <v>1</v>
      </c>
      <c r="F42" s="14">
        <v>1400</v>
      </c>
      <c r="G42" s="12" t="s">
        <v>17</v>
      </c>
      <c r="H42" s="12" t="s">
        <v>12</v>
      </c>
    </row>
    <row r="43" spans="1:15">
      <c r="A43" s="12">
        <v>41</v>
      </c>
      <c r="B43" s="12" t="s">
        <v>8</v>
      </c>
      <c r="C43" s="12" t="s">
        <v>9</v>
      </c>
      <c r="D43" s="12" t="s">
        <v>16</v>
      </c>
      <c r="E43" s="12">
        <v>1</v>
      </c>
      <c r="F43" s="14">
        <v>200</v>
      </c>
      <c r="G43" s="12" t="s">
        <v>14</v>
      </c>
      <c r="H43" s="12" t="s">
        <v>23</v>
      </c>
    </row>
    <row r="44" spans="1:15">
      <c r="A44" s="12">
        <v>42</v>
      </c>
      <c r="B44" s="12" t="s">
        <v>8</v>
      </c>
      <c r="C44" s="12" t="s">
        <v>15</v>
      </c>
      <c r="D44" s="12" t="s">
        <v>19</v>
      </c>
      <c r="E44" s="12">
        <v>2</v>
      </c>
      <c r="F44" s="14">
        <v>450</v>
      </c>
      <c r="G44" s="12" t="s">
        <v>17</v>
      </c>
      <c r="H44" s="12" t="s">
        <v>23</v>
      </c>
    </row>
    <row r="45" spans="1:15">
      <c r="A45" s="12">
        <v>43</v>
      </c>
      <c r="B45" s="12" t="s">
        <v>24</v>
      </c>
      <c r="C45" s="12" t="s">
        <v>15</v>
      </c>
      <c r="D45" s="12" t="s">
        <v>19</v>
      </c>
      <c r="E45" s="12">
        <v>1</v>
      </c>
      <c r="F45" s="14">
        <v>400</v>
      </c>
      <c r="G45" s="12" t="s">
        <v>14</v>
      </c>
      <c r="H45" s="12" t="s">
        <v>12</v>
      </c>
    </row>
    <row r="46" spans="1:15">
      <c r="A46" s="12">
        <v>44</v>
      </c>
      <c r="B46" s="12" t="s">
        <v>24</v>
      </c>
      <c r="C46" s="12" t="s">
        <v>9</v>
      </c>
      <c r="D46" s="12" t="s">
        <v>16</v>
      </c>
      <c r="E46" s="12">
        <v>1</v>
      </c>
      <c r="F46" s="14">
        <v>1300</v>
      </c>
      <c r="G46" s="12" t="s">
        <v>14</v>
      </c>
      <c r="H46" s="12" t="s">
        <v>23</v>
      </c>
    </row>
    <row r="47" spans="1:15">
      <c r="A47" s="12">
        <v>45</v>
      </c>
      <c r="B47" s="12" t="s">
        <v>8</v>
      </c>
      <c r="C47" s="12" t="s">
        <v>15</v>
      </c>
      <c r="D47" s="12" t="s">
        <v>16</v>
      </c>
      <c r="E47" s="12">
        <v>1</v>
      </c>
      <c r="F47" s="14">
        <v>300</v>
      </c>
      <c r="G47" s="12" t="s">
        <v>14</v>
      </c>
      <c r="H47" s="12" t="s">
        <v>18</v>
      </c>
    </row>
    <row r="48" spans="1:15">
      <c r="A48" s="12">
        <v>46</v>
      </c>
      <c r="B48" s="12" t="s">
        <v>8</v>
      </c>
      <c r="C48" s="12" t="s">
        <v>15</v>
      </c>
      <c r="D48" s="12" t="s">
        <v>16</v>
      </c>
      <c r="E48" s="12">
        <v>1</v>
      </c>
      <c r="F48" s="14">
        <v>350</v>
      </c>
      <c r="G48" s="12" t="s">
        <v>14</v>
      </c>
      <c r="H48" s="12" t="s">
        <v>21</v>
      </c>
    </row>
    <row r="49" spans="1:8">
      <c r="A49" s="12">
        <v>47</v>
      </c>
      <c r="B49" s="12" t="s">
        <v>24</v>
      </c>
      <c r="C49" s="12" t="s">
        <v>9</v>
      </c>
      <c r="D49" s="12" t="s">
        <v>10</v>
      </c>
      <c r="E49" s="12">
        <v>2</v>
      </c>
      <c r="F49" s="14">
        <v>450</v>
      </c>
      <c r="G49" s="12" t="s">
        <v>14</v>
      </c>
      <c r="H49" s="12" t="s">
        <v>23</v>
      </c>
    </row>
    <row r="50" spans="1:8">
      <c r="A50" s="16">
        <v>48</v>
      </c>
      <c r="B50" s="16" t="s">
        <v>24</v>
      </c>
      <c r="C50" s="16" t="s">
        <v>9</v>
      </c>
      <c r="D50" s="16" t="s">
        <v>10</v>
      </c>
      <c r="E50" s="16">
        <v>1</v>
      </c>
      <c r="F50" s="17">
        <v>400</v>
      </c>
      <c r="G50" s="16" t="s">
        <v>14</v>
      </c>
      <c r="H50" s="16" t="s">
        <v>12</v>
      </c>
    </row>
  </sheetData>
  <mergeCells count="1">
    <mergeCell ref="J4:O4"/>
  </mergeCells>
  <conditionalFormatting sqref="A2:A50">
    <cfRule type="colorScale" priority="29">
      <colorScale>
        <cfvo type="min"/>
        <cfvo type="max"/>
        <color rgb="FFFCFCFF"/>
        <color theme="6" tint="0.39976195562608724"/>
      </colorScale>
    </cfRule>
  </conditionalFormatting>
  <conditionalFormatting sqref="E1:E1048576">
    <cfRule type="dataBar" priority="33">
      <dataBar>
        <cfvo type="min"/>
        <cfvo type="max"/>
        <color rgb="FFFFC000"/>
      </dataBar>
      <extLst>
        <ext xmlns:x14="http://schemas.microsoft.com/office/spreadsheetml/2009/9/main" uri="{B025F937-C7B1-47D3-B67F-A62EFF666E3E}">
          <x14:id>{28C7E587-67D7-41E4-AD88-7238AF5CBB49}</x14:id>
        </ext>
      </extLst>
    </cfRule>
  </conditionalFormatting>
  <conditionalFormatting sqref="F1:F1048576">
    <cfRule type="top10" dxfId="415" priority="2" rank="10"/>
  </conditionalFormatting>
  <dataValidations count="10">
    <dataValidation type="list" allowBlank="1" showInputMessage="1" showErrorMessage="1" sqref="H51:H1048576" xr:uid="{00000000-0002-0000-0100-000000000000}">
      <formula1>$K$27:$K$32</formula1>
    </dataValidation>
    <dataValidation type="decimal" operator="greaterThanOrEqual" allowBlank="1" showInputMessage="1" showErrorMessage="1" sqref="F2:F1048576" xr:uid="{00000000-0002-0000-0100-000001000000}">
      <formula1>0</formula1>
    </dataValidation>
    <dataValidation type="whole" operator="greaterThanOrEqual" allowBlank="1" showInputMessage="1" showErrorMessage="1" sqref="A2:A50 E2:E1048576" xr:uid="{00000000-0002-0000-0100-000002000000}">
      <formula1>0</formula1>
    </dataValidation>
    <dataValidation type="list" allowBlank="1" showInputMessage="1" showErrorMessage="1" sqref="G2:G50" xr:uid="{00000000-0002-0000-0100-000003000000}">
      <formula1>$K$27:$K$30</formula1>
    </dataValidation>
    <dataValidation type="list" allowBlank="1" showInputMessage="1" showErrorMessage="1" sqref="D2:D50" xr:uid="{00000000-0002-0000-0100-000004000000}">
      <formula1>$K$14:$K$18</formula1>
    </dataValidation>
    <dataValidation type="list" allowBlank="1" showInputMessage="1" showErrorMessage="1" sqref="B2:B1048576" xr:uid="{00000000-0002-0000-0100-000005000000}">
      <formula1>$K$6:$K$7</formula1>
    </dataValidation>
    <dataValidation type="list" allowBlank="1" showInputMessage="1" showErrorMessage="1" sqref="C2:C1048576" xr:uid="{00000000-0002-0000-0100-000006000000}">
      <formula1>$K$10:$K$11</formula1>
    </dataValidation>
    <dataValidation type="list" allowBlank="1" showInputMessage="1" showErrorMessage="1" sqref="D51:D1048576" xr:uid="{00000000-0002-0000-0100-000007000000}">
      <formula1>$K$14:$K$17</formula1>
    </dataValidation>
    <dataValidation type="list" allowBlank="1" showInputMessage="1" showErrorMessage="1" sqref="G51:G1048576" xr:uid="{00000000-0002-0000-0100-000008000000}">
      <formula1>$K$21:$K$24</formula1>
    </dataValidation>
    <dataValidation type="list" allowBlank="1" showInputMessage="1" showErrorMessage="1" sqref="H2:H50" xr:uid="{00000000-0002-0000-0100-000009000000}">
      <formula1>$K$33:$K$39</formula1>
    </dataValidation>
  </dataValidations>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dataBar" id="{28C7E587-67D7-41E4-AD88-7238AF5CBB49}">
            <x14:dataBar minLength="0" maxLength="100" gradient="0">
              <x14:cfvo type="autoMin"/>
              <x14:cfvo type="autoMax"/>
              <x14:negativeFillColor rgb="FFFF0000"/>
              <x14:axisColor rgb="FFFF0000"/>
            </x14:dataBar>
          </x14:cfRule>
          <xm:sqref>E1:E1048576</xm:sqref>
        </x14:conditionalFormatting>
        <x14:conditionalFormatting xmlns:xm="http://schemas.microsoft.com/office/excel/2006/main">
          <x14:cfRule type="containsText" priority="1" operator="containsText" id="{080E859F-6472-441C-8EEF-3073A3C4C974}">
            <xm:f>NOT(ISERROR(SEARCH($K$7,B1)))</xm:f>
            <xm:f>$K$7</xm:f>
            <x14:dxf>
              <font>
                <color rgb="FFFF0000"/>
              </font>
            </x14:dxf>
          </x14:cfRule>
          <xm:sqref>B1:B1048576</xm:sqref>
        </x14:conditionalFormatting>
        <x14:conditionalFormatting xmlns:xm="http://schemas.microsoft.com/office/excel/2006/main">
          <x14:cfRule type="containsText" priority="10" operator="containsText" id="{D0B9572E-ED18-44DF-AD7E-2EB839B80E1B}">
            <xm:f>NOT(ISERROR(SEARCH($K$11,C1)))</xm:f>
            <xm:f>$K$11</xm:f>
            <x14:dxf>
              <font>
                <color theme="0"/>
              </font>
              <fill>
                <patternFill patternType="solid">
                  <bgColor rgb="FF002060"/>
                </patternFill>
              </fill>
            </x14:dxf>
          </x14:cfRule>
          <xm:sqref>C1:C1048576</xm:sqref>
        </x14:conditionalFormatting>
        <x14:conditionalFormatting xmlns:xm="http://schemas.microsoft.com/office/excel/2006/main">
          <x14:cfRule type="containsText" priority="9" operator="containsText" id="{A3B7CBC6-8535-464C-8B75-52990A7133FB}">
            <xm:f>NOT(ISERROR(SEARCH($K$14,D1)))</xm:f>
            <xm:f>$K$14</xm:f>
            <x14:dxf>
              <font>
                <color rgb="FF00B050"/>
              </font>
            </x14:dxf>
          </x14:cfRule>
          <xm:sqref>D1:D1048576</xm:sqref>
        </x14:conditionalFormatting>
        <x14:conditionalFormatting xmlns:xm="http://schemas.microsoft.com/office/excel/2006/main">
          <x14:cfRule type="containsText" priority="22" operator="containsText" id="{3ECFF782-4E34-431E-8F71-FCEA5FC3E58C}">
            <xm:f>NOT(ISERROR(SEARCH($K$30,G1)))</xm:f>
            <xm:f>$K$30</xm:f>
            <x14:dxf>
              <font>
                <b/>
                <i val="0"/>
                <u val="none"/>
                <color rgb="FF000000"/>
              </font>
              <fill>
                <patternFill patternType="solid">
                  <bgColor theme="0" tint="-4.9989318521683403E-2"/>
                </patternFill>
              </fill>
            </x14:dxf>
          </x14:cfRule>
          <x14:cfRule type="containsText" priority="23" operator="containsText" id="{5891CC9D-513A-485C-A412-A943E2C5BD7A}">
            <xm:f>NOT(ISERROR(SEARCH($K$29,G1)))</xm:f>
            <xm:f>$K$29</xm:f>
            <x14:dxf>
              <font>
                <strike val="0"/>
                <u val="none"/>
                <color theme="0"/>
              </font>
              <fill>
                <patternFill patternType="solid">
                  <bgColor rgb="FF0052E8"/>
                </patternFill>
              </fill>
            </x14:dxf>
          </x14:cfRule>
          <x14:cfRule type="containsText" priority="24" operator="containsText" id="{617BED36-FDEE-41CD-BF52-6D7EBC5327DC}">
            <xm:f>NOT(ISERROR(SEARCH($K$28,G1)))</xm:f>
            <xm:f>$K$28</xm:f>
            <x14:dxf>
              <fill>
                <patternFill patternType="solid">
                  <bgColor rgb="FF009241"/>
                </patternFill>
              </fill>
            </x14:dxf>
          </x14:cfRule>
          <x14:cfRule type="containsText" priority="25" operator="containsText" id="{62D3FB9D-88D6-43F0-BD03-1B169788BA44}">
            <xm:f>NOT(ISERROR(SEARCH($K$27,G1)))</xm:f>
            <xm:f>$K$27</xm:f>
            <x14:dxf>
              <fill>
                <patternFill patternType="solid">
                  <bgColor rgb="FFFFFF00"/>
                </patternFill>
              </fill>
            </x14:dxf>
          </x14:cfRule>
          <xm:sqref>G1:G1048576</xm:sqref>
        </x14:conditionalFormatting>
        <x14:conditionalFormatting xmlns:xm="http://schemas.microsoft.com/office/excel/2006/main">
          <x14:cfRule type="containsText" priority="15" operator="containsText" id="{BA8D24B9-B8F3-4839-84D7-EA00C02C357F}">
            <xm:f>NOT(ISERROR(SEARCH($K$39,H1)))</xm:f>
            <xm:f>$K$39</xm:f>
            <x14:dxf>
              <font>
                <color theme="0"/>
              </font>
              <fill>
                <patternFill patternType="solid">
                  <bgColor rgb="FF7030A0"/>
                </patternFill>
              </fill>
            </x14:dxf>
          </x14:cfRule>
          <x14:cfRule type="containsText" priority="16" operator="containsText" id="{DD65C176-ED2E-4AC2-954B-5893F424C54F}">
            <xm:f>NOT(ISERROR(SEARCH($K$38,H1)))</xm:f>
            <xm:f>$K$38</xm:f>
            <x14:dxf>
              <font>
                <color theme="0"/>
              </font>
              <fill>
                <patternFill patternType="solid">
                  <bgColor rgb="FF002060"/>
                </patternFill>
              </fill>
            </x14:dxf>
          </x14:cfRule>
          <x14:cfRule type="containsText" priority="17" operator="containsText" id="{9AB6197E-D311-4660-8E0E-03DF59AA7F14}">
            <xm:f>NOT(ISERROR(SEARCH($K$37,H1)))</xm:f>
            <xm:f>$K$37</xm:f>
            <x14:dxf>
              <fill>
                <patternFill patternType="solid">
                  <bgColor rgb="FF00B0F0"/>
                </patternFill>
              </fill>
            </x14:dxf>
          </x14:cfRule>
          <x14:cfRule type="containsText" priority="18" operator="containsText" id="{11864B5A-C3B1-4CE3-85D0-5F618D34C6F1}">
            <xm:f>NOT(ISERROR(SEARCH($K$36,H1)))</xm:f>
            <xm:f>$K$36</xm:f>
            <x14:dxf>
              <fill>
                <patternFill patternType="solid">
                  <bgColor rgb="FF00B050"/>
                </patternFill>
              </fill>
            </x14:dxf>
          </x14:cfRule>
          <x14:cfRule type="containsText" priority="19" operator="containsText" id="{854A9AB3-FFA3-43BD-BE75-0407640881B5}">
            <xm:f>NOT(ISERROR(SEARCH($K$35,H1)))</xm:f>
            <xm:f>$K$35</xm:f>
            <x14:dxf>
              <fill>
                <patternFill patternType="solid">
                  <bgColor rgb="FFFFFF00"/>
                </patternFill>
              </fill>
            </x14:dxf>
          </x14:cfRule>
          <x14:cfRule type="containsText" priority="20" operator="containsText" id="{A6C8C80B-1687-4FC0-9480-8B8E4906C3A7}">
            <xm:f>NOT(ISERROR(SEARCH($K$34,H1)))</xm:f>
            <xm:f>$K$34</xm:f>
            <x14:dxf>
              <fill>
                <patternFill patternType="solid">
                  <bgColor rgb="FFFFC000"/>
                </patternFill>
              </fill>
            </x14:dxf>
          </x14:cfRule>
          <xm:sqref>H1:H1048576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26"/>
  <sheetViews>
    <sheetView zoomScale="10" zoomScaleNormal="10" workbookViewId="0"/>
  </sheetViews>
  <sheetFormatPr defaultColWidth="9.140625" defaultRowHeight="15"/>
  <cols>
    <col min="1" max="1" width="17.28515625" customWidth="1"/>
    <col min="2" max="2" width="35.7109375" customWidth="1"/>
    <col min="3" max="3" width="26.28515625" customWidth="1"/>
    <col min="4" max="4" width="35.7109375" customWidth="1"/>
    <col min="5" max="5" width="46.85546875" customWidth="1"/>
    <col min="6" max="6" width="43.140625" style="5" customWidth="1"/>
    <col min="7" max="8" width="35.7109375" customWidth="1"/>
    <col min="10" max="11" width="9.140625" style="7"/>
    <col min="17" max="17" width="16" customWidth="1"/>
    <col min="18" max="18" width="68.28515625" customWidth="1"/>
    <col min="19" max="19" width="14.42578125" customWidth="1"/>
    <col min="20" max="20" width="37.42578125" customWidth="1"/>
  </cols>
  <sheetData>
    <row r="1" spans="1:20" ht="65.099999999999994" customHeight="1">
      <c r="A1" s="9" t="s">
        <v>0</v>
      </c>
      <c r="B1" s="9" t="s">
        <v>1</v>
      </c>
      <c r="C1" s="9" t="s">
        <v>28</v>
      </c>
      <c r="D1" s="9" t="s">
        <v>3</v>
      </c>
      <c r="E1" s="9" t="s">
        <v>29</v>
      </c>
      <c r="F1" s="10" t="s">
        <v>30</v>
      </c>
      <c r="G1" s="9" t="s">
        <v>31</v>
      </c>
      <c r="H1" s="9" t="s">
        <v>41</v>
      </c>
      <c r="Q1" s="84" t="s">
        <v>42</v>
      </c>
    </row>
    <row r="2" spans="1:20" ht="23.25">
      <c r="A2" s="12">
        <v>1</v>
      </c>
      <c r="B2" s="12" t="s">
        <v>24</v>
      </c>
      <c r="C2" s="12" t="s">
        <v>9</v>
      </c>
      <c r="D2" s="12" t="s">
        <v>19</v>
      </c>
      <c r="E2" s="12">
        <v>3</v>
      </c>
      <c r="F2" s="14">
        <v>100</v>
      </c>
      <c r="G2" s="12" t="s">
        <v>25</v>
      </c>
      <c r="H2" s="12" t="s">
        <v>12</v>
      </c>
      <c r="Q2" s="187" t="s">
        <v>43</v>
      </c>
      <c r="R2" s="187"/>
      <c r="S2" s="187"/>
      <c r="T2" s="187"/>
    </row>
    <row r="3" spans="1:20">
      <c r="A3" s="12">
        <v>2</v>
      </c>
      <c r="B3" s="12" t="s">
        <v>24</v>
      </c>
      <c r="C3" s="12" t="s">
        <v>9</v>
      </c>
      <c r="D3" s="12" t="s">
        <v>13</v>
      </c>
      <c r="E3" s="12">
        <v>1</v>
      </c>
      <c r="F3" s="14">
        <v>500</v>
      </c>
      <c r="G3" s="12" t="s">
        <v>14</v>
      </c>
      <c r="H3" s="12" t="s">
        <v>21</v>
      </c>
      <c r="Q3" s="186"/>
      <c r="R3" s="186"/>
      <c r="S3" s="186"/>
      <c r="T3" s="186"/>
    </row>
    <row r="4" spans="1:20">
      <c r="A4" s="12">
        <v>3</v>
      </c>
      <c r="B4" s="12" t="s">
        <v>8</v>
      </c>
      <c r="C4" s="12" t="s">
        <v>9</v>
      </c>
      <c r="D4" s="12" t="s">
        <v>10</v>
      </c>
      <c r="E4" s="12">
        <v>2</v>
      </c>
      <c r="F4" s="14">
        <v>200</v>
      </c>
      <c r="G4" s="12" t="s">
        <v>11</v>
      </c>
      <c r="H4" s="12" t="s">
        <v>12</v>
      </c>
      <c r="J4" s="165" t="s">
        <v>33</v>
      </c>
      <c r="K4" s="166"/>
      <c r="L4" s="166"/>
      <c r="M4" s="166"/>
      <c r="N4" s="166"/>
      <c r="O4" s="167"/>
      <c r="Q4" s="104" t="s">
        <v>44</v>
      </c>
      <c r="R4" s="105"/>
      <c r="S4" s="106"/>
      <c r="T4" s="134" t="s">
        <v>45</v>
      </c>
    </row>
    <row r="5" spans="1:20">
      <c r="A5" s="12">
        <v>4</v>
      </c>
      <c r="B5" s="12" t="s">
        <v>24</v>
      </c>
      <c r="C5" s="12" t="s">
        <v>9</v>
      </c>
      <c r="D5" s="12" t="s">
        <v>19</v>
      </c>
      <c r="E5" s="12">
        <v>1</v>
      </c>
      <c r="F5" s="14">
        <v>600</v>
      </c>
      <c r="G5" s="12" t="s">
        <v>14</v>
      </c>
      <c r="H5" s="12" t="s">
        <v>18</v>
      </c>
      <c r="J5" s="18" t="s">
        <v>1</v>
      </c>
      <c r="O5" s="19"/>
      <c r="Q5" s="181"/>
      <c r="R5" s="182"/>
      <c r="S5" s="182"/>
      <c r="T5" s="183"/>
    </row>
    <row r="6" spans="1:20">
      <c r="A6" s="12">
        <v>5</v>
      </c>
      <c r="B6" s="12" t="s">
        <v>8</v>
      </c>
      <c r="C6" s="12" t="s">
        <v>9</v>
      </c>
      <c r="D6" s="12" t="s">
        <v>13</v>
      </c>
      <c r="E6" s="12">
        <v>1</v>
      </c>
      <c r="F6" s="14">
        <v>500</v>
      </c>
      <c r="G6" s="12" t="s">
        <v>14</v>
      </c>
      <c r="H6" s="12" t="s">
        <v>12</v>
      </c>
      <c r="J6" s="20" t="s">
        <v>34</v>
      </c>
      <c r="K6" s="7" t="s">
        <v>8</v>
      </c>
      <c r="O6" s="19"/>
      <c r="Q6" s="184" t="s">
        <v>46</v>
      </c>
      <c r="R6" s="185"/>
      <c r="T6" s="19"/>
    </row>
    <row r="7" spans="1:20">
      <c r="A7" s="12">
        <v>6</v>
      </c>
      <c r="B7" s="12" t="s">
        <v>24</v>
      </c>
      <c r="C7" s="12" t="s">
        <v>9</v>
      </c>
      <c r="D7" s="12" t="s">
        <v>13</v>
      </c>
      <c r="E7" s="12">
        <v>2</v>
      </c>
      <c r="F7" s="14">
        <v>2500</v>
      </c>
      <c r="G7" s="12" t="s">
        <v>11</v>
      </c>
      <c r="H7" s="12" t="s">
        <v>20</v>
      </c>
      <c r="J7" s="21" t="s">
        <v>34</v>
      </c>
      <c r="K7" s="7" t="s">
        <v>24</v>
      </c>
      <c r="O7" s="19"/>
      <c r="Q7" s="135" t="s">
        <v>47</v>
      </c>
      <c r="R7" s="136" t="s">
        <v>8</v>
      </c>
      <c r="S7" s="168">
        <f>COUNTIFS(L.Settlement,R7,Enjoy.SL,R8)</f>
        <v>15</v>
      </c>
      <c r="T7" s="138" t="str">
        <f ca="1">_xlfn.FORMULATEXT(S7)</f>
        <v>=COUNTIFS(L.Settlement,R7,Enjoy.SL,R8)</v>
      </c>
    </row>
    <row r="8" spans="1:20">
      <c r="A8" s="12">
        <v>7</v>
      </c>
      <c r="B8" s="12" t="s">
        <v>24</v>
      </c>
      <c r="C8" s="12" t="s">
        <v>9</v>
      </c>
      <c r="D8" s="12" t="s">
        <v>16</v>
      </c>
      <c r="E8" s="12">
        <v>2</v>
      </c>
      <c r="F8" s="14">
        <v>600</v>
      </c>
      <c r="G8" s="12" t="s">
        <v>17</v>
      </c>
      <c r="H8" s="12" t="s">
        <v>12</v>
      </c>
      <c r="J8" s="18"/>
      <c r="O8" s="19"/>
      <c r="Q8" s="135" t="s">
        <v>48</v>
      </c>
      <c r="R8" s="136" t="s">
        <v>9</v>
      </c>
      <c r="S8" s="168"/>
      <c r="T8" s="138"/>
    </row>
    <row r="9" spans="1:20">
      <c r="A9" s="12">
        <v>8</v>
      </c>
      <c r="B9" s="12" t="s">
        <v>24</v>
      </c>
      <c r="C9" s="12" t="s">
        <v>9</v>
      </c>
      <c r="D9" s="12" t="s">
        <v>13</v>
      </c>
      <c r="E9" s="12">
        <v>4</v>
      </c>
      <c r="F9" s="14">
        <v>300</v>
      </c>
      <c r="G9" s="12" t="s">
        <v>17</v>
      </c>
      <c r="H9" s="12" t="s">
        <v>18</v>
      </c>
      <c r="J9" s="18" t="s">
        <v>2</v>
      </c>
      <c r="O9" s="19"/>
      <c r="Q9" s="139"/>
      <c r="T9" s="140"/>
    </row>
    <row r="10" spans="1:20">
      <c r="A10" s="12">
        <v>9</v>
      </c>
      <c r="B10" s="12" t="s">
        <v>24</v>
      </c>
      <c r="C10" s="12" t="s">
        <v>9</v>
      </c>
      <c r="D10" s="12" t="s">
        <v>10</v>
      </c>
      <c r="E10" s="12">
        <v>3</v>
      </c>
      <c r="F10" s="14">
        <v>700</v>
      </c>
      <c r="G10" s="12" t="s">
        <v>17</v>
      </c>
      <c r="H10" s="12" t="s">
        <v>18</v>
      </c>
      <c r="J10" s="20" t="s">
        <v>34</v>
      </c>
      <c r="K10" s="7" t="s">
        <v>9</v>
      </c>
      <c r="O10" s="19"/>
      <c r="Q10" s="184" t="s">
        <v>49</v>
      </c>
      <c r="R10" s="185"/>
      <c r="T10" s="19"/>
    </row>
    <row r="11" spans="1:20">
      <c r="A11" s="12">
        <v>10</v>
      </c>
      <c r="B11" s="12" t="s">
        <v>8</v>
      </c>
      <c r="C11" s="12" t="s">
        <v>15</v>
      </c>
      <c r="D11" s="12" t="s">
        <v>16</v>
      </c>
      <c r="E11" s="12">
        <v>2</v>
      </c>
      <c r="F11" s="14">
        <v>1500</v>
      </c>
      <c r="G11" s="12" t="s">
        <v>17</v>
      </c>
      <c r="H11" s="12" t="s">
        <v>12</v>
      </c>
      <c r="J11" s="22" t="s">
        <v>34</v>
      </c>
      <c r="K11" s="7" t="s">
        <v>15</v>
      </c>
      <c r="O11" s="19"/>
      <c r="Q11" s="135" t="s">
        <v>47</v>
      </c>
      <c r="R11" s="136" t="s">
        <v>24</v>
      </c>
      <c r="S11" s="168">
        <f>COUNTIFS(L.Settlement,R11,Enjoy.SL,R12)</f>
        <v>19</v>
      </c>
      <c r="T11" s="138" t="str">
        <f ca="1">_xlfn.FORMULATEXT(S11)</f>
        <v>=COUNTIFS(L.Settlement,R11,Enjoy.SL,R12)</v>
      </c>
    </row>
    <row r="12" spans="1:20">
      <c r="A12" s="12">
        <v>11</v>
      </c>
      <c r="B12" s="12" t="s">
        <v>8</v>
      </c>
      <c r="C12" s="12" t="s">
        <v>9</v>
      </c>
      <c r="D12" s="12" t="s">
        <v>10</v>
      </c>
      <c r="E12" s="12">
        <v>4</v>
      </c>
      <c r="F12" s="14">
        <v>800</v>
      </c>
      <c r="G12" s="12" t="s">
        <v>14</v>
      </c>
      <c r="H12" s="12" t="s">
        <v>18</v>
      </c>
      <c r="J12" s="18"/>
      <c r="O12" s="19"/>
      <c r="Q12" s="135" t="s">
        <v>48</v>
      </c>
      <c r="R12" s="136" t="s">
        <v>9</v>
      </c>
      <c r="S12" s="168"/>
      <c r="T12" s="138"/>
    </row>
    <row r="13" spans="1:20">
      <c r="A13" s="12">
        <v>12</v>
      </c>
      <c r="B13" s="12" t="s">
        <v>8</v>
      </c>
      <c r="C13" s="12" t="s">
        <v>9</v>
      </c>
      <c r="D13" s="12" t="s">
        <v>19</v>
      </c>
      <c r="E13" s="12">
        <v>4</v>
      </c>
      <c r="F13" s="14">
        <v>100</v>
      </c>
      <c r="G13" s="12" t="s">
        <v>14</v>
      </c>
      <c r="H13" s="12" t="s">
        <v>18</v>
      </c>
      <c r="J13" s="18" t="s">
        <v>3</v>
      </c>
      <c r="O13" s="19"/>
      <c r="Q13" s="141"/>
      <c r="R13" s="39"/>
      <c r="S13" s="39"/>
      <c r="T13" s="40"/>
    </row>
    <row r="14" spans="1:20">
      <c r="A14" s="12">
        <v>13</v>
      </c>
      <c r="B14" s="12" t="s">
        <v>8</v>
      </c>
      <c r="C14" s="12" t="s">
        <v>9</v>
      </c>
      <c r="D14" s="12" t="s">
        <v>10</v>
      </c>
      <c r="E14" s="12">
        <v>5</v>
      </c>
      <c r="F14" s="14">
        <v>800</v>
      </c>
      <c r="G14" s="12" t="s">
        <v>17</v>
      </c>
      <c r="H14" s="12" t="s">
        <v>20</v>
      </c>
      <c r="J14" s="23" t="s">
        <v>34</v>
      </c>
      <c r="K14" s="7" t="s">
        <v>19</v>
      </c>
      <c r="O14" s="19"/>
      <c r="Q14" s="114" t="s">
        <v>50</v>
      </c>
      <c r="R14" s="116"/>
      <c r="S14" s="116"/>
      <c r="T14" s="117"/>
    </row>
    <row r="15" spans="1:20">
      <c r="A15" s="12">
        <v>14</v>
      </c>
      <c r="B15" s="12" t="s">
        <v>24</v>
      </c>
      <c r="C15" s="12" t="s">
        <v>9</v>
      </c>
      <c r="D15" s="12" t="s">
        <v>16</v>
      </c>
      <c r="E15" s="12">
        <v>1</v>
      </c>
      <c r="F15" s="14">
        <v>400</v>
      </c>
      <c r="G15" s="12" t="s">
        <v>14</v>
      </c>
      <c r="H15" s="12" t="s">
        <v>18</v>
      </c>
      <c r="J15" s="24" t="s">
        <v>34</v>
      </c>
      <c r="K15" s="7" t="s">
        <v>13</v>
      </c>
      <c r="O15" s="19"/>
      <c r="Q15" s="175" t="s">
        <v>51</v>
      </c>
      <c r="R15" s="176"/>
      <c r="S15" s="176"/>
      <c r="T15" s="177"/>
    </row>
    <row r="16" spans="1:20">
      <c r="A16" s="12">
        <v>15</v>
      </c>
      <c r="B16" s="12" t="s">
        <v>8</v>
      </c>
      <c r="C16" s="12" t="s">
        <v>9</v>
      </c>
      <c r="D16" s="12" t="s">
        <v>10</v>
      </c>
      <c r="E16" s="12">
        <v>1</v>
      </c>
      <c r="F16" s="14">
        <v>750</v>
      </c>
      <c r="G16" s="12" t="s">
        <v>11</v>
      </c>
      <c r="H16" s="12" t="s">
        <v>18</v>
      </c>
      <c r="J16" s="24" t="s">
        <v>34</v>
      </c>
      <c r="K16" s="7" t="s">
        <v>16</v>
      </c>
      <c r="O16" s="19"/>
      <c r="Q16" s="178"/>
      <c r="R16" s="179"/>
      <c r="S16" s="179"/>
      <c r="T16" s="180"/>
    </row>
    <row r="17" spans="1:20">
      <c r="A17" s="12">
        <v>16</v>
      </c>
      <c r="B17" s="12" t="s">
        <v>8</v>
      </c>
      <c r="C17" s="12" t="s">
        <v>9</v>
      </c>
      <c r="D17" s="12" t="s">
        <v>16</v>
      </c>
      <c r="E17" s="12">
        <v>2</v>
      </c>
      <c r="F17" s="14">
        <v>600</v>
      </c>
      <c r="G17" s="12" t="s">
        <v>17</v>
      </c>
      <c r="H17" s="12" t="s">
        <v>20</v>
      </c>
      <c r="J17" s="24" t="s">
        <v>34</v>
      </c>
      <c r="K17" s="7" t="s">
        <v>10</v>
      </c>
      <c r="O17" s="19"/>
      <c r="Q17" s="111" t="s">
        <v>52</v>
      </c>
      <c r="R17" s="112"/>
      <c r="S17" s="112"/>
      <c r="T17" s="113"/>
    </row>
    <row r="18" spans="1:20">
      <c r="A18" s="12">
        <v>17</v>
      </c>
      <c r="B18" s="12" t="s">
        <v>8</v>
      </c>
      <c r="C18" s="12" t="s">
        <v>15</v>
      </c>
      <c r="D18" s="12" t="s">
        <v>19</v>
      </c>
      <c r="E18" s="12">
        <v>1</v>
      </c>
      <c r="F18" s="14">
        <v>500</v>
      </c>
      <c r="G18" s="12" t="s">
        <v>11</v>
      </c>
      <c r="H18" s="12" t="s">
        <v>21</v>
      </c>
      <c r="J18" s="24" t="s">
        <v>34</v>
      </c>
      <c r="K18" s="7" t="s">
        <v>27</v>
      </c>
      <c r="O18" s="19"/>
      <c r="Q18" s="175" t="s">
        <v>53</v>
      </c>
      <c r="R18" s="176"/>
      <c r="S18" s="176"/>
      <c r="T18" s="177"/>
    </row>
    <row r="19" spans="1:20">
      <c r="A19" s="12">
        <v>18</v>
      </c>
      <c r="B19" s="12" t="s">
        <v>24</v>
      </c>
      <c r="C19" s="12" t="s">
        <v>15</v>
      </c>
      <c r="D19" s="12" t="s">
        <v>13</v>
      </c>
      <c r="E19" s="12">
        <v>3</v>
      </c>
      <c r="F19" s="14">
        <v>100</v>
      </c>
      <c r="G19" s="12" t="s">
        <v>14</v>
      </c>
      <c r="H19" s="12" t="s">
        <v>18</v>
      </c>
      <c r="J19" s="18"/>
      <c r="O19" s="19"/>
      <c r="Q19" s="175"/>
      <c r="R19" s="176"/>
      <c r="S19" s="176"/>
      <c r="T19" s="177"/>
    </row>
    <row r="20" spans="1:20">
      <c r="A20" s="12">
        <v>19</v>
      </c>
      <c r="B20" s="12" t="s">
        <v>8</v>
      </c>
      <c r="C20" s="12" t="s">
        <v>9</v>
      </c>
      <c r="D20" s="12" t="s">
        <v>10</v>
      </c>
      <c r="E20" s="12">
        <v>1</v>
      </c>
      <c r="F20" s="14">
        <v>2300</v>
      </c>
      <c r="G20" s="12" t="s">
        <v>14</v>
      </c>
      <c r="H20" s="12" t="s">
        <v>12</v>
      </c>
      <c r="J20" s="18" t="s">
        <v>29</v>
      </c>
      <c r="O20" s="19"/>
      <c r="Q20" s="178"/>
      <c r="R20" s="179"/>
      <c r="S20" s="179"/>
      <c r="T20" s="180"/>
    </row>
    <row r="21" spans="1:20">
      <c r="A21" s="12">
        <v>20</v>
      </c>
      <c r="B21" s="12" t="s">
        <v>24</v>
      </c>
      <c r="C21" s="12" t="s">
        <v>9</v>
      </c>
      <c r="D21" s="12" t="s">
        <v>10</v>
      </c>
      <c r="E21" s="12">
        <v>1</v>
      </c>
      <c r="F21" s="14">
        <v>1200</v>
      </c>
      <c r="G21" s="12" t="s">
        <v>25</v>
      </c>
      <c r="H21" s="12" t="s">
        <v>12</v>
      </c>
      <c r="J21" s="25" t="s">
        <v>35</v>
      </c>
      <c r="K21" s="26" t="s">
        <v>36</v>
      </c>
      <c r="O21" s="19"/>
      <c r="Q21" s="186"/>
      <c r="R21" s="186"/>
      <c r="S21" s="186"/>
      <c r="T21" s="186"/>
    </row>
    <row r="22" spans="1:20">
      <c r="A22" s="12">
        <v>21</v>
      </c>
      <c r="B22" s="12" t="s">
        <v>8</v>
      </c>
      <c r="C22" s="12" t="s">
        <v>15</v>
      </c>
      <c r="D22" s="12" t="s">
        <v>10</v>
      </c>
      <c r="E22" s="12">
        <v>2</v>
      </c>
      <c r="F22" s="14">
        <v>100</v>
      </c>
      <c r="G22" s="12" t="s">
        <v>11</v>
      </c>
      <c r="H22" s="12" t="s">
        <v>22</v>
      </c>
      <c r="J22" s="18"/>
      <c r="O22" s="19"/>
      <c r="Q22" s="104" t="s">
        <v>54</v>
      </c>
      <c r="R22" s="105"/>
      <c r="S22" s="142"/>
      <c r="T22" s="134" t="s">
        <v>55</v>
      </c>
    </row>
    <row r="23" spans="1:20">
      <c r="A23" s="12">
        <v>22</v>
      </c>
      <c r="B23" s="12" t="s">
        <v>8</v>
      </c>
      <c r="C23" s="12" t="s">
        <v>15</v>
      </c>
      <c r="D23" s="12" t="s">
        <v>10</v>
      </c>
      <c r="E23" s="12">
        <v>1</v>
      </c>
      <c r="F23" s="14">
        <v>2900</v>
      </c>
      <c r="G23" s="12" t="s">
        <v>14</v>
      </c>
      <c r="H23" s="12" t="s">
        <v>22</v>
      </c>
      <c r="J23" s="18" t="s">
        <v>30</v>
      </c>
      <c r="O23" s="19"/>
      <c r="Q23" s="181"/>
      <c r="R23" s="182"/>
      <c r="S23" s="182"/>
      <c r="T23" s="183"/>
    </row>
    <row r="24" spans="1:20">
      <c r="A24" s="12">
        <v>23</v>
      </c>
      <c r="B24" s="12" t="s">
        <v>8</v>
      </c>
      <c r="C24" s="12" t="s">
        <v>15</v>
      </c>
      <c r="D24" s="12" t="s">
        <v>10</v>
      </c>
      <c r="E24" s="12">
        <v>2</v>
      </c>
      <c r="F24" s="14">
        <v>200</v>
      </c>
      <c r="G24" s="12" t="s">
        <v>14</v>
      </c>
      <c r="H24" s="12" t="s">
        <v>12</v>
      </c>
      <c r="J24" s="27" t="s">
        <v>37</v>
      </c>
      <c r="K24" s="26" t="s">
        <v>38</v>
      </c>
      <c r="O24" s="19"/>
      <c r="Q24" s="143" t="s">
        <v>56</v>
      </c>
      <c r="R24" s="85"/>
      <c r="T24" s="144"/>
    </row>
    <row r="25" spans="1:20">
      <c r="A25" s="12">
        <v>24</v>
      </c>
      <c r="B25" s="12" t="s">
        <v>24</v>
      </c>
      <c r="C25" s="12" t="s">
        <v>9</v>
      </c>
      <c r="D25" s="12" t="s">
        <v>10</v>
      </c>
      <c r="E25" s="12">
        <v>3</v>
      </c>
      <c r="F25" s="14">
        <v>1300</v>
      </c>
      <c r="G25" s="12" t="s">
        <v>17</v>
      </c>
      <c r="H25" s="12" t="s">
        <v>12</v>
      </c>
      <c r="J25" s="18"/>
      <c r="O25" s="19"/>
      <c r="Q25" s="135" t="s">
        <v>47</v>
      </c>
      <c r="R25" s="136" t="s">
        <v>12</v>
      </c>
      <c r="S25" s="137">
        <f>COUNTIF(Pref.Location,R25)</f>
        <v>20</v>
      </c>
      <c r="T25" s="138" t="str">
        <f t="shared" ref="T25:T29" ca="1" si="0">_xlfn.FORMULATEXT(S25)</f>
        <v>=COUNTIF(Pref.Location,R25)</v>
      </c>
    </row>
    <row r="26" spans="1:20">
      <c r="A26" s="12">
        <v>25</v>
      </c>
      <c r="B26" s="12" t="s">
        <v>8</v>
      </c>
      <c r="C26" s="12" t="s">
        <v>9</v>
      </c>
      <c r="D26" s="12" t="s">
        <v>16</v>
      </c>
      <c r="E26" s="12">
        <v>2</v>
      </c>
      <c r="F26" s="14">
        <v>300</v>
      </c>
      <c r="G26" s="12" t="s">
        <v>17</v>
      </c>
      <c r="H26" s="12" t="s">
        <v>18</v>
      </c>
      <c r="J26" s="18" t="s">
        <v>39</v>
      </c>
      <c r="O26" s="19"/>
      <c r="Q26" s="143" t="s">
        <v>57</v>
      </c>
      <c r="R26" s="85"/>
      <c r="T26" s="144"/>
    </row>
    <row r="27" spans="1:20">
      <c r="A27" s="12">
        <v>26</v>
      </c>
      <c r="B27" s="12" t="s">
        <v>24</v>
      </c>
      <c r="C27" s="12" t="s">
        <v>9</v>
      </c>
      <c r="D27" s="12" t="s">
        <v>16</v>
      </c>
      <c r="E27" s="12">
        <v>1</v>
      </c>
      <c r="F27" s="14">
        <v>400</v>
      </c>
      <c r="G27" s="12" t="s">
        <v>17</v>
      </c>
      <c r="H27" s="12" t="s">
        <v>12</v>
      </c>
      <c r="J27" s="25"/>
      <c r="K27" s="7" t="s">
        <v>14</v>
      </c>
      <c r="O27" s="19"/>
      <c r="Q27" s="135" t="s">
        <v>47</v>
      </c>
      <c r="R27" s="136" t="s">
        <v>20</v>
      </c>
      <c r="S27" s="137">
        <f>COUNTIF(Pref.Location,R27)</f>
        <v>4</v>
      </c>
      <c r="T27" s="138" t="str">
        <f t="shared" ca="1" si="0"/>
        <v>=COUNTIF(Pref.Location,R27)</v>
      </c>
    </row>
    <row r="28" spans="1:20">
      <c r="A28" s="12">
        <v>27</v>
      </c>
      <c r="B28" s="12" t="s">
        <v>8</v>
      </c>
      <c r="C28" s="12" t="s">
        <v>15</v>
      </c>
      <c r="D28" s="12" t="s">
        <v>16</v>
      </c>
      <c r="E28" s="12">
        <v>3</v>
      </c>
      <c r="F28" s="14">
        <v>500</v>
      </c>
      <c r="G28" s="12" t="s">
        <v>14</v>
      </c>
      <c r="H28" s="12" t="s">
        <v>23</v>
      </c>
      <c r="J28" s="28"/>
      <c r="K28" s="7" t="s">
        <v>25</v>
      </c>
      <c r="O28" s="19"/>
      <c r="Q28" s="143" t="s">
        <v>58</v>
      </c>
      <c r="R28" s="85"/>
      <c r="T28" s="144"/>
    </row>
    <row r="29" spans="1:20">
      <c r="A29" s="12">
        <v>28</v>
      </c>
      <c r="B29" s="12" t="s">
        <v>8</v>
      </c>
      <c r="C29" s="12" t="s">
        <v>15</v>
      </c>
      <c r="D29" s="12" t="s">
        <v>16</v>
      </c>
      <c r="E29" s="12">
        <v>1</v>
      </c>
      <c r="F29" s="14">
        <v>400</v>
      </c>
      <c r="G29" s="12" t="s">
        <v>11</v>
      </c>
      <c r="H29" s="12" t="s">
        <v>18</v>
      </c>
      <c r="J29" s="29"/>
      <c r="K29" s="7" t="s">
        <v>11</v>
      </c>
      <c r="O29" s="19"/>
      <c r="Q29" s="135" t="s">
        <v>47</v>
      </c>
      <c r="R29" s="136" t="s">
        <v>22</v>
      </c>
      <c r="S29" s="137">
        <f>COUNTIF(Pref.Location,R29)</f>
        <v>2</v>
      </c>
      <c r="T29" s="138" t="str">
        <f t="shared" ca="1" si="0"/>
        <v>=COUNTIF(Pref.Location,R29)</v>
      </c>
    </row>
    <row r="30" spans="1:20">
      <c r="A30" s="12">
        <v>29</v>
      </c>
      <c r="B30" s="12" t="s">
        <v>8</v>
      </c>
      <c r="C30" s="12" t="s">
        <v>15</v>
      </c>
      <c r="D30" s="12" t="s">
        <v>19</v>
      </c>
      <c r="E30" s="12">
        <v>1</v>
      </c>
      <c r="F30" s="14">
        <v>300</v>
      </c>
      <c r="G30" s="12" t="s">
        <v>17</v>
      </c>
      <c r="H30" s="12" t="s">
        <v>12</v>
      </c>
      <c r="J30" s="30"/>
      <c r="K30" s="7" t="s">
        <v>17</v>
      </c>
      <c r="O30" s="19"/>
      <c r="Q30" s="184" t="s">
        <v>59</v>
      </c>
      <c r="R30" s="185"/>
      <c r="T30" s="144"/>
    </row>
    <row r="31" spans="1:20">
      <c r="A31" s="12">
        <v>30</v>
      </c>
      <c r="B31" s="12" t="s">
        <v>8</v>
      </c>
      <c r="C31" s="12" t="s">
        <v>9</v>
      </c>
      <c r="D31" s="12" t="s">
        <v>16</v>
      </c>
      <c r="E31" s="12">
        <v>1</v>
      </c>
      <c r="F31" s="14">
        <v>400</v>
      </c>
      <c r="G31" s="12" t="s">
        <v>14</v>
      </c>
      <c r="H31" s="12" t="s">
        <v>12</v>
      </c>
      <c r="J31" s="18"/>
      <c r="O31" s="19"/>
      <c r="Q31" s="135" t="s">
        <v>47</v>
      </c>
      <c r="R31" s="136" t="s">
        <v>21</v>
      </c>
      <c r="S31" s="137">
        <f>COUNTIF(Pref.Location,R31)</f>
        <v>3</v>
      </c>
      <c r="T31" s="138" t="str">
        <f t="shared" ref="T31:T35" ca="1" si="1">_xlfn.FORMULATEXT(S31)</f>
        <v>=COUNTIF(Pref.Location,R31)</v>
      </c>
    </row>
    <row r="32" spans="1:20">
      <c r="A32" s="12">
        <v>31</v>
      </c>
      <c r="B32" s="12" t="s">
        <v>8</v>
      </c>
      <c r="C32" s="12" t="s">
        <v>15</v>
      </c>
      <c r="D32" s="12" t="s">
        <v>10</v>
      </c>
      <c r="E32" s="12">
        <v>3</v>
      </c>
      <c r="F32" s="14">
        <v>300</v>
      </c>
      <c r="G32" s="12" t="s">
        <v>11</v>
      </c>
      <c r="H32" s="12" t="s">
        <v>12</v>
      </c>
      <c r="J32" s="18" t="s">
        <v>40</v>
      </c>
      <c r="O32" s="19"/>
      <c r="Q32" s="143" t="s">
        <v>60</v>
      </c>
      <c r="R32" s="85"/>
      <c r="T32" s="144"/>
    </row>
    <row r="33" spans="1:20">
      <c r="A33" s="12">
        <v>32</v>
      </c>
      <c r="B33" s="12" t="s">
        <v>24</v>
      </c>
      <c r="C33" s="12" t="s">
        <v>9</v>
      </c>
      <c r="D33" s="12" t="s">
        <v>10</v>
      </c>
      <c r="E33" s="12">
        <v>1</v>
      </c>
      <c r="F33" s="14">
        <v>1400</v>
      </c>
      <c r="G33" s="12" t="s">
        <v>17</v>
      </c>
      <c r="H33" s="12" t="s">
        <v>26</v>
      </c>
      <c r="J33" s="31"/>
      <c r="K33" s="7" t="s">
        <v>12</v>
      </c>
      <c r="O33" s="19"/>
      <c r="Q33" s="135" t="s">
        <v>47</v>
      </c>
      <c r="R33" s="136" t="s">
        <v>23</v>
      </c>
      <c r="S33" s="137">
        <f>COUNTIF(Pref.Location,R33)</f>
        <v>6</v>
      </c>
      <c r="T33" s="138" t="str">
        <f t="shared" ca="1" si="1"/>
        <v>=COUNTIF(Pref.Location,R33)</v>
      </c>
    </row>
    <row r="34" spans="1:20">
      <c r="A34" s="12">
        <v>33</v>
      </c>
      <c r="B34" s="12" t="s">
        <v>24</v>
      </c>
      <c r="C34" s="12" t="s">
        <v>9</v>
      </c>
      <c r="D34" s="12" t="s">
        <v>16</v>
      </c>
      <c r="E34" s="12">
        <v>1</v>
      </c>
      <c r="F34" s="14">
        <v>1500</v>
      </c>
      <c r="G34" s="12" t="s">
        <v>17</v>
      </c>
      <c r="H34" s="12" t="s">
        <v>12</v>
      </c>
      <c r="J34" s="32"/>
      <c r="K34" s="7" t="s">
        <v>20</v>
      </c>
      <c r="O34" s="19"/>
      <c r="Q34" s="143" t="s">
        <v>61</v>
      </c>
      <c r="R34" s="85"/>
      <c r="T34" s="144"/>
    </row>
    <row r="35" spans="1:20">
      <c r="A35" s="12">
        <v>34</v>
      </c>
      <c r="B35" s="12" t="s">
        <v>24</v>
      </c>
      <c r="C35" s="12" t="s">
        <v>9</v>
      </c>
      <c r="D35" s="12" t="s">
        <v>13</v>
      </c>
      <c r="E35" s="12">
        <v>1</v>
      </c>
      <c r="F35" s="14">
        <v>2000</v>
      </c>
      <c r="G35" s="12" t="s">
        <v>14</v>
      </c>
      <c r="H35" s="12" t="s">
        <v>12</v>
      </c>
      <c r="J35" s="25"/>
      <c r="K35" s="7" t="s">
        <v>22</v>
      </c>
      <c r="O35" s="19"/>
      <c r="Q35" s="135" t="s">
        <v>47</v>
      </c>
      <c r="R35" s="145" t="s">
        <v>18</v>
      </c>
      <c r="S35" s="137">
        <f>COUNTIF(Pref.Location,R35)</f>
        <v>13</v>
      </c>
      <c r="T35" s="138" t="str">
        <f t="shared" ca="1" si="1"/>
        <v>=COUNTIF(Pref.Location,R35)</v>
      </c>
    </row>
    <row r="36" spans="1:20">
      <c r="A36" s="12">
        <v>35</v>
      </c>
      <c r="B36" s="12" t="s">
        <v>8</v>
      </c>
      <c r="C36" s="12" t="s">
        <v>9</v>
      </c>
      <c r="D36" s="12" t="s">
        <v>19</v>
      </c>
      <c r="E36" s="12">
        <v>1</v>
      </c>
      <c r="F36" s="14">
        <v>1800</v>
      </c>
      <c r="G36" s="12" t="s">
        <v>11</v>
      </c>
      <c r="H36" s="12" t="s">
        <v>18</v>
      </c>
      <c r="J36" s="33"/>
      <c r="K36" s="7" t="s">
        <v>21</v>
      </c>
      <c r="O36" s="19"/>
      <c r="Q36" s="143" t="s">
        <v>62</v>
      </c>
      <c r="R36" s="85"/>
      <c r="T36" s="144"/>
    </row>
    <row r="37" spans="1:20">
      <c r="A37" s="12">
        <v>36</v>
      </c>
      <c r="B37" s="12" t="s">
        <v>24</v>
      </c>
      <c r="C37" s="12" t="s">
        <v>9</v>
      </c>
      <c r="D37" s="12" t="s">
        <v>27</v>
      </c>
      <c r="E37" s="12">
        <v>3</v>
      </c>
      <c r="F37" s="14">
        <v>1700</v>
      </c>
      <c r="G37" s="12" t="s">
        <v>25</v>
      </c>
      <c r="H37" s="12" t="s">
        <v>20</v>
      </c>
      <c r="J37" s="34"/>
      <c r="K37" s="7" t="s">
        <v>23</v>
      </c>
      <c r="O37" s="19"/>
      <c r="Q37" s="135" t="s">
        <v>47</v>
      </c>
      <c r="R37" s="145" t="s">
        <v>26</v>
      </c>
      <c r="S37" s="137">
        <f>COUNTIF(Pref.Location,R37)</f>
        <v>1</v>
      </c>
      <c r="T37" s="138" t="str">
        <f ca="1">_xlfn.FORMULATEXT(S37)</f>
        <v>=COUNTIF(Pref.Location,R37)</v>
      </c>
    </row>
    <row r="38" spans="1:20">
      <c r="A38" s="12">
        <v>37</v>
      </c>
      <c r="B38" s="12" t="s">
        <v>8</v>
      </c>
      <c r="C38" s="12" t="s">
        <v>9</v>
      </c>
      <c r="D38" s="12" t="s">
        <v>16</v>
      </c>
      <c r="E38" s="12">
        <v>1</v>
      </c>
      <c r="F38" s="14">
        <v>400</v>
      </c>
      <c r="G38" s="12" t="s">
        <v>17</v>
      </c>
      <c r="H38" s="12" t="s">
        <v>18</v>
      </c>
      <c r="J38" s="35"/>
      <c r="K38" s="36" t="s">
        <v>18</v>
      </c>
      <c r="O38" s="19"/>
      <c r="Q38" s="146"/>
      <c r="T38" s="19"/>
    </row>
    <row r="39" spans="1:20">
      <c r="A39" s="12">
        <v>38</v>
      </c>
      <c r="B39" s="12" t="s">
        <v>8</v>
      </c>
      <c r="C39" s="12" t="s">
        <v>15</v>
      </c>
      <c r="D39" s="12" t="s">
        <v>16</v>
      </c>
      <c r="E39" s="12">
        <v>1</v>
      </c>
      <c r="F39" s="14">
        <v>250</v>
      </c>
      <c r="G39" s="12" t="s">
        <v>14</v>
      </c>
      <c r="H39" s="12" t="s">
        <v>12</v>
      </c>
      <c r="J39" s="37"/>
      <c r="K39" s="38" t="s">
        <v>26</v>
      </c>
      <c r="L39" s="39"/>
      <c r="M39" s="39"/>
      <c r="N39" s="39"/>
      <c r="O39" s="40"/>
      <c r="Q39" s="114" t="s">
        <v>50</v>
      </c>
      <c r="R39" s="116"/>
      <c r="S39" s="116"/>
      <c r="T39" s="117"/>
    </row>
    <row r="40" spans="1:20">
      <c r="A40" s="12">
        <v>39</v>
      </c>
      <c r="B40" s="12" t="s">
        <v>24</v>
      </c>
      <c r="C40" s="12" t="s">
        <v>9</v>
      </c>
      <c r="D40" s="12" t="s">
        <v>10</v>
      </c>
      <c r="E40" s="12">
        <v>1</v>
      </c>
      <c r="F40" s="14">
        <v>350</v>
      </c>
      <c r="G40" s="12" t="s">
        <v>17</v>
      </c>
      <c r="H40" s="12" t="s">
        <v>12</v>
      </c>
      <c r="Q40" s="169" t="s">
        <v>63</v>
      </c>
      <c r="R40" s="170"/>
      <c r="S40" s="170"/>
      <c r="T40" s="171"/>
    </row>
    <row r="41" spans="1:20">
      <c r="A41" s="12">
        <v>40</v>
      </c>
      <c r="B41" s="12" t="s">
        <v>8</v>
      </c>
      <c r="C41" s="12" t="s">
        <v>9</v>
      </c>
      <c r="D41" s="12" t="s">
        <v>10</v>
      </c>
      <c r="E41" s="12">
        <v>3</v>
      </c>
      <c r="F41" s="14">
        <v>1600</v>
      </c>
      <c r="G41" s="12" t="s">
        <v>14</v>
      </c>
      <c r="H41" s="12" t="s">
        <v>23</v>
      </c>
      <c r="Q41" s="172"/>
      <c r="R41" s="173"/>
      <c r="S41" s="173"/>
      <c r="T41" s="174"/>
    </row>
    <row r="42" spans="1:20">
      <c r="A42" s="12">
        <v>41</v>
      </c>
      <c r="B42" s="12" t="s">
        <v>8</v>
      </c>
      <c r="C42" s="12" t="s">
        <v>9</v>
      </c>
      <c r="D42" s="12" t="s">
        <v>16</v>
      </c>
      <c r="E42" s="12">
        <v>1</v>
      </c>
      <c r="F42" s="14">
        <v>1400</v>
      </c>
      <c r="G42" s="12" t="s">
        <v>17</v>
      </c>
      <c r="H42" s="12" t="s">
        <v>12</v>
      </c>
      <c r="Q42" s="111" t="s">
        <v>52</v>
      </c>
      <c r="R42" s="112"/>
      <c r="S42" s="112"/>
      <c r="T42" s="113"/>
    </row>
    <row r="43" spans="1:20">
      <c r="A43" s="12">
        <v>42</v>
      </c>
      <c r="B43" s="12" t="s">
        <v>8</v>
      </c>
      <c r="C43" s="12" t="s">
        <v>9</v>
      </c>
      <c r="D43" s="12" t="s">
        <v>16</v>
      </c>
      <c r="E43" s="12">
        <v>1</v>
      </c>
      <c r="F43" s="14">
        <v>200</v>
      </c>
      <c r="G43" s="12" t="s">
        <v>14</v>
      </c>
      <c r="H43" s="12" t="s">
        <v>23</v>
      </c>
      <c r="Q43" s="169" t="s">
        <v>64</v>
      </c>
      <c r="R43" s="170"/>
      <c r="S43" s="170"/>
      <c r="T43" s="171"/>
    </row>
    <row r="44" spans="1:20">
      <c r="A44" s="12">
        <v>43</v>
      </c>
      <c r="B44" s="12" t="s">
        <v>8</v>
      </c>
      <c r="C44" s="12" t="s">
        <v>15</v>
      </c>
      <c r="D44" s="12" t="s">
        <v>19</v>
      </c>
      <c r="E44" s="12">
        <v>2</v>
      </c>
      <c r="F44" s="14">
        <v>450</v>
      </c>
      <c r="G44" s="12" t="s">
        <v>17</v>
      </c>
      <c r="H44" s="12" t="s">
        <v>23</v>
      </c>
      <c r="Q44" s="169"/>
      <c r="R44" s="170"/>
      <c r="S44" s="170"/>
      <c r="T44" s="171"/>
    </row>
    <row r="45" spans="1:20">
      <c r="A45" s="12">
        <v>44</v>
      </c>
      <c r="B45" s="12" t="s">
        <v>24</v>
      </c>
      <c r="C45" s="12" t="s">
        <v>15</v>
      </c>
      <c r="D45" s="12" t="s">
        <v>19</v>
      </c>
      <c r="E45" s="12">
        <v>1</v>
      </c>
      <c r="F45" s="14">
        <v>400</v>
      </c>
      <c r="G45" s="12" t="s">
        <v>14</v>
      </c>
      <c r="H45" s="12" t="s">
        <v>12</v>
      </c>
      <c r="Q45" s="172"/>
      <c r="R45" s="173"/>
      <c r="S45" s="173"/>
      <c r="T45" s="174"/>
    </row>
    <row r="46" spans="1:20">
      <c r="A46" s="12">
        <v>45</v>
      </c>
      <c r="B46" s="12" t="s">
        <v>24</v>
      </c>
      <c r="C46" s="12" t="s">
        <v>9</v>
      </c>
      <c r="D46" s="12" t="s">
        <v>16</v>
      </c>
      <c r="E46" s="12">
        <v>1</v>
      </c>
      <c r="F46" s="14">
        <v>1300</v>
      </c>
      <c r="G46" s="12" t="s">
        <v>14</v>
      </c>
      <c r="H46" s="12" t="s">
        <v>23</v>
      </c>
      <c r="Q46" s="186"/>
      <c r="R46" s="186"/>
      <c r="S46" s="186"/>
      <c r="T46" s="186"/>
    </row>
    <row r="47" spans="1:20">
      <c r="A47" s="12">
        <v>46</v>
      </c>
      <c r="B47" s="12" t="s">
        <v>8</v>
      </c>
      <c r="C47" s="12" t="s">
        <v>15</v>
      </c>
      <c r="D47" s="12" t="s">
        <v>16</v>
      </c>
      <c r="E47" s="12">
        <v>1</v>
      </c>
      <c r="F47" s="14">
        <v>300</v>
      </c>
      <c r="G47" s="12" t="s">
        <v>14</v>
      </c>
      <c r="H47" s="12" t="s">
        <v>18</v>
      </c>
      <c r="Q47" s="104" t="s">
        <v>65</v>
      </c>
      <c r="R47" s="105"/>
      <c r="S47" s="142"/>
      <c r="T47" s="134" t="s">
        <v>55</v>
      </c>
    </row>
    <row r="48" spans="1:20">
      <c r="A48" s="12">
        <v>47</v>
      </c>
      <c r="B48" s="12" t="s">
        <v>8</v>
      </c>
      <c r="C48" s="12" t="s">
        <v>15</v>
      </c>
      <c r="D48" s="12" t="s">
        <v>16</v>
      </c>
      <c r="E48" s="12">
        <v>1</v>
      </c>
      <c r="F48" s="14">
        <v>350</v>
      </c>
      <c r="G48" s="12" t="s">
        <v>14</v>
      </c>
      <c r="H48" s="12" t="s">
        <v>21</v>
      </c>
      <c r="Q48" s="181"/>
      <c r="R48" s="182"/>
      <c r="S48" s="182"/>
      <c r="T48" s="183"/>
    </row>
    <row r="49" spans="1:20">
      <c r="A49" s="12">
        <v>48</v>
      </c>
      <c r="B49" s="12" t="s">
        <v>24</v>
      </c>
      <c r="C49" s="12" t="s">
        <v>9</v>
      </c>
      <c r="D49" s="12" t="s">
        <v>10</v>
      </c>
      <c r="E49" s="12">
        <v>2</v>
      </c>
      <c r="F49" s="14">
        <v>450</v>
      </c>
      <c r="G49" s="12" t="s">
        <v>14</v>
      </c>
      <c r="H49" s="12" t="s">
        <v>23</v>
      </c>
      <c r="Q49" s="184" t="s">
        <v>66</v>
      </c>
      <c r="R49" s="185"/>
      <c r="T49" s="19"/>
    </row>
    <row r="50" spans="1:20">
      <c r="A50" s="12">
        <v>49</v>
      </c>
      <c r="B50" s="16" t="s">
        <v>24</v>
      </c>
      <c r="C50" s="16" t="s">
        <v>9</v>
      </c>
      <c r="D50" s="16" t="s">
        <v>10</v>
      </c>
      <c r="E50" s="16">
        <v>1</v>
      </c>
      <c r="F50" s="17">
        <v>400</v>
      </c>
      <c r="G50" s="16" t="s">
        <v>14</v>
      </c>
      <c r="H50" s="16" t="s">
        <v>12</v>
      </c>
      <c r="Q50" s="135" t="s">
        <v>67</v>
      </c>
      <c r="R50" s="136" t="s">
        <v>17</v>
      </c>
      <c r="S50" s="137">
        <f>COUNTIF(Pref.Time,R50)</f>
        <v>16</v>
      </c>
      <c r="T50" s="138" t="str">
        <f ca="1">_xlfn.FORMULATEXT(S50)</f>
        <v>=COUNTIF(Pref.Time,R50)</v>
      </c>
    </row>
    <row r="51" spans="1:20">
      <c r="Q51" s="184" t="s">
        <v>68</v>
      </c>
      <c r="R51" s="185"/>
      <c r="T51" s="19"/>
    </row>
    <row r="52" spans="1:20">
      <c r="Q52" s="135" t="s">
        <v>67</v>
      </c>
      <c r="R52" s="136" t="s">
        <v>14</v>
      </c>
      <c r="S52" s="137">
        <f>COUNTIF(Pref.Time,R52)</f>
        <v>22</v>
      </c>
      <c r="T52" s="138" t="str">
        <f ca="1">_xlfn.FORMULATEXT(S52)</f>
        <v>=COUNTIF(Pref.Time,R52)</v>
      </c>
    </row>
    <row r="53" spans="1:20">
      <c r="Q53" s="146" t="s">
        <v>69</v>
      </c>
      <c r="R53" s="7"/>
      <c r="T53" s="19"/>
    </row>
    <row r="54" spans="1:20">
      <c r="Q54" s="135" t="s">
        <v>47</v>
      </c>
      <c r="R54" s="136" t="s">
        <v>25</v>
      </c>
      <c r="S54" s="137">
        <f>COUNTIF(Pref.Time,R54)</f>
        <v>3</v>
      </c>
      <c r="T54" s="138" t="str">
        <f ca="1">_xlfn.FORMULATEXT(S54)</f>
        <v>=COUNTIF(Pref.Time,R54)</v>
      </c>
    </row>
    <row r="55" spans="1:20">
      <c r="Q55" s="184" t="s">
        <v>70</v>
      </c>
      <c r="R55" s="185"/>
      <c r="T55" s="19"/>
    </row>
    <row r="56" spans="1:20">
      <c r="Q56" s="135" t="s">
        <v>47</v>
      </c>
      <c r="R56" s="136" t="s">
        <v>11</v>
      </c>
      <c r="S56" s="137">
        <f>COUNTIF(Pref.Time,R56)</f>
        <v>8</v>
      </c>
      <c r="T56" s="138" t="str">
        <f ca="1">_xlfn.FORMULATEXT(S56)</f>
        <v>=COUNTIF(Pref.Time,R56)</v>
      </c>
    </row>
    <row r="57" spans="1:20">
      <c r="Q57" s="146"/>
      <c r="T57" s="19"/>
    </row>
    <row r="58" spans="1:20">
      <c r="Q58" s="114" t="s">
        <v>50</v>
      </c>
      <c r="R58" s="116"/>
      <c r="S58" s="116"/>
      <c r="T58" s="117"/>
    </row>
    <row r="59" spans="1:20">
      <c r="Q59" s="169" t="s">
        <v>71</v>
      </c>
      <c r="R59" s="170"/>
      <c r="S59" s="170"/>
      <c r="T59" s="171"/>
    </row>
    <row r="60" spans="1:20">
      <c r="Q60" s="172"/>
      <c r="R60" s="173"/>
      <c r="S60" s="173"/>
      <c r="T60" s="174"/>
    </row>
    <row r="61" spans="1:20">
      <c r="Q61" s="111" t="s">
        <v>52</v>
      </c>
      <c r="R61" s="112"/>
      <c r="S61" s="112"/>
      <c r="T61" s="113"/>
    </row>
    <row r="62" spans="1:20">
      <c r="Q62" s="169" t="s">
        <v>72</v>
      </c>
      <c r="R62" s="170"/>
      <c r="S62" s="170"/>
      <c r="T62" s="171"/>
    </row>
    <row r="63" spans="1:20">
      <c r="Q63" s="169"/>
      <c r="R63" s="170"/>
      <c r="S63" s="170"/>
      <c r="T63" s="171"/>
    </row>
    <row r="64" spans="1:20">
      <c r="Q64" s="172"/>
      <c r="R64" s="173"/>
      <c r="S64" s="173"/>
      <c r="T64" s="174"/>
    </row>
    <row r="65" spans="6:20">
      <c r="Q65" s="186"/>
      <c r="R65" s="186"/>
      <c r="S65" s="186"/>
      <c r="T65" s="186"/>
    </row>
    <row r="66" spans="6:20">
      <c r="Q66" s="104" t="s">
        <v>73</v>
      </c>
      <c r="R66" s="105"/>
      <c r="S66" s="142"/>
      <c r="T66" s="134" t="s">
        <v>74</v>
      </c>
    </row>
    <row r="67" spans="6:20">
      <c r="F67" s="147"/>
      <c r="Q67" s="181"/>
      <c r="R67" s="182"/>
      <c r="S67" s="182"/>
      <c r="T67" s="183"/>
    </row>
    <row r="68" spans="6:20">
      <c r="F68" s="147"/>
      <c r="Q68" s="184" t="s">
        <v>75</v>
      </c>
      <c r="R68" s="185"/>
      <c r="T68" s="144"/>
    </row>
    <row r="69" spans="6:20">
      <c r="F69" s="36"/>
      <c r="Q69" s="135" t="s">
        <v>47</v>
      </c>
      <c r="R69" s="136" t="s">
        <v>76</v>
      </c>
      <c r="S69" s="148">
        <f>AVERAGE(E2:E50)</f>
        <v>1.7959183673469388</v>
      </c>
      <c r="T69" s="138" t="str">
        <f ca="1">_xlfn.FORMULATEXT(S69)</f>
        <v>=AVERAGE(E2:E50)</v>
      </c>
    </row>
    <row r="70" spans="6:20">
      <c r="F70" s="36"/>
      <c r="Q70" s="146"/>
      <c r="T70" s="19"/>
    </row>
    <row r="71" spans="6:20">
      <c r="F71" s="36"/>
      <c r="Q71" s="114" t="s">
        <v>50</v>
      </c>
      <c r="R71" s="116"/>
      <c r="S71" s="116"/>
      <c r="T71" s="117"/>
    </row>
    <row r="72" spans="6:20">
      <c r="F72" s="36"/>
      <c r="Q72" s="169" t="s">
        <v>77</v>
      </c>
      <c r="R72" s="170"/>
      <c r="S72" s="170"/>
      <c r="T72" s="171"/>
    </row>
    <row r="73" spans="6:20">
      <c r="F73" s="36"/>
      <c r="Q73" s="172"/>
      <c r="R73" s="173"/>
      <c r="S73" s="173"/>
      <c r="T73" s="174"/>
    </row>
    <row r="74" spans="6:20">
      <c r="F74" s="36"/>
      <c r="Q74" s="111" t="s">
        <v>52</v>
      </c>
      <c r="R74" s="112"/>
      <c r="S74" s="112"/>
      <c r="T74" s="113"/>
    </row>
    <row r="75" spans="6:20">
      <c r="F75" s="36"/>
      <c r="Q75" s="169" t="s">
        <v>78</v>
      </c>
      <c r="R75" s="170"/>
      <c r="S75" s="170"/>
      <c r="T75" s="171"/>
    </row>
    <row r="76" spans="6:20">
      <c r="Q76" s="169"/>
      <c r="R76" s="170"/>
      <c r="S76" s="170"/>
      <c r="T76" s="171"/>
    </row>
    <row r="77" spans="6:20">
      <c r="Q77" s="172"/>
      <c r="R77" s="173"/>
      <c r="S77" s="173"/>
      <c r="T77" s="174"/>
    </row>
    <row r="78" spans="6:20">
      <c r="Q78" s="186"/>
      <c r="R78" s="186"/>
      <c r="S78" s="186"/>
      <c r="T78" s="186"/>
    </row>
    <row r="79" spans="6:20">
      <c r="Q79" s="104" t="s">
        <v>79</v>
      </c>
      <c r="R79" s="105"/>
      <c r="S79" s="142"/>
      <c r="T79" s="134" t="s">
        <v>74</v>
      </c>
    </row>
    <row r="80" spans="6:20">
      <c r="Q80" s="181"/>
      <c r="R80" s="182"/>
      <c r="S80" s="182"/>
      <c r="T80" s="183"/>
    </row>
    <row r="81" spans="17:20">
      <c r="Q81" s="184" t="s">
        <v>80</v>
      </c>
      <c r="R81" s="185"/>
    </row>
    <row r="82" spans="17:20">
      <c r="Q82" s="135" t="s">
        <v>47</v>
      </c>
      <c r="R82" s="136" t="s">
        <v>76</v>
      </c>
      <c r="S82" s="148">
        <f>AVERAGE(F2:F50)</f>
        <v>783.67346938775506</v>
      </c>
      <c r="T82" s="138" t="str">
        <f ca="1">_xlfn.FORMULATEXT(S82)</f>
        <v>=AVERAGE(F2:F50)</v>
      </c>
    </row>
    <row r="83" spans="17:20">
      <c r="Q83" s="146"/>
      <c r="T83" s="19"/>
    </row>
    <row r="84" spans="17:20">
      <c r="Q84" s="114" t="s">
        <v>50</v>
      </c>
      <c r="R84" s="116"/>
      <c r="S84" s="116"/>
      <c r="T84" s="117"/>
    </row>
    <row r="85" spans="17:20">
      <c r="Q85" s="169" t="s">
        <v>81</v>
      </c>
      <c r="R85" s="170"/>
      <c r="S85" s="170"/>
      <c r="T85" s="171"/>
    </row>
    <row r="86" spans="17:20">
      <c r="Q86" s="172"/>
      <c r="R86" s="173"/>
      <c r="S86" s="173"/>
      <c r="T86" s="174"/>
    </row>
    <row r="87" spans="17:20">
      <c r="Q87" s="111" t="s">
        <v>52</v>
      </c>
      <c r="R87" s="112"/>
      <c r="S87" s="112"/>
      <c r="T87" s="113"/>
    </row>
    <row r="88" spans="17:20">
      <c r="Q88" s="169" t="s">
        <v>82</v>
      </c>
      <c r="R88" s="170"/>
      <c r="S88" s="170"/>
      <c r="T88" s="171"/>
    </row>
    <row r="89" spans="17:20">
      <c r="Q89" s="169"/>
      <c r="R89" s="170"/>
      <c r="S89" s="170"/>
      <c r="T89" s="171"/>
    </row>
    <row r="90" spans="17:20">
      <c r="Q90" s="172"/>
      <c r="R90" s="173"/>
      <c r="S90" s="173"/>
      <c r="T90" s="174"/>
    </row>
    <row r="93" spans="17:20" ht="23.25">
      <c r="Q93" s="84" t="s">
        <v>83</v>
      </c>
    </row>
    <row r="95" spans="17:20">
      <c r="Q95" s="149" t="s">
        <v>84</v>
      </c>
    </row>
    <row r="96" spans="17:20">
      <c r="R96" s="150" t="s">
        <v>85</v>
      </c>
      <c r="S96" s="151"/>
      <c r="T96" s="151"/>
    </row>
    <row r="98" spans="17:20">
      <c r="R98" s="152" t="s">
        <v>86</v>
      </c>
      <c r="S98" s="153">
        <f>AVERAGE(E2:E50)</f>
        <v>1.7959183673469388</v>
      </c>
      <c r="T98" s="154" t="str">
        <f t="shared" ref="T98:T100" ca="1" si="2">_xlfn.FORMULATEXT(S98)</f>
        <v>=AVERAGE(E2:E50)</v>
      </c>
    </row>
    <row r="99" spans="17:20">
      <c r="R99" s="126" t="s">
        <v>87</v>
      </c>
      <c r="S99" s="126">
        <f>LARGE(E2:E50,1)</f>
        <v>5</v>
      </c>
      <c r="T99" s="154" t="str">
        <f t="shared" ca="1" si="2"/>
        <v>=LARGE(E2:E50,1)</v>
      </c>
    </row>
    <row r="100" spans="17:20">
      <c r="R100" s="76" t="s">
        <v>88</v>
      </c>
      <c r="S100" s="76">
        <f>SMALL(E3:E51,1)</f>
        <v>1</v>
      </c>
      <c r="T100" s="154" t="str">
        <f t="shared" ca="1" si="2"/>
        <v>=SMALL(E3:E51,1)</v>
      </c>
    </row>
    <row r="102" spans="17:20">
      <c r="Q102" s="155" t="s">
        <v>89</v>
      </c>
    </row>
    <row r="103" spans="17:20">
      <c r="R103" s="150" t="s">
        <v>90</v>
      </c>
      <c r="S103" s="151"/>
      <c r="T103" s="151"/>
    </row>
    <row r="105" spans="17:20">
      <c r="R105" s="152" t="s">
        <v>86</v>
      </c>
      <c r="S105" s="156">
        <f>AVERAGE(E9:E57)/24</f>
        <v>7.5396825396825393E-2</v>
      </c>
      <c r="T105" s="154" t="str">
        <f t="shared" ref="T105:T107" ca="1" si="3">_xlfn.FORMULATEXT(S105)</f>
        <v>=AVERAGE(E9:E57)/24</v>
      </c>
    </row>
    <row r="106" spans="17:20">
      <c r="R106" s="126" t="s">
        <v>87</v>
      </c>
      <c r="S106" s="157">
        <f>LARGE(E9:E57,1)/24</f>
        <v>0.20833333333333334</v>
      </c>
      <c r="T106" s="154" t="str">
        <f t="shared" ca="1" si="3"/>
        <v>=LARGE(E9:E57,1)/24</v>
      </c>
    </row>
    <row r="107" spans="17:20">
      <c r="R107" s="76" t="s">
        <v>88</v>
      </c>
      <c r="S107" s="158">
        <f>SMALL(E10:E58,1)/24</f>
        <v>4.1666666666666664E-2</v>
      </c>
      <c r="T107" s="154" t="str">
        <f t="shared" ca="1" si="3"/>
        <v>=SMALL(E10:E58,1)/24</v>
      </c>
    </row>
    <row r="111" spans="17:20" ht="60" customHeight="1"/>
    <row r="112" spans="17:20" ht="60" customHeight="1"/>
    <row r="118" ht="60" customHeight="1"/>
    <row r="119" ht="60" customHeight="1"/>
    <row r="125" ht="60" customHeight="1"/>
    <row r="126" ht="60" customHeight="1"/>
  </sheetData>
  <mergeCells count="32">
    <mergeCell ref="Q2:T2"/>
    <mergeCell ref="Q3:T3"/>
    <mergeCell ref="J4:O4"/>
    <mergeCell ref="Q5:T5"/>
    <mergeCell ref="Q6:R6"/>
    <mergeCell ref="Q10:R10"/>
    <mergeCell ref="Q21:T21"/>
    <mergeCell ref="Q23:T23"/>
    <mergeCell ref="Q30:R30"/>
    <mergeCell ref="Q46:T46"/>
    <mergeCell ref="Q81:R81"/>
    <mergeCell ref="Q48:T48"/>
    <mergeCell ref="Q49:R49"/>
    <mergeCell ref="Q51:R51"/>
    <mergeCell ref="Q55:R55"/>
    <mergeCell ref="Q65:T65"/>
    <mergeCell ref="S7:S8"/>
    <mergeCell ref="S11:S12"/>
    <mergeCell ref="Q85:T86"/>
    <mergeCell ref="Q88:T90"/>
    <mergeCell ref="Q43:T45"/>
    <mergeCell ref="Q40:T41"/>
    <mergeCell ref="Q15:T16"/>
    <mergeCell ref="Q18:T20"/>
    <mergeCell ref="Q72:T73"/>
    <mergeCell ref="Q75:T77"/>
    <mergeCell ref="Q59:T60"/>
    <mergeCell ref="Q62:T64"/>
    <mergeCell ref="Q67:T67"/>
    <mergeCell ref="Q68:R68"/>
    <mergeCell ref="Q78:T78"/>
    <mergeCell ref="Q80:T80"/>
  </mergeCells>
  <conditionalFormatting sqref="T38">
    <cfRule type="dataBar" priority="108">
      <dataBar>
        <cfvo type="min"/>
        <cfvo type="max"/>
        <color rgb="FFFFC000"/>
      </dataBar>
      <extLst>
        <ext xmlns:x14="http://schemas.microsoft.com/office/spreadsheetml/2009/9/main" uri="{B025F937-C7B1-47D3-B67F-A62EFF666E3E}">
          <x14:id>{DA015CEE-FCD9-4196-9450-1A906518BC6C}</x14:id>
        </ext>
      </extLst>
    </cfRule>
  </conditionalFormatting>
  <conditionalFormatting sqref="T57">
    <cfRule type="dataBar" priority="256">
      <dataBar>
        <cfvo type="min"/>
        <cfvo type="max"/>
        <color rgb="FFFFC000"/>
      </dataBar>
      <extLst>
        <ext xmlns:x14="http://schemas.microsoft.com/office/spreadsheetml/2009/9/main" uri="{B025F937-C7B1-47D3-B67F-A62EFF666E3E}">
          <x14:id>{1DC5E2D6-73AD-4170-BFE0-CA118D4BF511}</x14:id>
        </ext>
      </extLst>
    </cfRule>
  </conditionalFormatting>
  <conditionalFormatting sqref="F86">
    <cfRule type="top10" dxfId="401" priority="121" rank="10"/>
  </conditionalFormatting>
  <conditionalFormatting sqref="F89">
    <cfRule type="top10" dxfId="400" priority="96" rank="10"/>
  </conditionalFormatting>
  <conditionalFormatting sqref="F94">
    <cfRule type="top10" dxfId="399" priority="1" rank="10"/>
  </conditionalFormatting>
  <conditionalFormatting sqref="T94">
    <cfRule type="dataBar" priority="15">
      <dataBar>
        <cfvo type="min"/>
        <cfvo type="max"/>
        <color rgb="FFFFC000"/>
      </dataBar>
      <extLst>
        <ext xmlns:x14="http://schemas.microsoft.com/office/spreadsheetml/2009/9/main" uri="{B025F937-C7B1-47D3-B67F-A62EFF666E3E}">
          <x14:id>{5482B1D7-3723-4109-AB7D-A6348AB8EBBB}</x14:id>
        </ext>
      </extLst>
    </cfRule>
  </conditionalFormatting>
  <conditionalFormatting sqref="F100">
    <cfRule type="top10" dxfId="398" priority="325" rank="10"/>
  </conditionalFormatting>
  <conditionalFormatting sqref="F103">
    <cfRule type="top10" dxfId="397" priority="297" rank="10"/>
  </conditionalFormatting>
  <conditionalFormatting sqref="F113">
    <cfRule type="top10" dxfId="396" priority="231" rank="10"/>
  </conditionalFormatting>
  <conditionalFormatting sqref="A2:A50">
    <cfRule type="colorScale" priority="420">
      <colorScale>
        <cfvo type="min"/>
        <cfvo type="max"/>
        <color rgb="FFFCFCFF"/>
        <color theme="6" tint="0.39976195562608724"/>
      </colorScale>
    </cfRule>
  </conditionalFormatting>
  <conditionalFormatting sqref="F61:F62">
    <cfRule type="top10" dxfId="395" priority="392" rank="10"/>
  </conditionalFormatting>
  <conditionalFormatting sqref="F76:F77">
    <cfRule type="top10" dxfId="394" priority="163" rank="10"/>
  </conditionalFormatting>
  <conditionalFormatting sqref="F78:F80">
    <cfRule type="top10" dxfId="393" priority="150" rank="10"/>
  </conditionalFormatting>
  <conditionalFormatting sqref="F84:F85">
    <cfRule type="top10" dxfId="392" priority="134" rank="10"/>
  </conditionalFormatting>
  <conditionalFormatting sqref="F87:F88">
    <cfRule type="top10" dxfId="391" priority="109" rank="10"/>
  </conditionalFormatting>
  <conditionalFormatting sqref="F101:F102">
    <cfRule type="top10" dxfId="390" priority="311" rank="10"/>
  </conditionalFormatting>
  <conditionalFormatting sqref="F104:F106">
    <cfRule type="top10" dxfId="389" priority="283" rank="10"/>
  </conditionalFormatting>
  <conditionalFormatting sqref="F107:F108">
    <cfRule type="top10" dxfId="388" priority="270" rank="10"/>
  </conditionalFormatting>
  <conditionalFormatting sqref="F110:F112">
    <cfRule type="top10" dxfId="387" priority="244" rank="10"/>
  </conditionalFormatting>
  <conditionalFormatting sqref="F115:F117">
    <cfRule type="top10" dxfId="386" priority="352" rank="10"/>
  </conditionalFormatting>
  <conditionalFormatting sqref="F118:F119">
    <cfRule type="top10" dxfId="385" priority="53" rank="10"/>
  </conditionalFormatting>
  <conditionalFormatting sqref="F122:F124">
    <cfRule type="top10" dxfId="384" priority="339" rank="10"/>
  </conditionalFormatting>
  <conditionalFormatting sqref="F125:F126">
    <cfRule type="top10" dxfId="383" priority="42" rank="10"/>
  </conditionalFormatting>
  <conditionalFormatting sqref="E1:E51 T13 T1 T95:T97 T101:T104 E142:E1048576 E127">
    <cfRule type="dataBar" priority="421">
      <dataBar>
        <cfvo type="min"/>
        <cfvo type="max"/>
        <color rgb="FFFFC000"/>
      </dataBar>
      <extLst>
        <ext xmlns:x14="http://schemas.microsoft.com/office/spreadsheetml/2009/9/main" uri="{B025F937-C7B1-47D3-B67F-A62EFF666E3E}">
          <x14:id>{611EB863-0857-4B78-9C8F-CDD0EBC01060}</x14:id>
        </ext>
      </extLst>
    </cfRule>
  </conditionalFormatting>
  <conditionalFormatting sqref="F1:F60 F63:F67 F96:F97 F127:F1048576 F120:F121 F114">
    <cfRule type="top10" dxfId="382" priority="407" rank="10"/>
  </conditionalFormatting>
  <conditionalFormatting sqref="F68 F81:F82 F95">
    <cfRule type="top10" dxfId="381" priority="378" rank="10"/>
  </conditionalFormatting>
  <conditionalFormatting sqref="F83 F90:F93">
    <cfRule type="top10" dxfId="380" priority="257" rank="10"/>
  </conditionalFormatting>
  <conditionalFormatting sqref="F98:F99 F109">
    <cfRule type="top10" dxfId="379" priority="365" rank="10"/>
  </conditionalFormatting>
  <dataValidations count="10">
    <dataValidation type="list" allowBlank="1" showInputMessage="1" showErrorMessage="1" sqref="D51 D155:D1048576" xr:uid="{00000000-0002-0000-0200-000000000000}">
      <formula1>$K$14:$K$17</formula1>
    </dataValidation>
    <dataValidation type="list" allowBlank="1" showInputMessage="1" showErrorMessage="1" sqref="G51 G155:G1048576" xr:uid="{00000000-0002-0000-0200-000001000000}">
      <formula1>$K$21:$K$24</formula1>
    </dataValidation>
    <dataValidation type="list" allowBlank="1" showInputMessage="1" showErrorMessage="1" sqref="H51 H155:H1048576" xr:uid="{00000000-0002-0000-0200-000002000000}">
      <formula1>$K$27:$K$32</formula1>
    </dataValidation>
    <dataValidation type="decimal" operator="greaterThanOrEqual" allowBlank="1" showInputMessage="1" showErrorMessage="1" sqref="F2:F51 F155:F1048576" xr:uid="{00000000-0002-0000-0200-000003000000}">
      <formula1>0</formula1>
    </dataValidation>
    <dataValidation type="whole" operator="greaterThanOrEqual" allowBlank="1" showInputMessage="1" showErrorMessage="1" sqref="A2:A50 E2:E51 E155:E1048576" xr:uid="{00000000-0002-0000-0200-000004000000}">
      <formula1>0</formula1>
    </dataValidation>
    <dataValidation type="list" allowBlank="1" showInputMessage="1" showErrorMessage="1" sqref="D2:D50" xr:uid="{00000000-0002-0000-0200-000005000000}">
      <formula1>$K$14:$K$18</formula1>
    </dataValidation>
    <dataValidation type="list" allowBlank="1" showInputMessage="1" showErrorMessage="1" sqref="B2:B51 B155:B1048576" xr:uid="{00000000-0002-0000-0200-000006000000}">
      <formula1>$K$6:$K$7</formula1>
    </dataValidation>
    <dataValidation type="list" allowBlank="1" showInputMessage="1" showErrorMessage="1" sqref="C2:C51 C155:C1048576" xr:uid="{00000000-0002-0000-0200-000007000000}">
      <formula1>$K$10:$K$11</formula1>
    </dataValidation>
    <dataValidation type="list" allowBlank="1" showInputMessage="1" showErrorMessage="1" sqref="G2:G50" xr:uid="{00000000-0002-0000-0200-000008000000}">
      <formula1>$K$27:$K$30</formula1>
    </dataValidation>
    <dataValidation type="list" allowBlank="1" showInputMessage="1" showErrorMessage="1" sqref="H2:H50" xr:uid="{00000000-0002-0000-0200-000009000000}">
      <formula1>$K$33:$K$39</formula1>
    </dataValidation>
  </dataValidations>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dataBar" id="{DA015CEE-FCD9-4196-9450-1A906518BC6C}">
            <x14:dataBar minLength="0" maxLength="100" gradient="0">
              <x14:cfvo type="autoMin"/>
              <x14:cfvo type="autoMax"/>
              <x14:negativeFillColor rgb="FFFF0000"/>
              <x14:axisColor rgb="FFFF0000"/>
            </x14:dataBar>
          </x14:cfRule>
          <xm:sqref>T38</xm:sqref>
        </x14:conditionalFormatting>
        <x14:conditionalFormatting xmlns:xm="http://schemas.microsoft.com/office/excel/2006/main">
          <x14:cfRule type="dataBar" id="{1DC5E2D6-73AD-4170-BFE0-CA118D4BF511}">
            <x14:dataBar minLength="0" maxLength="100" gradient="0">
              <x14:cfvo type="autoMin"/>
              <x14:cfvo type="autoMax"/>
              <x14:negativeFillColor rgb="FFFF0000"/>
              <x14:axisColor rgb="FFFF0000"/>
            </x14:dataBar>
          </x14:cfRule>
          <xm:sqref>T57</xm:sqref>
        </x14:conditionalFormatting>
        <x14:conditionalFormatting xmlns:xm="http://schemas.microsoft.com/office/excel/2006/main">
          <x14:cfRule type="dataBar" id="{5482B1D7-3723-4109-AB7D-A6348AB8EBBB}">
            <x14:dataBar minLength="0" maxLength="100" gradient="0">
              <x14:cfvo type="autoMin"/>
              <x14:cfvo type="autoMax"/>
              <x14:negativeFillColor rgb="FFFF0000"/>
              <x14:axisColor rgb="FFFF0000"/>
            </x14:dataBar>
          </x14:cfRule>
          <xm:sqref>T94</xm:sqref>
        </x14:conditionalFormatting>
        <x14:conditionalFormatting xmlns:xm="http://schemas.microsoft.com/office/excel/2006/main">
          <x14:cfRule type="dataBar" id="{611EB863-0857-4B78-9C8F-CDD0EBC01060}">
            <x14:dataBar minLength="0" maxLength="100" gradient="0">
              <x14:cfvo type="autoMin"/>
              <x14:cfvo type="autoMax"/>
              <x14:negativeFillColor rgb="FFFF0000"/>
              <x14:axisColor rgb="FFFF0000"/>
            </x14:dataBar>
          </x14:cfRule>
          <xm:sqref>E1:E51 T13 T1 T95:T97 T101:T104 E142:E1048576 E127</xm:sqref>
        </x14:conditionalFormatting>
        <x14:conditionalFormatting xmlns:xm="http://schemas.microsoft.com/office/excel/2006/main">
          <x14:cfRule type="containsText" priority="21" operator="containsText" id="{5BEA7EA2-9CAA-4AEE-AE53-16AD03436AEE}">
            <xm:f>NOT(ISERROR(SEARCH($K$7,Q5)))</xm:f>
            <xm:f>$K$7</xm:f>
            <x14:dxf>
              <font>
                <color rgb="FFFF0000"/>
              </font>
            </x14:dxf>
          </x14:cfRule>
          <xm:sqref>Q5</xm:sqref>
        </x14:conditionalFormatting>
        <x14:conditionalFormatting xmlns:xm="http://schemas.microsoft.com/office/excel/2006/main">
          <x14:cfRule type="containsText" priority="393" operator="containsText" id="{D0DEF0FE-CF89-45C2-A6E4-15286550EEFE}">
            <xm:f>NOT(ISERROR(SEARCH($K$14,T12)))</xm:f>
            <xm:f>$K$14</xm:f>
            <x14:dxf>
              <font>
                <color rgb="FF00B050"/>
              </font>
            </x14:dxf>
          </x14:cfRule>
          <xm:sqref>T12</xm:sqref>
        </x14:conditionalFormatting>
        <x14:conditionalFormatting xmlns:xm="http://schemas.microsoft.com/office/excel/2006/main">
          <x14:cfRule type="containsText" priority="20" operator="containsText" id="{73D1EAF8-1FE3-4F86-96CD-67F6BC138BF5}">
            <xm:f>NOT(ISERROR(SEARCH($K$14,T22)))</xm:f>
            <xm:f>$K$14</xm:f>
            <x14:dxf>
              <font>
                <color rgb="FF00B050"/>
              </font>
            </x14:dxf>
          </x14:cfRule>
          <xm:sqref>T22</xm:sqref>
        </x14:conditionalFormatting>
        <x14:conditionalFormatting xmlns:xm="http://schemas.microsoft.com/office/excel/2006/main">
          <x14:cfRule type="containsText" priority="22" operator="containsText" id="{2DD98A1A-6D50-4A3A-9CDE-DE2947BD4ED8}">
            <xm:f>NOT(ISERROR(SEARCH($K$7,Q23)))</xm:f>
            <xm:f>$K$7</xm:f>
            <x14:dxf>
              <font>
                <color rgb="FFFF0000"/>
              </font>
            </x14:dxf>
          </x14:cfRule>
          <xm:sqref>Q23</xm:sqref>
        </x14:conditionalFormatting>
        <x14:conditionalFormatting xmlns:xm="http://schemas.microsoft.com/office/excel/2006/main">
          <x14:cfRule type="containsText" priority="146" operator="containsText" id="{DEB73CDC-BEDA-46C7-9354-83AD5BF9AD9B}">
            <xm:f>NOT(ISERROR(SEARCH($K$14,S25)))</xm:f>
            <xm:f>$K$14</xm:f>
            <x14:dxf>
              <font>
                <color rgb="FF00B050"/>
              </font>
            </x14:dxf>
          </x14:cfRule>
          <xm:sqref>S25</xm:sqref>
        </x14:conditionalFormatting>
        <x14:conditionalFormatting xmlns:xm="http://schemas.microsoft.com/office/excel/2006/main">
          <x14:cfRule type="containsText" priority="147" operator="containsText" id="{D71C0846-59FA-415D-9E21-E3CDD35946C8}">
            <xm:f>NOT(ISERROR(SEARCH($K$14,S27)))</xm:f>
            <xm:f>$K$14</xm:f>
            <x14:dxf>
              <font>
                <color rgb="FF00B050"/>
              </font>
            </x14:dxf>
          </x14:cfRule>
          <xm:sqref>S27</xm:sqref>
        </x14:conditionalFormatting>
        <x14:conditionalFormatting xmlns:xm="http://schemas.microsoft.com/office/excel/2006/main">
          <x14:cfRule type="containsText" priority="148" operator="containsText" id="{0C9436EA-C1BE-42E1-9463-0D43A7A31611}">
            <xm:f>NOT(ISERROR(SEARCH($K$14,S29)))</xm:f>
            <xm:f>$K$14</xm:f>
            <x14:dxf>
              <font>
                <color rgb="FF00B050"/>
              </font>
            </x14:dxf>
          </x14:cfRule>
          <xm:sqref>S29</xm:sqref>
        </x14:conditionalFormatting>
        <x14:conditionalFormatting xmlns:xm="http://schemas.microsoft.com/office/excel/2006/main">
          <x14:cfRule type="containsText" priority="149" operator="containsText" id="{798FB83A-50C1-42EF-BE76-1FF040D64EF5}">
            <xm:f>NOT(ISERROR(SEARCH($K$14,S31)))</xm:f>
            <xm:f>$K$14</xm:f>
            <x14:dxf>
              <font>
                <color rgb="FF00B050"/>
              </font>
            </x14:dxf>
          </x14:cfRule>
          <xm:sqref>S31</xm:sqref>
        </x14:conditionalFormatting>
        <x14:conditionalFormatting xmlns:xm="http://schemas.microsoft.com/office/excel/2006/main">
          <x14:cfRule type="containsText" priority="379" operator="containsText" id="{494BB5AD-DB9C-4B33-B215-6A491D84E635}">
            <xm:f>NOT(ISERROR(SEARCH($K$14,S33)))</xm:f>
            <xm:f>$K$14</xm:f>
            <x14:dxf>
              <font>
                <color rgb="FF00B050"/>
              </font>
            </x14:dxf>
          </x14:cfRule>
          <xm:sqref>S33</xm:sqref>
        </x14:conditionalFormatting>
        <x14:conditionalFormatting xmlns:xm="http://schemas.microsoft.com/office/excel/2006/main">
          <x14:cfRule type="containsText" priority="135" operator="containsText" id="{3AB1B41B-F6B0-4AFA-B984-096DBAD1AFBB}">
            <xm:f>NOT(ISERROR(SEARCH($K$14,S35)))</xm:f>
            <xm:f>$K$14</xm:f>
            <x14:dxf>
              <font>
                <color rgb="FF00B050"/>
              </font>
            </x14:dxf>
          </x14:cfRule>
          <xm:sqref>S35</xm:sqref>
        </x14:conditionalFormatting>
        <x14:conditionalFormatting xmlns:xm="http://schemas.microsoft.com/office/excel/2006/main">
          <x14:cfRule type="containsText" priority="110" operator="containsText" id="{7ECE80B5-C776-41EF-9DEB-74FD14675CEF}">
            <xm:f>NOT(ISERROR(SEARCH($K$14,S37)))</xm:f>
            <xm:f>$K$14</xm:f>
            <x14:dxf>
              <font>
                <color rgb="FF00B050"/>
              </font>
            </x14:dxf>
          </x14:cfRule>
          <xm:sqref>S37</xm:sqref>
        </x14:conditionalFormatting>
        <x14:conditionalFormatting xmlns:xm="http://schemas.microsoft.com/office/excel/2006/main">
          <x14:cfRule type="containsText" priority="97" operator="containsText" id="{49C3A786-D62B-4F07-9E7C-E2CB4A8D8855}">
            <xm:f>NOT(ISERROR(SEARCH($K$14,S38)))</xm:f>
            <xm:f>$K$14</xm:f>
            <x14:dxf>
              <font>
                <color rgb="FF00B050"/>
              </font>
            </x14:dxf>
          </x14:cfRule>
          <xm:sqref>S38</xm:sqref>
        </x14:conditionalFormatting>
        <x14:conditionalFormatting xmlns:xm="http://schemas.microsoft.com/office/excel/2006/main">
          <x14:cfRule type="containsText" priority="19" operator="containsText" id="{D1E0A145-1E7A-41AD-8FF4-97A4D1D7EDBE}">
            <xm:f>NOT(ISERROR(SEARCH($K$14,T47)))</xm:f>
            <xm:f>$K$14</xm:f>
            <x14:dxf>
              <font>
                <color rgb="FF00B050"/>
              </font>
            </x14:dxf>
          </x14:cfRule>
          <xm:sqref>T47</xm:sqref>
        </x14:conditionalFormatting>
        <x14:conditionalFormatting xmlns:xm="http://schemas.microsoft.com/office/excel/2006/main">
          <x14:cfRule type="containsText" priority="23" operator="containsText" id="{AC09A3F7-933C-4140-9F42-94121E5A5EC4}">
            <xm:f>NOT(ISERROR(SEARCH($K$7,Q48)))</xm:f>
            <xm:f>$K$7</xm:f>
            <x14:dxf>
              <font>
                <color rgb="FFFF0000"/>
              </font>
            </x14:dxf>
          </x14:cfRule>
          <xm:sqref>Q48</xm:sqref>
        </x14:conditionalFormatting>
        <x14:conditionalFormatting xmlns:xm="http://schemas.microsoft.com/office/excel/2006/main">
          <x14:cfRule type="containsText" priority="367" operator="containsText" id="{34D54B79-CC6A-40C3-AABB-69D20FE198B4}">
            <xm:f>NOT(ISERROR(SEARCH($K$11,R50)))</xm:f>
            <xm:f>$K$11</xm:f>
            <x14:dxf>
              <font>
                <color theme="0"/>
              </font>
              <fill>
                <patternFill patternType="solid">
                  <bgColor rgb="FF002060"/>
                </patternFill>
              </fill>
            </x14:dxf>
          </x14:cfRule>
          <xm:sqref>R50</xm:sqref>
        </x14:conditionalFormatting>
        <x14:conditionalFormatting xmlns:xm="http://schemas.microsoft.com/office/excel/2006/main">
          <x14:cfRule type="containsText" priority="366" operator="containsText" id="{9CADE230-9783-4E38-BD78-E6D568FCC575}">
            <xm:f>NOT(ISERROR(SEARCH($K$14,S50)))</xm:f>
            <xm:f>$K$14</xm:f>
            <x14:dxf>
              <font>
                <color rgb="FF00B050"/>
              </font>
            </x14:dxf>
          </x14:cfRule>
          <xm:sqref>S50</xm:sqref>
        </x14:conditionalFormatting>
        <x14:conditionalFormatting xmlns:xm="http://schemas.microsoft.com/office/excel/2006/main">
          <x14:cfRule type="containsText" priority="313" operator="containsText" id="{5E467A6D-C68A-43D0-BAFE-6D704C5A6466}">
            <xm:f>NOT(ISERROR(SEARCH($K$11,R52)))</xm:f>
            <xm:f>$K$11</xm:f>
            <x14:dxf>
              <font>
                <color theme="0"/>
              </font>
              <fill>
                <patternFill patternType="solid">
                  <bgColor rgb="FF002060"/>
                </patternFill>
              </fill>
            </x14:dxf>
          </x14:cfRule>
          <xm:sqref>R52</xm:sqref>
        </x14:conditionalFormatting>
        <x14:conditionalFormatting xmlns:xm="http://schemas.microsoft.com/office/excel/2006/main">
          <x14:cfRule type="containsText" priority="312" operator="containsText" id="{FA6744E0-A4FA-4B47-AAFA-CC0AFF5D5EC8}">
            <xm:f>NOT(ISERROR(SEARCH($K$14,S52)))</xm:f>
            <xm:f>$K$14</xm:f>
            <x14:dxf>
              <font>
                <color rgb="FF00B050"/>
              </font>
            </x14:dxf>
          </x14:cfRule>
          <xm:sqref>S52</xm:sqref>
        </x14:conditionalFormatting>
        <x14:conditionalFormatting xmlns:xm="http://schemas.microsoft.com/office/excel/2006/main">
          <x14:cfRule type="containsText" priority="284" operator="containsText" id="{38DB3104-E0B5-4B60-A1D1-B60A786AAA10}">
            <xm:f>NOT(ISERROR(SEARCH($K$14,S54)))</xm:f>
            <xm:f>$K$14</xm:f>
            <x14:dxf>
              <font>
                <color rgb="FF00B050"/>
              </font>
            </x14:dxf>
          </x14:cfRule>
          <xm:sqref>S54</xm:sqref>
        </x14:conditionalFormatting>
        <x14:conditionalFormatting xmlns:xm="http://schemas.microsoft.com/office/excel/2006/main">
          <x14:cfRule type="containsText" priority="272" operator="containsText" id="{3267DAEC-EAF8-4C26-AF66-BCED8A355E82}">
            <xm:f>NOT(ISERROR(SEARCH($K$11,R56)))</xm:f>
            <xm:f>$K$11</xm:f>
            <x14:dxf>
              <font>
                <color theme="0"/>
              </font>
              <fill>
                <patternFill patternType="solid">
                  <bgColor rgb="FF002060"/>
                </patternFill>
              </fill>
            </x14:dxf>
          </x14:cfRule>
          <xm:sqref>R56</xm:sqref>
        </x14:conditionalFormatting>
        <x14:conditionalFormatting xmlns:xm="http://schemas.microsoft.com/office/excel/2006/main">
          <x14:cfRule type="containsText" priority="271" operator="containsText" id="{88507326-1CC6-4F6E-A277-76EF0C929BA0}">
            <xm:f>NOT(ISERROR(SEARCH($K$14,S56)))</xm:f>
            <xm:f>$K$14</xm:f>
            <x14:dxf>
              <font>
                <color rgb="FF00B050"/>
              </font>
            </x14:dxf>
          </x14:cfRule>
          <xm:sqref>S56</xm:sqref>
        </x14:conditionalFormatting>
        <x14:conditionalFormatting xmlns:xm="http://schemas.microsoft.com/office/excel/2006/main">
          <x14:cfRule type="containsText" priority="245" operator="containsText" id="{89B5F2C0-7AFE-40AB-90E1-0801281DBECE}">
            <xm:f>NOT(ISERROR(SEARCH($K$14,S57)))</xm:f>
            <xm:f>$K$14</xm:f>
            <x14:dxf>
              <font>
                <color rgb="FF00B050"/>
              </font>
            </x14:dxf>
          </x14:cfRule>
          <xm:sqref>S57</xm:sqref>
        </x14:conditionalFormatting>
        <x14:conditionalFormatting xmlns:xm="http://schemas.microsoft.com/office/excel/2006/main">
          <x14:cfRule type="containsText" priority="18" operator="containsText" id="{5F0EB732-5BA7-4719-B573-67F03EAF97D7}">
            <xm:f>NOT(ISERROR(SEARCH($K$14,T66)))</xm:f>
            <xm:f>$K$14</xm:f>
            <x14:dxf>
              <font>
                <color rgb="FF00B050"/>
              </font>
            </x14:dxf>
          </x14:cfRule>
          <xm:sqref>T66</xm:sqref>
        </x14:conditionalFormatting>
        <x14:conditionalFormatting xmlns:xm="http://schemas.microsoft.com/office/excel/2006/main">
          <x14:cfRule type="containsText" priority="213" operator="containsText" id="{28DC05B8-218D-4BBB-BFB5-DD8C26C17C3E}">
            <xm:f>NOT(ISERROR(SEARCH($K$30,G71)))</xm:f>
            <xm:f>$K$30</xm:f>
            <x14:dxf>
              <font>
                <b/>
                <i val="0"/>
                <u val="none"/>
                <color rgb="FF000000"/>
              </font>
              <fill>
                <patternFill patternType="solid">
                  <bgColor theme="0" tint="-4.9989318521683403E-2"/>
                </patternFill>
              </fill>
            </x14:dxf>
          </x14:cfRule>
          <x14:cfRule type="containsText" priority="214" operator="containsText" id="{11D590FF-3B60-4A73-8CB2-2B0F84A970F7}">
            <xm:f>NOT(ISERROR(SEARCH($K$29,G71)))</xm:f>
            <xm:f>$K$29</xm:f>
            <x14:dxf>
              <font>
                <strike val="0"/>
                <u val="none"/>
                <color theme="0"/>
              </font>
              <fill>
                <patternFill patternType="solid">
                  <bgColor rgb="FF0052E8"/>
                </patternFill>
              </fill>
            </x14:dxf>
          </x14:cfRule>
          <x14:cfRule type="containsText" priority="215" operator="containsText" id="{4D4E47E6-CC9B-4EFF-A8CD-C7E4A9B915B7}">
            <xm:f>NOT(ISERROR(SEARCH($K$28,G71)))</xm:f>
            <xm:f>$K$28</xm:f>
            <x14:dxf>
              <fill>
                <patternFill patternType="solid">
                  <bgColor rgb="FF009241"/>
                </patternFill>
              </fill>
            </x14:dxf>
          </x14:cfRule>
          <x14:cfRule type="containsText" priority="216" operator="containsText" id="{D16D8099-2EBD-43C9-8602-C52CF963B084}">
            <xm:f>NOT(ISERROR(SEARCH($K$27,G71)))</xm:f>
            <xm:f>$K$27</xm:f>
            <x14:dxf>
              <fill>
                <patternFill patternType="solid">
                  <bgColor rgb="FFFFFF00"/>
                </patternFill>
              </fill>
            </x14:dxf>
          </x14:cfRule>
          <xm:sqref>G71</xm:sqref>
        </x14:conditionalFormatting>
        <x14:conditionalFormatting xmlns:xm="http://schemas.microsoft.com/office/excel/2006/main">
          <x14:cfRule type="containsText" priority="207" operator="containsText" id="{D49C390C-3106-4BDF-ABB1-F6B109FC2B02}">
            <xm:f>NOT(ISERROR(SEARCH($K$39,H71)))</xm:f>
            <xm:f>$K$39</xm:f>
            <x14:dxf>
              <font>
                <color theme="0"/>
              </font>
              <fill>
                <patternFill patternType="solid">
                  <bgColor rgb="FF7030A0"/>
                </patternFill>
              </fill>
            </x14:dxf>
          </x14:cfRule>
          <x14:cfRule type="containsText" priority="208" operator="containsText" id="{3A84A52F-06F8-4559-891D-FFF2690F586B}">
            <xm:f>NOT(ISERROR(SEARCH($K$38,H71)))</xm:f>
            <xm:f>$K$38</xm:f>
            <x14:dxf>
              <font>
                <color theme="0"/>
              </font>
              <fill>
                <patternFill patternType="solid">
                  <bgColor rgb="FF002060"/>
                </patternFill>
              </fill>
            </x14:dxf>
          </x14:cfRule>
          <x14:cfRule type="containsText" priority="209" operator="containsText" id="{0FE812D7-47D4-4E18-86E1-888906F1148E}">
            <xm:f>NOT(ISERROR(SEARCH($K$37,H71)))</xm:f>
            <xm:f>$K$37</xm:f>
            <x14:dxf>
              <fill>
                <patternFill patternType="solid">
                  <bgColor rgb="FF00B0F0"/>
                </patternFill>
              </fill>
            </x14:dxf>
          </x14:cfRule>
          <x14:cfRule type="containsText" priority="210" operator="containsText" id="{8A858BC3-E178-48F2-A8DD-911C58983699}">
            <xm:f>NOT(ISERROR(SEARCH($K$36,H71)))</xm:f>
            <xm:f>$K$36</xm:f>
            <x14:dxf>
              <fill>
                <patternFill patternType="solid">
                  <bgColor rgb="FF00B050"/>
                </patternFill>
              </fill>
            </x14:dxf>
          </x14:cfRule>
          <x14:cfRule type="containsText" priority="211" operator="containsText" id="{F86EFBB6-4DCE-4262-8402-1EB72B3C47C4}">
            <xm:f>NOT(ISERROR(SEARCH($K$35,H71)))</xm:f>
            <xm:f>$K$35</xm:f>
            <x14:dxf>
              <fill>
                <patternFill patternType="solid">
                  <bgColor rgb="FFFFFF00"/>
                </patternFill>
              </fill>
            </x14:dxf>
          </x14:cfRule>
          <x14:cfRule type="containsText" priority="212" operator="containsText" id="{83C348E1-AB18-421C-9BCB-EAF62AC4EDAB}">
            <xm:f>NOT(ISERROR(SEARCH($K$34,H71)))</xm:f>
            <xm:f>$K$34</xm:f>
            <x14:dxf>
              <fill>
                <patternFill patternType="solid">
                  <bgColor rgb="FFFFC000"/>
                </patternFill>
              </fill>
            </x14:dxf>
          </x14:cfRule>
          <xm:sqref>H71</xm:sqref>
        </x14:conditionalFormatting>
        <x14:conditionalFormatting xmlns:xm="http://schemas.microsoft.com/office/excel/2006/main">
          <x14:cfRule type="containsText" priority="185" operator="containsText" id="{F2F51E9D-C0F6-43FC-AA77-DCA0BBD8F06C}">
            <xm:f>NOT(ISERROR(SEARCH($K$30,G74)))</xm:f>
            <xm:f>$K$30</xm:f>
            <x14:dxf>
              <font>
                <b/>
                <i val="0"/>
                <u val="none"/>
                <color rgb="FF000000"/>
              </font>
              <fill>
                <patternFill patternType="solid">
                  <bgColor theme="0" tint="-4.9989318521683403E-2"/>
                </patternFill>
              </fill>
            </x14:dxf>
          </x14:cfRule>
          <x14:cfRule type="containsText" priority="186" operator="containsText" id="{7FC781DF-7A90-4FE0-9D8D-B44D6D01BF7A}">
            <xm:f>NOT(ISERROR(SEARCH($K$29,G74)))</xm:f>
            <xm:f>$K$29</xm:f>
            <x14:dxf>
              <font>
                <strike val="0"/>
                <u val="none"/>
                <color theme="0"/>
              </font>
              <fill>
                <patternFill patternType="solid">
                  <bgColor rgb="FF0052E8"/>
                </patternFill>
              </fill>
            </x14:dxf>
          </x14:cfRule>
          <x14:cfRule type="containsText" priority="187" operator="containsText" id="{DD1E051F-25BF-4691-97CD-C4D3F9BC473A}">
            <xm:f>NOT(ISERROR(SEARCH($K$28,G74)))</xm:f>
            <xm:f>$K$28</xm:f>
            <x14:dxf>
              <fill>
                <patternFill patternType="solid">
                  <bgColor rgb="FF009241"/>
                </patternFill>
              </fill>
            </x14:dxf>
          </x14:cfRule>
          <x14:cfRule type="containsText" priority="188" operator="containsText" id="{2FA87A76-1915-42D8-B275-529A3472D472}">
            <xm:f>NOT(ISERROR(SEARCH($K$27,G74)))</xm:f>
            <xm:f>$K$27</xm:f>
            <x14:dxf>
              <fill>
                <patternFill patternType="solid">
                  <bgColor rgb="FFFFFF00"/>
                </patternFill>
              </fill>
            </x14:dxf>
          </x14:cfRule>
          <xm:sqref>G74</xm:sqref>
        </x14:conditionalFormatting>
        <x14:conditionalFormatting xmlns:xm="http://schemas.microsoft.com/office/excel/2006/main">
          <x14:cfRule type="containsText" priority="179" operator="containsText" id="{843182A5-AEDC-4136-A9F4-010B3228A4AA}">
            <xm:f>NOT(ISERROR(SEARCH($K$39,H74)))</xm:f>
            <xm:f>$K$39</xm:f>
            <x14:dxf>
              <font>
                <color theme="0"/>
              </font>
              <fill>
                <patternFill patternType="solid">
                  <bgColor rgb="FF7030A0"/>
                </patternFill>
              </fill>
            </x14:dxf>
          </x14:cfRule>
          <x14:cfRule type="containsText" priority="180" operator="containsText" id="{DB3AB7F6-7ABD-4FB2-9B0A-4862DC063810}">
            <xm:f>NOT(ISERROR(SEARCH($K$38,H74)))</xm:f>
            <xm:f>$K$38</xm:f>
            <x14:dxf>
              <font>
                <color theme="0"/>
              </font>
              <fill>
                <patternFill patternType="solid">
                  <bgColor rgb="FF002060"/>
                </patternFill>
              </fill>
            </x14:dxf>
          </x14:cfRule>
          <x14:cfRule type="containsText" priority="181" operator="containsText" id="{C1DFD700-4CA2-4840-AAD9-84597F641094}">
            <xm:f>NOT(ISERROR(SEARCH($K$37,H74)))</xm:f>
            <xm:f>$K$37</xm:f>
            <x14:dxf>
              <fill>
                <patternFill patternType="solid">
                  <bgColor rgb="FF00B0F0"/>
                </patternFill>
              </fill>
            </x14:dxf>
          </x14:cfRule>
          <x14:cfRule type="containsText" priority="182" operator="containsText" id="{22405056-CED5-4358-8A92-8C07D00ECE53}">
            <xm:f>NOT(ISERROR(SEARCH($K$36,H74)))</xm:f>
            <xm:f>$K$36</xm:f>
            <x14:dxf>
              <fill>
                <patternFill patternType="solid">
                  <bgColor rgb="FF00B050"/>
                </patternFill>
              </fill>
            </x14:dxf>
          </x14:cfRule>
          <x14:cfRule type="containsText" priority="183" operator="containsText" id="{81F37171-DE43-4076-A3BB-752B46B44958}">
            <xm:f>NOT(ISERROR(SEARCH($K$35,H74)))</xm:f>
            <xm:f>$K$35</xm:f>
            <x14:dxf>
              <fill>
                <patternFill patternType="solid">
                  <bgColor rgb="FFFFFF00"/>
                </patternFill>
              </fill>
            </x14:dxf>
          </x14:cfRule>
          <x14:cfRule type="containsText" priority="184" operator="containsText" id="{18B5FDBF-39A3-4D3C-9A18-7496BD2C023F}">
            <xm:f>NOT(ISERROR(SEARCH($K$34,H74)))</xm:f>
            <xm:f>$K$34</xm:f>
            <x14:dxf>
              <fill>
                <patternFill patternType="solid">
                  <bgColor rgb="FFFFC000"/>
                </patternFill>
              </fill>
            </x14:dxf>
          </x14:cfRule>
          <xm:sqref>H74</xm:sqref>
        </x14:conditionalFormatting>
        <x14:conditionalFormatting xmlns:xm="http://schemas.microsoft.com/office/excel/2006/main">
          <x14:cfRule type="containsText" priority="17" operator="containsText" id="{17F9DB03-B023-4135-8759-3AB2DABC2FD0}">
            <xm:f>NOT(ISERROR(SEARCH($K$14,T79)))</xm:f>
            <xm:f>$K$14</xm:f>
            <x14:dxf>
              <font>
                <color rgb="FF00B050"/>
              </font>
            </x14:dxf>
          </x14:cfRule>
          <xm:sqref>T79</xm:sqref>
        </x14:conditionalFormatting>
        <x14:conditionalFormatting xmlns:xm="http://schemas.microsoft.com/office/excel/2006/main">
          <x14:cfRule type="containsText" priority="24" operator="containsText" id="{4EBECCA9-9A4E-4980-92DF-FAB44FAC4B69}">
            <xm:f>NOT(ISERROR(SEARCH($K$7,Q80)))</xm:f>
            <xm:f>$K$7</xm:f>
            <x14:dxf>
              <font>
                <color rgb="FFFF0000"/>
              </font>
            </x14:dxf>
          </x14:cfRule>
          <xm:sqref>Q80</xm:sqref>
        </x14:conditionalFormatting>
        <x14:conditionalFormatting xmlns:xm="http://schemas.microsoft.com/office/excel/2006/main">
          <x14:cfRule type="containsText" priority="16" operator="containsText" id="{BF6DF312-097D-4CEC-A570-96F58AE5B3B8}">
            <xm:f>NOT(ISERROR(SEARCH($K$11,R82)))</xm:f>
            <xm:f>$K$11</xm:f>
            <x14:dxf>
              <font>
                <color theme="0"/>
              </font>
              <fill>
                <patternFill patternType="solid">
                  <bgColor rgb="FF002060"/>
                </patternFill>
              </fill>
            </x14:dxf>
          </x14:cfRule>
          <xm:sqref>R82</xm:sqref>
        </x14:conditionalFormatting>
        <x14:conditionalFormatting xmlns:xm="http://schemas.microsoft.com/office/excel/2006/main">
          <x14:cfRule type="containsText" priority="64" operator="containsText" id="{27D25A05-AF34-434E-8BC9-ED85090EF203}">
            <xm:f>NOT(ISERROR(SEARCH($K$14,S82)))</xm:f>
            <xm:f>$K$14</xm:f>
            <x14:dxf>
              <font>
                <color rgb="FF00B050"/>
              </font>
            </x14:dxf>
          </x14:cfRule>
          <xm:sqref>S82</xm:sqref>
        </x14:conditionalFormatting>
        <x14:conditionalFormatting xmlns:xm="http://schemas.microsoft.com/office/excel/2006/main">
          <x14:cfRule type="containsText" priority="341" operator="containsText" id="{67987698-FBAA-4B70-B94E-366A6585ED64}">
            <xm:f>NOT(ISERROR(SEARCH($K$11,R83)))</xm:f>
            <xm:f>$K$11</xm:f>
            <x14:dxf>
              <font>
                <color theme="0"/>
              </font>
              <fill>
                <patternFill patternType="solid">
                  <bgColor rgb="FF002060"/>
                </patternFill>
              </fill>
            </x14:dxf>
          </x14:cfRule>
          <xm:sqref>R83</xm:sqref>
        </x14:conditionalFormatting>
        <x14:conditionalFormatting xmlns:xm="http://schemas.microsoft.com/office/excel/2006/main">
          <x14:cfRule type="containsText" priority="340" operator="containsText" id="{2E9E3062-AC10-4D01-8AA5-2A388F27F9AA}">
            <xm:f>NOT(ISERROR(SEARCH($K$14,S83)))</xm:f>
            <xm:f>$K$14</xm:f>
            <x14:dxf>
              <font>
                <color rgb="FF00B050"/>
              </font>
            </x14:dxf>
          </x14:cfRule>
          <xm:sqref>S83</xm:sqref>
        </x14:conditionalFormatting>
        <x14:conditionalFormatting xmlns:xm="http://schemas.microsoft.com/office/excel/2006/main">
          <x14:cfRule type="containsText" priority="129" operator="containsText" id="{A058B780-ADA3-4A20-A31C-75626156D803}">
            <xm:f>NOT(ISERROR(SEARCH($K$30,G86)))</xm:f>
            <xm:f>$K$30</xm:f>
            <x14:dxf>
              <font>
                <b/>
                <i val="0"/>
                <u val="none"/>
                <color rgb="FF000000"/>
              </font>
              <fill>
                <patternFill patternType="solid">
                  <bgColor theme="0" tint="-4.9989318521683403E-2"/>
                </patternFill>
              </fill>
            </x14:dxf>
          </x14:cfRule>
          <x14:cfRule type="containsText" priority="130" operator="containsText" id="{92CA19AF-1836-4FB3-8C24-BBEEFD0754C0}">
            <xm:f>NOT(ISERROR(SEARCH($K$29,G86)))</xm:f>
            <xm:f>$K$29</xm:f>
            <x14:dxf>
              <font>
                <strike val="0"/>
                <u val="none"/>
                <color theme="0"/>
              </font>
              <fill>
                <patternFill patternType="solid">
                  <bgColor rgb="FF0052E8"/>
                </patternFill>
              </fill>
            </x14:dxf>
          </x14:cfRule>
          <x14:cfRule type="containsText" priority="131" operator="containsText" id="{B99F0E7C-653A-4885-928B-9854F7F5411D}">
            <xm:f>NOT(ISERROR(SEARCH($K$28,G86)))</xm:f>
            <xm:f>$K$28</xm:f>
            <x14:dxf>
              <fill>
                <patternFill patternType="solid">
                  <bgColor rgb="FF009241"/>
                </patternFill>
              </fill>
            </x14:dxf>
          </x14:cfRule>
          <x14:cfRule type="containsText" priority="132" operator="containsText" id="{357AE41E-57C0-44A4-B879-7A55E3DC4BC7}">
            <xm:f>NOT(ISERROR(SEARCH($K$27,G86)))</xm:f>
            <xm:f>$K$27</xm:f>
            <x14:dxf>
              <fill>
                <patternFill patternType="solid">
                  <bgColor rgb="FFFFFF00"/>
                </patternFill>
              </fill>
            </x14:dxf>
          </x14:cfRule>
          <xm:sqref>G86</xm:sqref>
        </x14:conditionalFormatting>
        <x14:conditionalFormatting xmlns:xm="http://schemas.microsoft.com/office/excel/2006/main">
          <x14:cfRule type="containsText" priority="123" operator="containsText" id="{4108D7EC-B1F8-45BF-8CA9-947A4670E158}">
            <xm:f>NOT(ISERROR(SEARCH($K$39,H86)))</xm:f>
            <xm:f>$K$39</xm:f>
            <x14:dxf>
              <font>
                <color theme="0"/>
              </font>
              <fill>
                <patternFill patternType="solid">
                  <bgColor rgb="FF7030A0"/>
                </patternFill>
              </fill>
            </x14:dxf>
          </x14:cfRule>
          <x14:cfRule type="containsText" priority="124" operator="containsText" id="{7CF2AE30-5653-4BCA-AD18-AFBE424FBFB4}">
            <xm:f>NOT(ISERROR(SEARCH($K$38,H86)))</xm:f>
            <xm:f>$K$38</xm:f>
            <x14:dxf>
              <font>
                <color theme="0"/>
              </font>
              <fill>
                <patternFill patternType="solid">
                  <bgColor rgb="FF002060"/>
                </patternFill>
              </fill>
            </x14:dxf>
          </x14:cfRule>
          <x14:cfRule type="containsText" priority="125" operator="containsText" id="{372609C5-0611-4ADA-90A7-874AE10596FC}">
            <xm:f>NOT(ISERROR(SEARCH($K$37,H86)))</xm:f>
            <xm:f>$K$37</xm:f>
            <x14:dxf>
              <fill>
                <patternFill patternType="solid">
                  <bgColor rgb="FF00B0F0"/>
                </patternFill>
              </fill>
            </x14:dxf>
          </x14:cfRule>
          <x14:cfRule type="containsText" priority="126" operator="containsText" id="{FF050B1D-DD96-4186-A882-8B57D92C0FF1}">
            <xm:f>NOT(ISERROR(SEARCH($K$36,H86)))</xm:f>
            <xm:f>$K$36</xm:f>
            <x14:dxf>
              <fill>
                <patternFill patternType="solid">
                  <bgColor rgb="FF00B050"/>
                </patternFill>
              </fill>
            </x14:dxf>
          </x14:cfRule>
          <x14:cfRule type="containsText" priority="127" operator="containsText" id="{9F515356-5E04-4908-B16C-E93C1ECAEB93}">
            <xm:f>NOT(ISERROR(SEARCH($K$35,H86)))</xm:f>
            <xm:f>$K$35</xm:f>
            <x14:dxf>
              <fill>
                <patternFill patternType="solid">
                  <bgColor rgb="FFFFFF00"/>
                </patternFill>
              </fill>
            </x14:dxf>
          </x14:cfRule>
          <x14:cfRule type="containsText" priority="128" operator="containsText" id="{4C4DB65A-13BE-4713-B5F8-ABD96F30EB73}">
            <xm:f>NOT(ISERROR(SEARCH($K$34,H86)))</xm:f>
            <xm:f>$K$34</xm:f>
            <x14:dxf>
              <fill>
                <patternFill patternType="solid">
                  <bgColor rgb="FFFFC000"/>
                </patternFill>
              </fill>
            </x14:dxf>
          </x14:cfRule>
          <xm:sqref>H86</xm:sqref>
        </x14:conditionalFormatting>
        <x14:conditionalFormatting xmlns:xm="http://schemas.microsoft.com/office/excel/2006/main">
          <x14:cfRule type="containsText" priority="104" operator="containsText" id="{B9A2EB60-DE6E-49C1-88A0-9DCAB4D26A7E}">
            <xm:f>NOT(ISERROR(SEARCH($K$30,G89)))</xm:f>
            <xm:f>$K$30</xm:f>
            <x14:dxf>
              <font>
                <b/>
                <i val="0"/>
                <u val="none"/>
                <color rgb="FF000000"/>
              </font>
              <fill>
                <patternFill patternType="solid">
                  <bgColor theme="0" tint="-4.9989318521683403E-2"/>
                </patternFill>
              </fill>
            </x14:dxf>
          </x14:cfRule>
          <x14:cfRule type="containsText" priority="105" operator="containsText" id="{0774181B-9FD4-46EE-B434-5DD9EEFC9822}">
            <xm:f>NOT(ISERROR(SEARCH($K$29,G89)))</xm:f>
            <xm:f>$K$29</xm:f>
            <x14:dxf>
              <font>
                <strike val="0"/>
                <u val="none"/>
                <color theme="0"/>
              </font>
              <fill>
                <patternFill patternType="solid">
                  <bgColor rgb="FF0052E8"/>
                </patternFill>
              </fill>
            </x14:dxf>
          </x14:cfRule>
          <x14:cfRule type="containsText" priority="106" operator="containsText" id="{064F9222-7D9E-4D82-9B48-3F6A3E3F76DC}">
            <xm:f>NOT(ISERROR(SEARCH($K$28,G89)))</xm:f>
            <xm:f>$K$28</xm:f>
            <x14:dxf>
              <fill>
                <patternFill patternType="solid">
                  <bgColor rgb="FF009241"/>
                </patternFill>
              </fill>
            </x14:dxf>
          </x14:cfRule>
          <x14:cfRule type="containsText" priority="107" operator="containsText" id="{97BBF51C-281A-42E5-AEAC-445B252D2966}">
            <xm:f>NOT(ISERROR(SEARCH($K$27,G89)))</xm:f>
            <xm:f>$K$27</xm:f>
            <x14:dxf>
              <fill>
                <patternFill patternType="solid">
                  <bgColor rgb="FFFFFF00"/>
                </patternFill>
              </fill>
            </x14:dxf>
          </x14:cfRule>
          <xm:sqref>G89</xm:sqref>
        </x14:conditionalFormatting>
        <x14:conditionalFormatting xmlns:xm="http://schemas.microsoft.com/office/excel/2006/main">
          <x14:cfRule type="containsText" priority="98" operator="containsText" id="{E4A59C46-9B55-4500-9B01-2D84E18D55F9}">
            <xm:f>NOT(ISERROR(SEARCH($K$39,H89)))</xm:f>
            <xm:f>$K$39</xm:f>
            <x14:dxf>
              <font>
                <color theme="0"/>
              </font>
              <fill>
                <patternFill patternType="solid">
                  <bgColor rgb="FF7030A0"/>
                </patternFill>
              </fill>
            </x14:dxf>
          </x14:cfRule>
          <x14:cfRule type="containsText" priority="99" operator="containsText" id="{A3DB10F7-75F3-41BC-AE9E-AEC49210AD30}">
            <xm:f>NOT(ISERROR(SEARCH($K$38,H89)))</xm:f>
            <xm:f>$K$38</xm:f>
            <x14:dxf>
              <font>
                <color theme="0"/>
              </font>
              <fill>
                <patternFill patternType="solid">
                  <bgColor rgb="FF002060"/>
                </patternFill>
              </fill>
            </x14:dxf>
          </x14:cfRule>
          <x14:cfRule type="containsText" priority="100" operator="containsText" id="{4430EC93-4EF3-4653-BC7A-EA250538F2F9}">
            <xm:f>NOT(ISERROR(SEARCH($K$37,H89)))</xm:f>
            <xm:f>$K$37</xm:f>
            <x14:dxf>
              <fill>
                <patternFill patternType="solid">
                  <bgColor rgb="FF00B0F0"/>
                </patternFill>
              </fill>
            </x14:dxf>
          </x14:cfRule>
          <x14:cfRule type="containsText" priority="101" operator="containsText" id="{4AD2F44D-620B-4F44-9074-D79B2B98F461}">
            <xm:f>NOT(ISERROR(SEARCH($K$36,H89)))</xm:f>
            <xm:f>$K$36</xm:f>
            <x14:dxf>
              <fill>
                <patternFill patternType="solid">
                  <bgColor rgb="FF00B050"/>
                </patternFill>
              </fill>
            </x14:dxf>
          </x14:cfRule>
          <x14:cfRule type="containsText" priority="102" operator="containsText" id="{31133A3B-651F-44EA-99CB-12BF62C4FB28}">
            <xm:f>NOT(ISERROR(SEARCH($K$35,H89)))</xm:f>
            <xm:f>$K$35</xm:f>
            <x14:dxf>
              <fill>
                <patternFill patternType="solid">
                  <bgColor rgb="FFFFFF00"/>
                </patternFill>
              </fill>
            </x14:dxf>
          </x14:cfRule>
          <x14:cfRule type="containsText" priority="103" operator="containsText" id="{DE7D0C5C-A574-4AA0-849D-8E1EED36EFFC}">
            <xm:f>NOT(ISERROR(SEARCH($K$34,H89)))</xm:f>
            <xm:f>$K$34</xm:f>
            <x14:dxf>
              <fill>
                <patternFill patternType="solid">
                  <bgColor rgb="FFFFC000"/>
                </patternFill>
              </fill>
            </x14:dxf>
          </x14:cfRule>
          <xm:sqref>H89</xm:sqref>
        </x14:conditionalFormatting>
        <x14:conditionalFormatting xmlns:xm="http://schemas.microsoft.com/office/excel/2006/main">
          <x14:cfRule type="containsText" priority="8" operator="containsText" id="{982200E0-2DB9-4FBF-A45F-63796E59E8D7}">
            <xm:f>NOT(ISERROR(SEARCH($K$30,G94)))</xm:f>
            <xm:f>$K$30</xm:f>
            <x14:dxf>
              <font>
                <b/>
                <i val="0"/>
                <u val="none"/>
                <color rgb="FF000000"/>
              </font>
              <fill>
                <patternFill patternType="solid">
                  <bgColor theme="0" tint="-4.9989318521683403E-2"/>
                </patternFill>
              </fill>
            </x14:dxf>
          </x14:cfRule>
          <x14:cfRule type="containsText" priority="9" operator="containsText" id="{FB364E4F-403A-4C40-BC24-4B52DAE444D4}">
            <xm:f>NOT(ISERROR(SEARCH($K$29,G94)))</xm:f>
            <xm:f>$K$29</xm:f>
            <x14:dxf>
              <font>
                <strike val="0"/>
                <u val="none"/>
                <color theme="0"/>
              </font>
              <fill>
                <patternFill patternType="solid">
                  <bgColor rgb="FF0052E8"/>
                </patternFill>
              </fill>
            </x14:dxf>
          </x14:cfRule>
          <x14:cfRule type="containsText" priority="10" operator="containsText" id="{C8919353-ADE0-4BCC-B04C-BD5CF12A8187}">
            <xm:f>NOT(ISERROR(SEARCH($K$28,G94)))</xm:f>
            <xm:f>$K$28</xm:f>
            <x14:dxf>
              <fill>
                <patternFill patternType="solid">
                  <bgColor rgb="FF009241"/>
                </patternFill>
              </fill>
            </x14:dxf>
          </x14:cfRule>
          <x14:cfRule type="containsText" priority="11" operator="containsText" id="{97555A78-AC1F-4992-8C0F-FB7749B7E6F0}">
            <xm:f>NOT(ISERROR(SEARCH($K$27,G94)))</xm:f>
            <xm:f>$K$27</xm:f>
            <x14:dxf>
              <fill>
                <patternFill patternType="solid">
                  <bgColor rgb="FFFFFF00"/>
                </patternFill>
              </fill>
            </x14:dxf>
          </x14:cfRule>
          <xm:sqref>G94</xm:sqref>
        </x14:conditionalFormatting>
        <x14:conditionalFormatting xmlns:xm="http://schemas.microsoft.com/office/excel/2006/main">
          <x14:cfRule type="containsText" priority="2" operator="containsText" id="{E9B8B5C9-10EB-4E83-8A82-FE6E3FD79069}">
            <xm:f>NOT(ISERROR(SEARCH($K$39,H94)))</xm:f>
            <xm:f>$K$39</xm:f>
            <x14:dxf>
              <font>
                <color theme="0"/>
              </font>
              <fill>
                <patternFill patternType="solid">
                  <bgColor rgb="FF7030A0"/>
                </patternFill>
              </fill>
            </x14:dxf>
          </x14:cfRule>
          <x14:cfRule type="containsText" priority="3" operator="containsText" id="{AA18973E-6524-4B37-9C27-25DED406BE54}">
            <xm:f>NOT(ISERROR(SEARCH($K$38,H94)))</xm:f>
            <xm:f>$K$38</xm:f>
            <x14:dxf>
              <font>
                <color theme="0"/>
              </font>
              <fill>
                <patternFill patternType="solid">
                  <bgColor rgb="FF002060"/>
                </patternFill>
              </fill>
            </x14:dxf>
          </x14:cfRule>
          <x14:cfRule type="containsText" priority="4" operator="containsText" id="{D3884C23-41C7-47ED-82DF-0FAF1C5B87B8}">
            <xm:f>NOT(ISERROR(SEARCH($K$37,H94)))</xm:f>
            <xm:f>$K$37</xm:f>
            <x14:dxf>
              <fill>
                <patternFill patternType="solid">
                  <bgColor rgb="FF00B0F0"/>
                </patternFill>
              </fill>
            </x14:dxf>
          </x14:cfRule>
          <x14:cfRule type="containsText" priority="5" operator="containsText" id="{3F60EECA-6DB8-4BFE-8BF2-20D4E79D0F04}">
            <xm:f>NOT(ISERROR(SEARCH($K$36,H94)))</xm:f>
            <xm:f>$K$36</xm:f>
            <x14:dxf>
              <fill>
                <patternFill patternType="solid">
                  <bgColor rgb="FF00B050"/>
                </patternFill>
              </fill>
            </x14:dxf>
          </x14:cfRule>
          <x14:cfRule type="containsText" priority="6" operator="containsText" id="{E75BE7A9-9FC0-4FD9-AB25-28BF4CF352FD}">
            <xm:f>NOT(ISERROR(SEARCH($K$35,H94)))</xm:f>
            <xm:f>$K$35</xm:f>
            <x14:dxf>
              <fill>
                <patternFill patternType="solid">
                  <bgColor rgb="FFFFFF00"/>
                </patternFill>
              </fill>
            </x14:dxf>
          </x14:cfRule>
          <x14:cfRule type="containsText" priority="7" operator="containsText" id="{D9C0FF47-E89E-41DC-A728-09518D02FB3B}">
            <xm:f>NOT(ISERROR(SEARCH($K$34,H94)))</xm:f>
            <xm:f>$K$34</xm:f>
            <x14:dxf>
              <fill>
                <patternFill patternType="solid">
                  <bgColor rgb="FFFFC000"/>
                </patternFill>
              </fill>
            </x14:dxf>
          </x14:cfRule>
          <xm:sqref>H94</xm:sqref>
        </x14:conditionalFormatting>
        <x14:conditionalFormatting xmlns:xm="http://schemas.microsoft.com/office/excel/2006/main">
          <x14:cfRule type="containsText" priority="12" operator="containsText" id="{FD12E52D-270F-41B7-8013-7F2980C22A33}">
            <xm:f>NOT(ISERROR(SEARCH($K$7,Q94)))</xm:f>
            <xm:f>$K$7</xm:f>
            <x14:dxf>
              <font>
                <color rgb="FFFF0000"/>
              </font>
            </x14:dxf>
          </x14:cfRule>
          <xm:sqref>Q94</xm:sqref>
        </x14:conditionalFormatting>
        <x14:conditionalFormatting xmlns:xm="http://schemas.microsoft.com/office/excel/2006/main">
          <x14:cfRule type="containsText" priority="14" operator="containsText" id="{D7CCE8AD-AA3D-4E27-A58F-A8DEE2D66A71}">
            <xm:f>NOT(ISERROR(SEARCH($K$11,R94)))</xm:f>
            <xm:f>$K$11</xm:f>
            <x14:dxf>
              <font>
                <color theme="0"/>
              </font>
              <fill>
                <patternFill patternType="solid">
                  <bgColor rgb="FF002060"/>
                </patternFill>
              </fill>
            </x14:dxf>
          </x14:cfRule>
          <xm:sqref>R94</xm:sqref>
        </x14:conditionalFormatting>
        <x14:conditionalFormatting xmlns:xm="http://schemas.microsoft.com/office/excel/2006/main">
          <x14:cfRule type="containsText" priority="13" operator="containsText" id="{C1C1BD2B-4DB0-4DC5-AA3B-11750FD01E77}">
            <xm:f>NOT(ISERROR(SEARCH($K$14,S94)))</xm:f>
            <xm:f>$K$14</xm:f>
            <x14:dxf>
              <font>
                <color rgb="FF00B050"/>
              </font>
            </x14:dxf>
          </x14:cfRule>
          <xm:sqref>S94</xm:sqref>
        </x14:conditionalFormatting>
        <x14:conditionalFormatting xmlns:xm="http://schemas.microsoft.com/office/excel/2006/main">
          <x14:cfRule type="containsText" priority="334" operator="containsText" id="{108907E9-AF95-454B-AEE9-E683F013FA4E}">
            <xm:f>NOT(ISERROR(SEARCH($K$30,G100)))</xm:f>
            <xm:f>$K$30</xm:f>
            <x14:dxf>
              <font>
                <b/>
                <i val="0"/>
                <u val="none"/>
                <color rgb="FF000000"/>
              </font>
              <fill>
                <patternFill patternType="solid">
                  <bgColor theme="0" tint="-4.9989318521683403E-2"/>
                </patternFill>
              </fill>
            </x14:dxf>
          </x14:cfRule>
          <x14:cfRule type="containsText" priority="335" operator="containsText" id="{7275DD93-F253-40D2-A894-53B935C8F64A}">
            <xm:f>NOT(ISERROR(SEARCH($K$29,G100)))</xm:f>
            <xm:f>$K$29</xm:f>
            <x14:dxf>
              <font>
                <strike val="0"/>
                <u val="none"/>
                <color theme="0"/>
              </font>
              <fill>
                <patternFill patternType="solid">
                  <bgColor rgb="FF0052E8"/>
                </patternFill>
              </fill>
            </x14:dxf>
          </x14:cfRule>
          <x14:cfRule type="containsText" priority="336" operator="containsText" id="{3D4802C3-0316-42FE-AF9B-0255D16FFD09}">
            <xm:f>NOT(ISERROR(SEARCH($K$28,G100)))</xm:f>
            <xm:f>$K$28</xm:f>
            <x14:dxf>
              <fill>
                <patternFill patternType="solid">
                  <bgColor rgb="FF009241"/>
                </patternFill>
              </fill>
            </x14:dxf>
          </x14:cfRule>
          <x14:cfRule type="containsText" priority="337" operator="containsText" id="{73BBA876-24D8-44EE-BB05-40F2AC807586}">
            <xm:f>NOT(ISERROR(SEARCH($K$27,G100)))</xm:f>
            <xm:f>$K$27</xm:f>
            <x14:dxf>
              <fill>
                <patternFill patternType="solid">
                  <bgColor rgb="FFFFFF00"/>
                </patternFill>
              </fill>
            </x14:dxf>
          </x14:cfRule>
          <xm:sqref>G100</xm:sqref>
        </x14:conditionalFormatting>
        <x14:conditionalFormatting xmlns:xm="http://schemas.microsoft.com/office/excel/2006/main">
          <x14:cfRule type="containsText" priority="328" operator="containsText" id="{2E8F2E85-90AB-4CD3-BB08-E1300F704C32}">
            <xm:f>NOT(ISERROR(SEARCH($K$39,H100)))</xm:f>
            <xm:f>$K$39</xm:f>
            <x14:dxf>
              <font>
                <color theme="0"/>
              </font>
              <fill>
                <patternFill patternType="solid">
                  <bgColor rgb="FF7030A0"/>
                </patternFill>
              </fill>
            </x14:dxf>
          </x14:cfRule>
          <x14:cfRule type="containsText" priority="329" operator="containsText" id="{74CD34F2-3169-49F7-AE89-5A321E043050}">
            <xm:f>NOT(ISERROR(SEARCH($K$38,H100)))</xm:f>
            <xm:f>$K$38</xm:f>
            <x14:dxf>
              <font>
                <color theme="0"/>
              </font>
              <fill>
                <patternFill patternType="solid">
                  <bgColor rgb="FF002060"/>
                </patternFill>
              </fill>
            </x14:dxf>
          </x14:cfRule>
          <x14:cfRule type="containsText" priority="330" operator="containsText" id="{CDBB97CA-FA68-415B-B217-CD127F5837D1}">
            <xm:f>NOT(ISERROR(SEARCH($K$37,H100)))</xm:f>
            <xm:f>$K$37</xm:f>
            <x14:dxf>
              <fill>
                <patternFill patternType="solid">
                  <bgColor rgb="FF00B0F0"/>
                </patternFill>
              </fill>
            </x14:dxf>
          </x14:cfRule>
          <x14:cfRule type="containsText" priority="331" operator="containsText" id="{A85B5415-0D61-4FA0-823B-041338ABE8DA}">
            <xm:f>NOT(ISERROR(SEARCH($K$36,H100)))</xm:f>
            <xm:f>$K$36</xm:f>
            <x14:dxf>
              <fill>
                <patternFill patternType="solid">
                  <bgColor rgb="FF00B050"/>
                </patternFill>
              </fill>
            </x14:dxf>
          </x14:cfRule>
          <x14:cfRule type="containsText" priority="332" operator="containsText" id="{6D218095-284F-450A-9698-B56DAB003DCA}">
            <xm:f>NOT(ISERROR(SEARCH($K$35,H100)))</xm:f>
            <xm:f>$K$35</xm:f>
            <x14:dxf>
              <fill>
                <patternFill patternType="solid">
                  <bgColor rgb="FFFFFF00"/>
                </patternFill>
              </fill>
            </x14:dxf>
          </x14:cfRule>
          <x14:cfRule type="containsText" priority="333" operator="containsText" id="{A2F480C4-7DF0-4F33-81C0-B0ECA38294A8}">
            <xm:f>NOT(ISERROR(SEARCH($K$34,H100)))</xm:f>
            <xm:f>$K$34</xm:f>
            <x14:dxf>
              <fill>
                <patternFill patternType="solid">
                  <bgColor rgb="FFFFC000"/>
                </patternFill>
              </fill>
            </x14:dxf>
          </x14:cfRule>
          <xm:sqref>H100</xm:sqref>
        </x14:conditionalFormatting>
        <x14:conditionalFormatting xmlns:xm="http://schemas.microsoft.com/office/excel/2006/main">
          <x14:cfRule type="containsText" priority="306" operator="containsText" id="{A5B536E8-5661-4131-97DC-3D01E719257E}">
            <xm:f>NOT(ISERROR(SEARCH($K$30,G103)))</xm:f>
            <xm:f>$K$30</xm:f>
            <x14:dxf>
              <font>
                <b/>
                <i val="0"/>
                <u val="none"/>
                <color rgb="FF000000"/>
              </font>
              <fill>
                <patternFill patternType="solid">
                  <bgColor theme="0" tint="-4.9989318521683403E-2"/>
                </patternFill>
              </fill>
            </x14:dxf>
          </x14:cfRule>
          <x14:cfRule type="containsText" priority="307" operator="containsText" id="{FCDD5715-C248-4765-945F-96AFFA5343C8}">
            <xm:f>NOT(ISERROR(SEARCH($K$29,G103)))</xm:f>
            <xm:f>$K$29</xm:f>
            <x14:dxf>
              <font>
                <strike val="0"/>
                <u val="none"/>
                <color theme="0"/>
              </font>
              <fill>
                <patternFill patternType="solid">
                  <bgColor rgb="FF0052E8"/>
                </patternFill>
              </fill>
            </x14:dxf>
          </x14:cfRule>
          <x14:cfRule type="containsText" priority="308" operator="containsText" id="{45ECBFA9-C738-4736-B571-5636DD0DFC95}">
            <xm:f>NOT(ISERROR(SEARCH($K$28,G103)))</xm:f>
            <xm:f>$K$28</xm:f>
            <x14:dxf>
              <fill>
                <patternFill patternType="solid">
                  <bgColor rgb="FF009241"/>
                </patternFill>
              </fill>
            </x14:dxf>
          </x14:cfRule>
          <x14:cfRule type="containsText" priority="309" operator="containsText" id="{8B773B05-2C9C-44BF-A8B0-28F56E64FF2F}">
            <xm:f>NOT(ISERROR(SEARCH($K$27,G103)))</xm:f>
            <xm:f>$K$27</xm:f>
            <x14:dxf>
              <fill>
                <patternFill patternType="solid">
                  <bgColor rgb="FFFFFF00"/>
                </patternFill>
              </fill>
            </x14:dxf>
          </x14:cfRule>
          <xm:sqref>G103</xm:sqref>
        </x14:conditionalFormatting>
        <x14:conditionalFormatting xmlns:xm="http://schemas.microsoft.com/office/excel/2006/main">
          <x14:cfRule type="containsText" priority="300" operator="containsText" id="{D993DBEA-DC03-4748-B546-9FD9AF990AD2}">
            <xm:f>NOT(ISERROR(SEARCH($K$39,H103)))</xm:f>
            <xm:f>$K$39</xm:f>
            <x14:dxf>
              <font>
                <color theme="0"/>
              </font>
              <fill>
                <patternFill patternType="solid">
                  <bgColor rgb="FF7030A0"/>
                </patternFill>
              </fill>
            </x14:dxf>
          </x14:cfRule>
          <x14:cfRule type="containsText" priority="301" operator="containsText" id="{3C1CF943-6365-402A-A960-640F5265D9CE}">
            <xm:f>NOT(ISERROR(SEARCH($K$38,H103)))</xm:f>
            <xm:f>$K$38</xm:f>
            <x14:dxf>
              <font>
                <color theme="0"/>
              </font>
              <fill>
                <patternFill patternType="solid">
                  <bgColor rgb="FF002060"/>
                </patternFill>
              </fill>
            </x14:dxf>
          </x14:cfRule>
          <x14:cfRule type="containsText" priority="302" operator="containsText" id="{D3D92156-562F-4CEB-878F-5D6A8295FCCC}">
            <xm:f>NOT(ISERROR(SEARCH($K$37,H103)))</xm:f>
            <xm:f>$K$37</xm:f>
            <x14:dxf>
              <fill>
                <patternFill patternType="solid">
                  <bgColor rgb="FF00B0F0"/>
                </patternFill>
              </fill>
            </x14:dxf>
          </x14:cfRule>
          <x14:cfRule type="containsText" priority="303" operator="containsText" id="{6AF2E1B1-2A26-4D91-85E6-8C28E0C51EE7}">
            <xm:f>NOT(ISERROR(SEARCH($K$36,H103)))</xm:f>
            <xm:f>$K$36</xm:f>
            <x14:dxf>
              <fill>
                <patternFill patternType="solid">
                  <bgColor rgb="FF00B050"/>
                </patternFill>
              </fill>
            </x14:dxf>
          </x14:cfRule>
          <x14:cfRule type="containsText" priority="304" operator="containsText" id="{0123AFDF-5F0F-4442-AF95-208D1075E0A2}">
            <xm:f>NOT(ISERROR(SEARCH($K$35,H103)))</xm:f>
            <xm:f>$K$35</xm:f>
            <x14:dxf>
              <fill>
                <patternFill patternType="solid">
                  <bgColor rgb="FFFFFF00"/>
                </patternFill>
              </fill>
            </x14:dxf>
          </x14:cfRule>
          <x14:cfRule type="containsText" priority="305" operator="containsText" id="{0ABB95D8-F202-4890-B2F5-31506E7C444E}">
            <xm:f>NOT(ISERROR(SEARCH($K$34,H103)))</xm:f>
            <xm:f>$K$34</xm:f>
            <x14:dxf>
              <fill>
                <patternFill patternType="solid">
                  <bgColor rgb="FFFFC000"/>
                </patternFill>
              </fill>
            </x14:dxf>
          </x14:cfRule>
          <xm:sqref>H103</xm:sqref>
        </x14:conditionalFormatting>
        <x14:conditionalFormatting xmlns:xm="http://schemas.microsoft.com/office/excel/2006/main">
          <x14:cfRule type="containsText" priority="240" operator="containsText" id="{EE3DA27B-155F-4C3A-9526-314163C34E4E}">
            <xm:f>NOT(ISERROR(SEARCH($K$30,G113)))</xm:f>
            <xm:f>$K$30</xm:f>
            <x14:dxf>
              <font>
                <b/>
                <i val="0"/>
                <u val="none"/>
                <color rgb="FF000000"/>
              </font>
              <fill>
                <patternFill patternType="solid">
                  <bgColor theme="0" tint="-4.9989318521683403E-2"/>
                </patternFill>
              </fill>
            </x14:dxf>
          </x14:cfRule>
          <x14:cfRule type="containsText" priority="241" operator="containsText" id="{E94A006A-F846-4DCE-9DE9-D166307F256A}">
            <xm:f>NOT(ISERROR(SEARCH($K$29,G113)))</xm:f>
            <xm:f>$K$29</xm:f>
            <x14:dxf>
              <font>
                <strike val="0"/>
                <u val="none"/>
                <color theme="0"/>
              </font>
              <fill>
                <patternFill patternType="solid">
                  <bgColor rgb="FF0052E8"/>
                </patternFill>
              </fill>
            </x14:dxf>
          </x14:cfRule>
          <x14:cfRule type="containsText" priority="242" operator="containsText" id="{5B5640A1-863D-487B-92FC-9BC31451C36F}">
            <xm:f>NOT(ISERROR(SEARCH($K$28,G113)))</xm:f>
            <xm:f>$K$28</xm:f>
            <x14:dxf>
              <fill>
                <patternFill patternType="solid">
                  <bgColor rgb="FF009241"/>
                </patternFill>
              </fill>
            </x14:dxf>
          </x14:cfRule>
          <x14:cfRule type="containsText" priority="243" operator="containsText" id="{3FF95F0D-8ED6-4F1A-A07E-5D72105C25FC}">
            <xm:f>NOT(ISERROR(SEARCH($K$27,G113)))</xm:f>
            <xm:f>$K$27</xm:f>
            <x14:dxf>
              <fill>
                <patternFill patternType="solid">
                  <bgColor rgb="FFFFFF00"/>
                </patternFill>
              </fill>
            </x14:dxf>
          </x14:cfRule>
          <xm:sqref>G113</xm:sqref>
        </x14:conditionalFormatting>
        <x14:conditionalFormatting xmlns:xm="http://schemas.microsoft.com/office/excel/2006/main">
          <x14:cfRule type="containsText" priority="234" operator="containsText" id="{11FD98B1-5F7E-4599-B926-94BA9DD72818}">
            <xm:f>NOT(ISERROR(SEARCH($K$39,H113)))</xm:f>
            <xm:f>$K$39</xm:f>
            <x14:dxf>
              <font>
                <color theme="0"/>
              </font>
              <fill>
                <patternFill patternType="solid">
                  <bgColor rgb="FF7030A0"/>
                </patternFill>
              </fill>
            </x14:dxf>
          </x14:cfRule>
          <x14:cfRule type="containsText" priority="235" operator="containsText" id="{A8C7FF7D-05E6-4BD4-89ED-4D3238FA1305}">
            <xm:f>NOT(ISERROR(SEARCH($K$38,H113)))</xm:f>
            <xm:f>$K$38</xm:f>
            <x14:dxf>
              <font>
                <color theme="0"/>
              </font>
              <fill>
                <patternFill patternType="solid">
                  <bgColor rgb="FF002060"/>
                </patternFill>
              </fill>
            </x14:dxf>
          </x14:cfRule>
          <x14:cfRule type="containsText" priority="236" operator="containsText" id="{65A05AEA-2E13-49EE-958A-94363E4F842C}">
            <xm:f>NOT(ISERROR(SEARCH($K$37,H113)))</xm:f>
            <xm:f>$K$37</xm:f>
            <x14:dxf>
              <fill>
                <patternFill patternType="solid">
                  <bgColor rgb="FF00B0F0"/>
                </patternFill>
              </fill>
            </x14:dxf>
          </x14:cfRule>
          <x14:cfRule type="containsText" priority="237" operator="containsText" id="{5A11D88F-64A6-454D-B730-7B4BA91465E1}">
            <xm:f>NOT(ISERROR(SEARCH($K$36,H113)))</xm:f>
            <xm:f>$K$36</xm:f>
            <x14:dxf>
              <fill>
                <patternFill patternType="solid">
                  <bgColor rgb="FF00B050"/>
                </patternFill>
              </fill>
            </x14:dxf>
          </x14:cfRule>
          <x14:cfRule type="containsText" priority="238" operator="containsText" id="{25759514-7AB6-4053-9ACD-01DB2E15AFEA}">
            <xm:f>NOT(ISERROR(SEARCH($K$35,H113)))</xm:f>
            <xm:f>$K$35</xm:f>
            <x14:dxf>
              <fill>
                <patternFill patternType="solid">
                  <bgColor rgb="FFFFFF00"/>
                </patternFill>
              </fill>
            </x14:dxf>
          </x14:cfRule>
          <x14:cfRule type="containsText" priority="239" operator="containsText" id="{63301DF6-AA7A-4C92-8FCC-0BAAE78124B9}">
            <xm:f>NOT(ISERROR(SEARCH($K$34,H113)))</xm:f>
            <xm:f>$K$34</xm:f>
            <x14:dxf>
              <fill>
                <patternFill patternType="solid">
                  <bgColor rgb="FFFFC000"/>
                </patternFill>
              </fill>
            </x14:dxf>
          </x14:cfRule>
          <xm:sqref>H113</xm:sqref>
        </x14:conditionalFormatting>
        <x14:conditionalFormatting xmlns:xm="http://schemas.microsoft.com/office/excel/2006/main">
          <x14:cfRule type="containsText" priority="401" operator="containsText" id="{D3D4DC37-C2D7-4C24-9CBD-1D4F5DE8B9A9}">
            <xm:f>NOT(ISERROR(SEARCH($K$30,G61)))</xm:f>
            <xm:f>$K$30</xm:f>
            <x14:dxf>
              <font>
                <b/>
                <i val="0"/>
                <u val="none"/>
                <color rgb="FF000000"/>
              </font>
              <fill>
                <patternFill patternType="solid">
                  <bgColor theme="0" tint="-4.9989318521683403E-2"/>
                </patternFill>
              </fill>
            </x14:dxf>
          </x14:cfRule>
          <x14:cfRule type="containsText" priority="402" operator="containsText" id="{52E71DC5-A488-4C88-B4A0-BE7B35E64A1F}">
            <xm:f>NOT(ISERROR(SEARCH($K$29,G61)))</xm:f>
            <xm:f>$K$29</xm:f>
            <x14:dxf>
              <font>
                <strike val="0"/>
                <u val="none"/>
                <color theme="0"/>
              </font>
              <fill>
                <patternFill patternType="solid">
                  <bgColor rgb="FF0052E8"/>
                </patternFill>
              </fill>
            </x14:dxf>
          </x14:cfRule>
          <x14:cfRule type="containsText" priority="403" operator="containsText" id="{DDFDB72D-D5CB-40CF-BE8D-46332AB0D6D9}">
            <xm:f>NOT(ISERROR(SEARCH($K$28,G61)))</xm:f>
            <xm:f>$K$28</xm:f>
            <x14:dxf>
              <fill>
                <patternFill patternType="solid">
                  <bgColor rgb="FF009241"/>
                </patternFill>
              </fill>
            </x14:dxf>
          </x14:cfRule>
          <x14:cfRule type="containsText" priority="404" operator="containsText" id="{54A74DFB-2942-4D86-BD63-06C9794173B8}">
            <xm:f>NOT(ISERROR(SEARCH($K$27,G61)))</xm:f>
            <xm:f>$K$27</xm:f>
            <x14:dxf>
              <fill>
                <patternFill patternType="solid">
                  <bgColor rgb="FFFFFF00"/>
                </patternFill>
              </fill>
            </x14:dxf>
          </x14:cfRule>
          <xm:sqref>G61:G62</xm:sqref>
        </x14:conditionalFormatting>
        <x14:conditionalFormatting xmlns:xm="http://schemas.microsoft.com/office/excel/2006/main">
          <x14:cfRule type="containsText" priority="227" operator="containsText" id="{DFEEC0C2-A45F-41A0-A3E9-F9C7118E002E}">
            <xm:f>NOT(ISERROR(SEARCH($K$30,G69)))</xm:f>
            <xm:f>$K$30</xm:f>
            <x14:dxf>
              <font>
                <b/>
                <i val="0"/>
                <u val="none"/>
                <color rgb="FF000000"/>
              </font>
              <fill>
                <patternFill patternType="solid">
                  <bgColor theme="0" tint="-4.9989318521683403E-2"/>
                </patternFill>
              </fill>
            </x14:dxf>
          </x14:cfRule>
          <x14:cfRule type="containsText" priority="228" operator="containsText" id="{A03E0CED-4D16-43FE-B412-F16CFB6A703C}">
            <xm:f>NOT(ISERROR(SEARCH($K$29,G69)))</xm:f>
            <xm:f>$K$29</xm:f>
            <x14:dxf>
              <font>
                <strike val="0"/>
                <u val="none"/>
                <color theme="0"/>
              </font>
              <fill>
                <patternFill patternType="solid">
                  <bgColor rgb="FF0052E8"/>
                </patternFill>
              </fill>
            </x14:dxf>
          </x14:cfRule>
          <x14:cfRule type="containsText" priority="229" operator="containsText" id="{3067AE2D-82BE-48DE-8A52-75EB67465912}">
            <xm:f>NOT(ISERROR(SEARCH($K$28,G69)))</xm:f>
            <xm:f>$K$28</xm:f>
            <x14:dxf>
              <fill>
                <patternFill patternType="solid">
                  <bgColor rgb="FF009241"/>
                </patternFill>
              </fill>
            </x14:dxf>
          </x14:cfRule>
          <x14:cfRule type="containsText" priority="230" operator="containsText" id="{4D56D884-5AEB-47B7-817F-4C3562D5B027}">
            <xm:f>NOT(ISERROR(SEARCH($K$27,G69)))</xm:f>
            <xm:f>$K$27</xm:f>
            <x14:dxf>
              <fill>
                <patternFill patternType="solid">
                  <bgColor rgb="FFFFFF00"/>
                </patternFill>
              </fill>
            </x14:dxf>
          </x14:cfRule>
          <xm:sqref>G69:G70</xm:sqref>
        </x14:conditionalFormatting>
        <x14:conditionalFormatting xmlns:xm="http://schemas.microsoft.com/office/excel/2006/main">
          <x14:cfRule type="containsText" priority="199" operator="containsText" id="{31EED7AA-7CD5-4414-840D-315A83F707F9}">
            <xm:f>NOT(ISERROR(SEARCH($K$30,G72)))</xm:f>
            <xm:f>$K$30</xm:f>
            <x14:dxf>
              <font>
                <b/>
                <i val="0"/>
                <u val="none"/>
                <color rgb="FF000000"/>
              </font>
              <fill>
                <patternFill patternType="solid">
                  <bgColor theme="0" tint="-4.9989318521683403E-2"/>
                </patternFill>
              </fill>
            </x14:dxf>
          </x14:cfRule>
          <x14:cfRule type="containsText" priority="200" operator="containsText" id="{35E55C49-7889-4BD8-8D9A-05CF41EE3EFE}">
            <xm:f>NOT(ISERROR(SEARCH($K$29,G72)))</xm:f>
            <xm:f>$K$29</xm:f>
            <x14:dxf>
              <font>
                <strike val="0"/>
                <u val="none"/>
                <color theme="0"/>
              </font>
              <fill>
                <patternFill patternType="solid">
                  <bgColor rgb="FF0052E8"/>
                </patternFill>
              </fill>
            </x14:dxf>
          </x14:cfRule>
          <x14:cfRule type="containsText" priority="201" operator="containsText" id="{92C7907D-B188-47A8-8ADD-0A2B00D82C1C}">
            <xm:f>NOT(ISERROR(SEARCH($K$28,G72)))</xm:f>
            <xm:f>$K$28</xm:f>
            <x14:dxf>
              <fill>
                <patternFill patternType="solid">
                  <bgColor rgb="FF009241"/>
                </patternFill>
              </fill>
            </x14:dxf>
          </x14:cfRule>
          <x14:cfRule type="containsText" priority="202" operator="containsText" id="{9C5AA827-3189-4F8D-A311-9D0E68E0AB22}">
            <xm:f>NOT(ISERROR(SEARCH($K$27,G72)))</xm:f>
            <xm:f>$K$27</xm:f>
            <x14:dxf>
              <fill>
                <patternFill patternType="solid">
                  <bgColor rgb="FFFFFF00"/>
                </patternFill>
              </fill>
            </x14:dxf>
          </x14:cfRule>
          <xm:sqref>G72:G73</xm:sqref>
        </x14:conditionalFormatting>
        <x14:conditionalFormatting xmlns:xm="http://schemas.microsoft.com/office/excel/2006/main">
          <x14:cfRule type="containsText" priority="171" operator="containsText" id="{DFCEA962-F865-49E2-999F-738139D7743A}">
            <xm:f>NOT(ISERROR(SEARCH($K$30,G75)))</xm:f>
            <xm:f>$K$30</xm:f>
            <x14:dxf>
              <font>
                <b/>
                <i val="0"/>
                <u val="none"/>
                <color rgb="FF000000"/>
              </font>
              <fill>
                <patternFill patternType="solid">
                  <bgColor theme="0" tint="-4.9989318521683403E-2"/>
                </patternFill>
              </fill>
            </x14:dxf>
          </x14:cfRule>
          <x14:cfRule type="containsText" priority="172" operator="containsText" id="{5003F119-7CA1-4D1A-B0E4-7F35CECD96AA}">
            <xm:f>NOT(ISERROR(SEARCH($K$29,G75)))</xm:f>
            <xm:f>$K$29</xm:f>
            <x14:dxf>
              <font>
                <strike val="0"/>
                <u val="none"/>
                <color theme="0"/>
              </font>
              <fill>
                <patternFill patternType="solid">
                  <bgColor rgb="FF0052E8"/>
                </patternFill>
              </fill>
            </x14:dxf>
          </x14:cfRule>
          <x14:cfRule type="containsText" priority="173" operator="containsText" id="{A34903A3-039E-4532-B5B4-86D99EE878E0}">
            <xm:f>NOT(ISERROR(SEARCH($K$28,G75)))</xm:f>
            <xm:f>$K$28</xm:f>
            <x14:dxf>
              <fill>
                <patternFill patternType="solid">
                  <bgColor rgb="FF009241"/>
                </patternFill>
              </fill>
            </x14:dxf>
          </x14:cfRule>
          <x14:cfRule type="containsText" priority="174" operator="containsText" id="{1303EC72-0415-46FA-8230-DF36581676F8}">
            <xm:f>NOT(ISERROR(SEARCH($K$27,G75)))</xm:f>
            <xm:f>$K$27</xm:f>
            <x14:dxf>
              <fill>
                <patternFill patternType="solid">
                  <bgColor rgb="FFFFFF00"/>
                </patternFill>
              </fill>
            </x14:dxf>
          </x14:cfRule>
          <xm:sqref>G75:G77</xm:sqref>
        </x14:conditionalFormatting>
        <x14:conditionalFormatting xmlns:xm="http://schemas.microsoft.com/office/excel/2006/main">
          <x14:cfRule type="containsText" priority="159" operator="containsText" id="{9EE4CA6A-D11A-4189-9E70-B77085526C47}">
            <xm:f>NOT(ISERROR(SEARCH($K$30,G78)))</xm:f>
            <xm:f>$K$30</xm:f>
            <x14:dxf>
              <font>
                <b/>
                <i val="0"/>
                <u val="none"/>
                <color rgb="FF000000"/>
              </font>
              <fill>
                <patternFill patternType="solid">
                  <bgColor theme="0" tint="-4.9989318521683403E-2"/>
                </patternFill>
              </fill>
            </x14:dxf>
          </x14:cfRule>
          <x14:cfRule type="containsText" priority="160" operator="containsText" id="{41FCB9EB-30ED-418E-B45C-81F1057BD091}">
            <xm:f>NOT(ISERROR(SEARCH($K$29,G78)))</xm:f>
            <xm:f>$K$29</xm:f>
            <x14:dxf>
              <font>
                <strike val="0"/>
                <u val="none"/>
                <color theme="0"/>
              </font>
              <fill>
                <patternFill patternType="solid">
                  <bgColor rgb="FF0052E8"/>
                </patternFill>
              </fill>
            </x14:dxf>
          </x14:cfRule>
          <x14:cfRule type="containsText" priority="161" operator="containsText" id="{C9A0F7C9-BE42-4BAF-9499-7FDA8D1CB20F}">
            <xm:f>NOT(ISERROR(SEARCH($K$28,G78)))</xm:f>
            <xm:f>$K$28</xm:f>
            <x14:dxf>
              <fill>
                <patternFill patternType="solid">
                  <bgColor rgb="FF009241"/>
                </patternFill>
              </fill>
            </x14:dxf>
          </x14:cfRule>
          <x14:cfRule type="containsText" priority="162" operator="containsText" id="{174B2C07-3475-44A1-B7F8-6DB6376175C9}">
            <xm:f>NOT(ISERROR(SEARCH($K$27,G78)))</xm:f>
            <xm:f>$K$27</xm:f>
            <x14:dxf>
              <fill>
                <patternFill patternType="solid">
                  <bgColor rgb="FFFFFF00"/>
                </patternFill>
              </fill>
            </x14:dxf>
          </x14:cfRule>
          <xm:sqref>G78:G80</xm:sqref>
        </x14:conditionalFormatting>
        <x14:conditionalFormatting xmlns:xm="http://schemas.microsoft.com/office/excel/2006/main">
          <x14:cfRule type="containsText" priority="142" operator="containsText" id="{1F467E91-D911-4C75-9F91-5897F42B9543}">
            <xm:f>NOT(ISERROR(SEARCH($K$30,G84)))</xm:f>
            <xm:f>$K$30</xm:f>
            <x14:dxf>
              <font>
                <b/>
                <i val="0"/>
                <u val="none"/>
                <color rgb="FF000000"/>
              </font>
              <fill>
                <patternFill patternType="solid">
                  <bgColor theme="0" tint="-4.9989318521683403E-2"/>
                </patternFill>
              </fill>
            </x14:dxf>
          </x14:cfRule>
          <x14:cfRule type="containsText" priority="143" operator="containsText" id="{15A53C18-5CA5-4752-8C7F-F3D787C2CFBE}">
            <xm:f>NOT(ISERROR(SEARCH($K$29,G84)))</xm:f>
            <xm:f>$K$29</xm:f>
            <x14:dxf>
              <font>
                <strike val="0"/>
                <u val="none"/>
                <color theme="0"/>
              </font>
              <fill>
                <patternFill patternType="solid">
                  <bgColor rgb="FF0052E8"/>
                </patternFill>
              </fill>
            </x14:dxf>
          </x14:cfRule>
          <x14:cfRule type="containsText" priority="144" operator="containsText" id="{9EDC7A60-2562-420E-8F6D-1F309D5317D0}">
            <xm:f>NOT(ISERROR(SEARCH($K$28,G84)))</xm:f>
            <xm:f>$K$28</xm:f>
            <x14:dxf>
              <fill>
                <patternFill patternType="solid">
                  <bgColor rgb="FF009241"/>
                </patternFill>
              </fill>
            </x14:dxf>
          </x14:cfRule>
          <x14:cfRule type="containsText" priority="145" operator="containsText" id="{23DD9217-6B8B-4277-8094-10B10FF281E5}">
            <xm:f>NOT(ISERROR(SEARCH($K$27,G84)))</xm:f>
            <xm:f>$K$27</xm:f>
            <x14:dxf>
              <fill>
                <patternFill patternType="solid">
                  <bgColor rgb="FFFFFF00"/>
                </patternFill>
              </fill>
            </x14:dxf>
          </x14:cfRule>
          <xm:sqref>G84:G85</xm:sqref>
        </x14:conditionalFormatting>
        <x14:conditionalFormatting xmlns:xm="http://schemas.microsoft.com/office/excel/2006/main">
          <x14:cfRule type="containsText" priority="117" operator="containsText" id="{7D7B779F-112D-42E7-93D1-0500315F63E5}">
            <xm:f>NOT(ISERROR(SEARCH($K$30,G87)))</xm:f>
            <xm:f>$K$30</xm:f>
            <x14:dxf>
              <font>
                <b/>
                <i val="0"/>
                <u val="none"/>
                <color rgb="FF000000"/>
              </font>
              <fill>
                <patternFill patternType="solid">
                  <bgColor theme="0" tint="-4.9989318521683403E-2"/>
                </patternFill>
              </fill>
            </x14:dxf>
          </x14:cfRule>
          <x14:cfRule type="containsText" priority="118" operator="containsText" id="{DB452C95-0356-4BD2-8257-A73283076CEA}">
            <xm:f>NOT(ISERROR(SEARCH($K$29,G87)))</xm:f>
            <xm:f>$K$29</xm:f>
            <x14:dxf>
              <font>
                <strike val="0"/>
                <u val="none"/>
                <color theme="0"/>
              </font>
              <fill>
                <patternFill patternType="solid">
                  <bgColor rgb="FF0052E8"/>
                </patternFill>
              </fill>
            </x14:dxf>
          </x14:cfRule>
          <x14:cfRule type="containsText" priority="119" operator="containsText" id="{53A88DE5-85CA-49C8-BBEA-E2033549D2C7}">
            <xm:f>NOT(ISERROR(SEARCH($K$28,G87)))</xm:f>
            <xm:f>$K$28</xm:f>
            <x14:dxf>
              <fill>
                <patternFill patternType="solid">
                  <bgColor rgb="FF009241"/>
                </patternFill>
              </fill>
            </x14:dxf>
          </x14:cfRule>
          <x14:cfRule type="containsText" priority="120" operator="containsText" id="{B62B4838-2246-43F5-8041-9816D523BA4D}">
            <xm:f>NOT(ISERROR(SEARCH($K$27,G87)))</xm:f>
            <xm:f>$K$27</xm:f>
            <x14:dxf>
              <fill>
                <patternFill patternType="solid">
                  <bgColor rgb="FFFFFF00"/>
                </patternFill>
              </fill>
            </x14:dxf>
          </x14:cfRule>
          <xm:sqref>G87:G88</xm:sqref>
        </x14:conditionalFormatting>
        <x14:conditionalFormatting xmlns:xm="http://schemas.microsoft.com/office/excel/2006/main">
          <x14:cfRule type="containsText" priority="320" operator="containsText" id="{75712315-0971-4312-AF79-4285AA8A65D9}">
            <xm:f>NOT(ISERROR(SEARCH($K$30,G101)))</xm:f>
            <xm:f>$K$30</xm:f>
            <x14:dxf>
              <font>
                <b/>
                <i val="0"/>
                <u val="none"/>
                <color rgb="FF000000"/>
              </font>
              <fill>
                <patternFill patternType="solid">
                  <bgColor theme="0" tint="-4.9989318521683403E-2"/>
                </patternFill>
              </fill>
            </x14:dxf>
          </x14:cfRule>
          <x14:cfRule type="containsText" priority="321" operator="containsText" id="{92A823C4-2627-472B-AEF6-CDDCD58393D6}">
            <xm:f>NOT(ISERROR(SEARCH($K$29,G101)))</xm:f>
            <xm:f>$K$29</xm:f>
            <x14:dxf>
              <font>
                <strike val="0"/>
                <u val="none"/>
                <color theme="0"/>
              </font>
              <fill>
                <patternFill patternType="solid">
                  <bgColor rgb="FF0052E8"/>
                </patternFill>
              </fill>
            </x14:dxf>
          </x14:cfRule>
          <x14:cfRule type="containsText" priority="322" operator="containsText" id="{1B2D91E8-D918-4EF8-A5CE-1D18403429C4}">
            <xm:f>NOT(ISERROR(SEARCH($K$28,G101)))</xm:f>
            <xm:f>$K$28</xm:f>
            <x14:dxf>
              <fill>
                <patternFill patternType="solid">
                  <bgColor rgb="FF009241"/>
                </patternFill>
              </fill>
            </x14:dxf>
          </x14:cfRule>
          <x14:cfRule type="containsText" priority="323" operator="containsText" id="{655ED106-F820-48D0-A67A-C6359EBAAB2D}">
            <xm:f>NOT(ISERROR(SEARCH($K$27,G101)))</xm:f>
            <xm:f>$K$27</xm:f>
            <x14:dxf>
              <fill>
                <patternFill patternType="solid">
                  <bgColor rgb="FFFFFF00"/>
                </patternFill>
              </fill>
            </x14:dxf>
          </x14:cfRule>
          <xm:sqref>G101:G102</xm:sqref>
        </x14:conditionalFormatting>
        <x14:conditionalFormatting xmlns:xm="http://schemas.microsoft.com/office/excel/2006/main">
          <x14:cfRule type="containsText" priority="292" operator="containsText" id="{C70A2B7C-BE56-4535-A562-239B421345EB}">
            <xm:f>NOT(ISERROR(SEARCH($K$30,G104)))</xm:f>
            <xm:f>$K$30</xm:f>
            <x14:dxf>
              <font>
                <b/>
                <i val="0"/>
                <u val="none"/>
                <color rgb="FF000000"/>
              </font>
              <fill>
                <patternFill patternType="solid">
                  <bgColor theme="0" tint="-4.9989318521683403E-2"/>
                </patternFill>
              </fill>
            </x14:dxf>
          </x14:cfRule>
          <x14:cfRule type="containsText" priority="293" operator="containsText" id="{8CE6470C-8E3D-4A76-8C8C-C12466BB1D54}">
            <xm:f>NOT(ISERROR(SEARCH($K$29,G104)))</xm:f>
            <xm:f>$K$29</xm:f>
            <x14:dxf>
              <font>
                <strike val="0"/>
                <u val="none"/>
                <color theme="0"/>
              </font>
              <fill>
                <patternFill patternType="solid">
                  <bgColor rgb="FF0052E8"/>
                </patternFill>
              </fill>
            </x14:dxf>
          </x14:cfRule>
          <x14:cfRule type="containsText" priority="294" operator="containsText" id="{C2BEBC98-17EB-445A-806B-15D811A109EF}">
            <xm:f>NOT(ISERROR(SEARCH($K$28,G104)))</xm:f>
            <xm:f>$K$28</xm:f>
            <x14:dxf>
              <fill>
                <patternFill patternType="solid">
                  <bgColor rgb="FF009241"/>
                </patternFill>
              </fill>
            </x14:dxf>
          </x14:cfRule>
          <x14:cfRule type="containsText" priority="295" operator="containsText" id="{3B69042E-0DD3-410E-9A4A-C39C6BECD363}">
            <xm:f>NOT(ISERROR(SEARCH($K$27,G104)))</xm:f>
            <xm:f>$K$27</xm:f>
            <x14:dxf>
              <fill>
                <patternFill patternType="solid">
                  <bgColor rgb="FFFFFF00"/>
                </patternFill>
              </fill>
            </x14:dxf>
          </x14:cfRule>
          <xm:sqref>G104:G106</xm:sqref>
        </x14:conditionalFormatting>
        <x14:conditionalFormatting xmlns:xm="http://schemas.microsoft.com/office/excel/2006/main">
          <x14:cfRule type="containsText" priority="279" operator="containsText" id="{621F28E6-297C-4218-806F-1C09F0E1811F}">
            <xm:f>NOT(ISERROR(SEARCH($K$30,G107)))</xm:f>
            <xm:f>$K$30</xm:f>
            <x14:dxf>
              <font>
                <b/>
                <i val="0"/>
                <u val="none"/>
                <color rgb="FF000000"/>
              </font>
              <fill>
                <patternFill patternType="solid">
                  <bgColor theme="0" tint="-4.9989318521683403E-2"/>
                </patternFill>
              </fill>
            </x14:dxf>
          </x14:cfRule>
          <x14:cfRule type="containsText" priority="280" operator="containsText" id="{7EB3D8CA-59FE-4949-A9F2-60D6D39909C5}">
            <xm:f>NOT(ISERROR(SEARCH($K$29,G107)))</xm:f>
            <xm:f>$K$29</xm:f>
            <x14:dxf>
              <font>
                <strike val="0"/>
                <u val="none"/>
                <color theme="0"/>
              </font>
              <fill>
                <patternFill patternType="solid">
                  <bgColor rgb="FF0052E8"/>
                </patternFill>
              </fill>
            </x14:dxf>
          </x14:cfRule>
          <x14:cfRule type="containsText" priority="281" operator="containsText" id="{0BBC387C-4F86-4020-A1A2-5B3ABFDB5E8E}">
            <xm:f>NOT(ISERROR(SEARCH($K$28,G107)))</xm:f>
            <xm:f>$K$28</xm:f>
            <x14:dxf>
              <fill>
                <patternFill patternType="solid">
                  <bgColor rgb="FF009241"/>
                </patternFill>
              </fill>
            </x14:dxf>
          </x14:cfRule>
          <x14:cfRule type="containsText" priority="282" operator="containsText" id="{995E0E47-702E-4306-A201-6E2FB2CD8356}">
            <xm:f>NOT(ISERROR(SEARCH($K$27,G107)))</xm:f>
            <xm:f>$K$27</xm:f>
            <x14:dxf>
              <fill>
                <patternFill patternType="solid">
                  <bgColor rgb="FFFFFF00"/>
                </patternFill>
              </fill>
            </x14:dxf>
          </x14:cfRule>
          <xm:sqref>G107:G108</xm:sqref>
        </x14:conditionalFormatting>
        <x14:conditionalFormatting xmlns:xm="http://schemas.microsoft.com/office/excel/2006/main">
          <x14:cfRule type="containsText" priority="252" operator="containsText" id="{1C56678D-F319-46D0-A75A-C354DA7F5A32}">
            <xm:f>NOT(ISERROR(SEARCH($K$30,G110)))</xm:f>
            <xm:f>$K$30</xm:f>
            <x14:dxf>
              <font>
                <b/>
                <i val="0"/>
                <u val="none"/>
                <color rgb="FF000000"/>
              </font>
              <fill>
                <patternFill patternType="solid">
                  <bgColor theme="0" tint="-4.9989318521683403E-2"/>
                </patternFill>
              </fill>
            </x14:dxf>
          </x14:cfRule>
          <x14:cfRule type="containsText" priority="253" operator="containsText" id="{06C92BFB-DA1D-45FF-B0C4-2E89D8D469C7}">
            <xm:f>NOT(ISERROR(SEARCH($K$29,G110)))</xm:f>
            <xm:f>$K$29</xm:f>
            <x14:dxf>
              <font>
                <strike val="0"/>
                <u val="none"/>
                <color theme="0"/>
              </font>
              <fill>
                <patternFill patternType="solid">
                  <bgColor rgb="FF0052E8"/>
                </patternFill>
              </fill>
            </x14:dxf>
          </x14:cfRule>
          <x14:cfRule type="containsText" priority="254" operator="containsText" id="{908CCE34-E236-448E-AF4D-971C52DC5DD5}">
            <xm:f>NOT(ISERROR(SEARCH($K$28,G110)))</xm:f>
            <xm:f>$K$28</xm:f>
            <x14:dxf>
              <fill>
                <patternFill patternType="solid">
                  <bgColor rgb="FF009241"/>
                </patternFill>
              </fill>
            </x14:dxf>
          </x14:cfRule>
          <x14:cfRule type="containsText" priority="255" operator="containsText" id="{27AF2C81-AFAB-40A4-A8A3-04CA0012CEA0}">
            <xm:f>NOT(ISERROR(SEARCH($K$27,G110)))</xm:f>
            <xm:f>$K$27</xm:f>
            <x14:dxf>
              <fill>
                <patternFill patternType="solid">
                  <bgColor rgb="FFFFFF00"/>
                </patternFill>
              </fill>
            </x14:dxf>
          </x14:cfRule>
          <xm:sqref>G110:G112</xm:sqref>
        </x14:conditionalFormatting>
        <x14:conditionalFormatting xmlns:xm="http://schemas.microsoft.com/office/excel/2006/main">
          <x14:cfRule type="containsText" priority="361" operator="containsText" id="{BD89527F-1054-40D5-8C89-361F38F21BC8}">
            <xm:f>NOT(ISERROR(SEARCH($K$30,G115)))</xm:f>
            <xm:f>$K$30</xm:f>
            <x14:dxf>
              <font>
                <b/>
                <i val="0"/>
                <u val="none"/>
                <color rgb="FF000000"/>
              </font>
              <fill>
                <patternFill patternType="solid">
                  <bgColor theme="0" tint="-4.9989318521683403E-2"/>
                </patternFill>
              </fill>
            </x14:dxf>
          </x14:cfRule>
          <x14:cfRule type="containsText" priority="362" operator="containsText" id="{CCB5C965-260F-4304-A320-2C05C47ED3C4}">
            <xm:f>NOT(ISERROR(SEARCH($K$29,G115)))</xm:f>
            <xm:f>$K$29</xm:f>
            <x14:dxf>
              <font>
                <strike val="0"/>
                <u val="none"/>
                <color theme="0"/>
              </font>
              <fill>
                <patternFill patternType="solid">
                  <bgColor rgb="FF0052E8"/>
                </patternFill>
              </fill>
            </x14:dxf>
          </x14:cfRule>
          <x14:cfRule type="containsText" priority="363" operator="containsText" id="{60B71354-3EFF-4630-A1F9-8FB0FBD6109C}">
            <xm:f>NOT(ISERROR(SEARCH($K$28,G115)))</xm:f>
            <xm:f>$K$28</xm:f>
            <x14:dxf>
              <fill>
                <patternFill patternType="solid">
                  <bgColor rgb="FF009241"/>
                </patternFill>
              </fill>
            </x14:dxf>
          </x14:cfRule>
          <x14:cfRule type="containsText" priority="364" operator="containsText" id="{73CB4D33-F0FA-4919-8EFF-65E991E917CB}">
            <xm:f>NOT(ISERROR(SEARCH($K$27,G115)))</xm:f>
            <xm:f>$K$27</xm:f>
            <x14:dxf>
              <fill>
                <patternFill patternType="solid">
                  <bgColor rgb="FFFFFF00"/>
                </patternFill>
              </fill>
            </x14:dxf>
          </x14:cfRule>
          <xm:sqref>G115:G117</xm:sqref>
        </x14:conditionalFormatting>
        <x14:conditionalFormatting xmlns:xm="http://schemas.microsoft.com/office/excel/2006/main">
          <x14:cfRule type="containsText" priority="60" operator="containsText" id="{0EE4D553-C159-480B-B413-12837BA3CF39}">
            <xm:f>NOT(ISERROR(SEARCH($K$30,G118)))</xm:f>
            <xm:f>$K$30</xm:f>
            <x14:dxf>
              <font>
                <b/>
                <i val="0"/>
                <u val="none"/>
                <color rgb="FF000000"/>
              </font>
              <fill>
                <patternFill patternType="solid">
                  <bgColor theme="0" tint="-4.9989318521683403E-2"/>
                </patternFill>
              </fill>
            </x14:dxf>
          </x14:cfRule>
          <x14:cfRule type="containsText" priority="61" operator="containsText" id="{258E6407-0C15-4D79-A31C-45D461472FD6}">
            <xm:f>NOT(ISERROR(SEARCH($K$29,G118)))</xm:f>
            <xm:f>$K$29</xm:f>
            <x14:dxf>
              <font>
                <strike val="0"/>
                <u val="none"/>
                <color theme="0"/>
              </font>
              <fill>
                <patternFill patternType="solid">
                  <bgColor rgb="FF0052E8"/>
                </patternFill>
              </fill>
            </x14:dxf>
          </x14:cfRule>
          <x14:cfRule type="containsText" priority="62" operator="containsText" id="{DA5D1F68-5F7E-45B5-A5A9-BAB62B92FE56}">
            <xm:f>NOT(ISERROR(SEARCH($K$28,G118)))</xm:f>
            <xm:f>$K$28</xm:f>
            <x14:dxf>
              <fill>
                <patternFill patternType="solid">
                  <bgColor rgb="FF009241"/>
                </patternFill>
              </fill>
            </x14:dxf>
          </x14:cfRule>
          <x14:cfRule type="containsText" priority="63" operator="containsText" id="{76C9BEC1-9FC3-4794-95CE-2659648DE7B0}">
            <xm:f>NOT(ISERROR(SEARCH($K$27,G118)))</xm:f>
            <xm:f>$K$27</xm:f>
            <x14:dxf>
              <fill>
                <patternFill patternType="solid">
                  <bgColor rgb="FFFFFF00"/>
                </patternFill>
              </fill>
            </x14:dxf>
          </x14:cfRule>
          <xm:sqref>G118:G119</xm:sqref>
        </x14:conditionalFormatting>
        <x14:conditionalFormatting xmlns:xm="http://schemas.microsoft.com/office/excel/2006/main">
          <x14:cfRule type="containsText" priority="348" operator="containsText" id="{70B65933-2C3C-4694-B7C7-200324F67F20}">
            <xm:f>NOT(ISERROR(SEARCH($K$30,G122)))</xm:f>
            <xm:f>$K$30</xm:f>
            <x14:dxf>
              <font>
                <b/>
                <i val="0"/>
                <u val="none"/>
                <color rgb="FF000000"/>
              </font>
              <fill>
                <patternFill patternType="solid">
                  <bgColor theme="0" tint="-4.9989318521683403E-2"/>
                </patternFill>
              </fill>
            </x14:dxf>
          </x14:cfRule>
          <x14:cfRule type="containsText" priority="349" operator="containsText" id="{2DE2FA46-0386-4D01-A0FE-23ADD6070B34}">
            <xm:f>NOT(ISERROR(SEARCH($K$29,G122)))</xm:f>
            <xm:f>$K$29</xm:f>
            <x14:dxf>
              <font>
                <strike val="0"/>
                <u val="none"/>
                <color theme="0"/>
              </font>
              <fill>
                <patternFill patternType="solid">
                  <bgColor rgb="FF0052E8"/>
                </patternFill>
              </fill>
            </x14:dxf>
          </x14:cfRule>
          <x14:cfRule type="containsText" priority="350" operator="containsText" id="{FDFEEEFA-ADF8-4DC7-BB7A-FDAA9909B328}">
            <xm:f>NOT(ISERROR(SEARCH($K$28,G122)))</xm:f>
            <xm:f>$K$28</xm:f>
            <x14:dxf>
              <fill>
                <patternFill patternType="solid">
                  <bgColor rgb="FF009241"/>
                </patternFill>
              </fill>
            </x14:dxf>
          </x14:cfRule>
          <x14:cfRule type="containsText" priority="351" operator="containsText" id="{3A195F58-DCE4-4D93-96C1-A62DB318DD1D}">
            <xm:f>NOT(ISERROR(SEARCH($K$27,G122)))</xm:f>
            <xm:f>$K$27</xm:f>
            <x14:dxf>
              <fill>
                <patternFill patternType="solid">
                  <bgColor rgb="FFFFFF00"/>
                </patternFill>
              </fill>
            </x14:dxf>
          </x14:cfRule>
          <xm:sqref>G122:G124</xm:sqref>
        </x14:conditionalFormatting>
        <x14:conditionalFormatting xmlns:xm="http://schemas.microsoft.com/office/excel/2006/main">
          <x14:cfRule type="containsText" priority="49" operator="containsText" id="{7DE57E5D-4E6B-41FA-B910-A2DA3EE923C1}">
            <xm:f>NOT(ISERROR(SEARCH($K$30,G125)))</xm:f>
            <xm:f>$K$30</xm:f>
            <x14:dxf>
              <font>
                <b/>
                <i val="0"/>
                <u val="none"/>
                <color rgb="FF000000"/>
              </font>
              <fill>
                <patternFill patternType="solid">
                  <bgColor theme="0" tint="-4.9989318521683403E-2"/>
                </patternFill>
              </fill>
            </x14:dxf>
          </x14:cfRule>
          <x14:cfRule type="containsText" priority="50" operator="containsText" id="{A4F0579A-7393-41F8-906A-ABC26FE79A9A}">
            <xm:f>NOT(ISERROR(SEARCH($K$29,G125)))</xm:f>
            <xm:f>$K$29</xm:f>
            <x14:dxf>
              <font>
                <strike val="0"/>
                <u val="none"/>
                <color theme="0"/>
              </font>
              <fill>
                <patternFill patternType="solid">
                  <bgColor rgb="FF0052E8"/>
                </patternFill>
              </fill>
            </x14:dxf>
          </x14:cfRule>
          <x14:cfRule type="containsText" priority="51" operator="containsText" id="{669B38DD-14A1-4148-878D-2B5BBDBE46A7}">
            <xm:f>NOT(ISERROR(SEARCH($K$28,G125)))</xm:f>
            <xm:f>$K$28</xm:f>
            <x14:dxf>
              <fill>
                <patternFill patternType="solid">
                  <bgColor rgb="FF009241"/>
                </patternFill>
              </fill>
            </x14:dxf>
          </x14:cfRule>
          <x14:cfRule type="containsText" priority="52" operator="containsText" id="{D773CFF5-21B8-4E82-ADCC-692F6F53F7F7}">
            <xm:f>NOT(ISERROR(SEARCH($K$27,G125)))</xm:f>
            <xm:f>$K$27</xm:f>
            <x14:dxf>
              <fill>
                <patternFill patternType="solid">
                  <bgColor rgb="FFFFFF00"/>
                </patternFill>
              </fill>
            </x14:dxf>
          </x14:cfRule>
          <xm:sqref>G125:G126</xm:sqref>
        </x14:conditionalFormatting>
        <x14:conditionalFormatting xmlns:xm="http://schemas.microsoft.com/office/excel/2006/main">
          <x14:cfRule type="containsText" priority="395" operator="containsText" id="{67BD8105-899C-4D4A-BCE8-923345FA6BCE}">
            <xm:f>NOT(ISERROR(SEARCH($K$39,H61)))</xm:f>
            <xm:f>$K$39</xm:f>
            <x14:dxf>
              <font>
                <color theme="0"/>
              </font>
              <fill>
                <patternFill patternType="solid">
                  <bgColor rgb="FF7030A0"/>
                </patternFill>
              </fill>
            </x14:dxf>
          </x14:cfRule>
          <x14:cfRule type="containsText" priority="396" operator="containsText" id="{F22AEEA2-7437-4E3B-B958-7879F7248C7F}">
            <xm:f>NOT(ISERROR(SEARCH($K$38,H61)))</xm:f>
            <xm:f>$K$38</xm:f>
            <x14:dxf>
              <font>
                <color theme="0"/>
              </font>
              <fill>
                <patternFill patternType="solid">
                  <bgColor rgb="FF002060"/>
                </patternFill>
              </fill>
            </x14:dxf>
          </x14:cfRule>
          <x14:cfRule type="containsText" priority="397" operator="containsText" id="{B1FF569C-60B8-492A-88DA-C622FBA32B03}">
            <xm:f>NOT(ISERROR(SEARCH($K$37,H61)))</xm:f>
            <xm:f>$K$37</xm:f>
            <x14:dxf>
              <fill>
                <patternFill patternType="solid">
                  <bgColor rgb="FF00B0F0"/>
                </patternFill>
              </fill>
            </x14:dxf>
          </x14:cfRule>
          <x14:cfRule type="containsText" priority="398" operator="containsText" id="{36F8318A-574B-42C1-8827-387B2BA2775C}">
            <xm:f>NOT(ISERROR(SEARCH($K$36,H61)))</xm:f>
            <xm:f>$K$36</xm:f>
            <x14:dxf>
              <fill>
                <patternFill patternType="solid">
                  <bgColor rgb="FF00B050"/>
                </patternFill>
              </fill>
            </x14:dxf>
          </x14:cfRule>
          <x14:cfRule type="containsText" priority="399" operator="containsText" id="{85026CB2-0254-42BD-BFE9-0C828E826985}">
            <xm:f>NOT(ISERROR(SEARCH($K$35,H61)))</xm:f>
            <xm:f>$K$35</xm:f>
            <x14:dxf>
              <fill>
                <patternFill patternType="solid">
                  <bgColor rgb="FFFFFF00"/>
                </patternFill>
              </fill>
            </x14:dxf>
          </x14:cfRule>
          <x14:cfRule type="containsText" priority="400" operator="containsText" id="{67EFD210-9CA1-4934-A7E8-9D35BC7D0A4D}">
            <xm:f>NOT(ISERROR(SEARCH($K$34,H61)))</xm:f>
            <xm:f>$K$34</xm:f>
            <x14:dxf>
              <fill>
                <patternFill patternType="solid">
                  <bgColor rgb="FFFFC000"/>
                </patternFill>
              </fill>
            </x14:dxf>
          </x14:cfRule>
          <xm:sqref>H61:H62</xm:sqref>
        </x14:conditionalFormatting>
        <x14:conditionalFormatting xmlns:xm="http://schemas.microsoft.com/office/excel/2006/main">
          <x14:cfRule type="containsText" priority="221" operator="containsText" id="{F732298D-E594-4C00-9BCA-851CF2B12C86}">
            <xm:f>NOT(ISERROR(SEARCH($K$39,H69)))</xm:f>
            <xm:f>$K$39</xm:f>
            <x14:dxf>
              <font>
                <color theme="0"/>
              </font>
              <fill>
                <patternFill patternType="solid">
                  <bgColor rgb="FF7030A0"/>
                </patternFill>
              </fill>
            </x14:dxf>
          </x14:cfRule>
          <x14:cfRule type="containsText" priority="222" operator="containsText" id="{1C45CCB9-37AE-4949-9026-49C048AE6FBE}">
            <xm:f>NOT(ISERROR(SEARCH($K$38,H69)))</xm:f>
            <xm:f>$K$38</xm:f>
            <x14:dxf>
              <font>
                <color theme="0"/>
              </font>
              <fill>
                <patternFill patternType="solid">
                  <bgColor rgb="FF002060"/>
                </patternFill>
              </fill>
            </x14:dxf>
          </x14:cfRule>
          <x14:cfRule type="containsText" priority="223" operator="containsText" id="{89992A94-A095-4C0A-9EDF-11696583B07B}">
            <xm:f>NOT(ISERROR(SEARCH($K$37,H69)))</xm:f>
            <xm:f>$K$37</xm:f>
            <x14:dxf>
              <fill>
                <patternFill patternType="solid">
                  <bgColor rgb="FF00B0F0"/>
                </patternFill>
              </fill>
            </x14:dxf>
          </x14:cfRule>
          <x14:cfRule type="containsText" priority="224" operator="containsText" id="{B80A8971-25AD-4025-ACD6-E95989BD6975}">
            <xm:f>NOT(ISERROR(SEARCH($K$36,H69)))</xm:f>
            <xm:f>$K$36</xm:f>
            <x14:dxf>
              <fill>
                <patternFill patternType="solid">
                  <bgColor rgb="FF00B050"/>
                </patternFill>
              </fill>
            </x14:dxf>
          </x14:cfRule>
          <x14:cfRule type="containsText" priority="225" operator="containsText" id="{E3801EA9-E369-4DB2-B5FD-C94438D0EC78}">
            <xm:f>NOT(ISERROR(SEARCH($K$35,H69)))</xm:f>
            <xm:f>$K$35</xm:f>
            <x14:dxf>
              <fill>
                <patternFill patternType="solid">
                  <bgColor rgb="FFFFFF00"/>
                </patternFill>
              </fill>
            </x14:dxf>
          </x14:cfRule>
          <x14:cfRule type="containsText" priority="226" operator="containsText" id="{104801C7-2238-487D-B621-1846F8B71593}">
            <xm:f>NOT(ISERROR(SEARCH($K$34,H69)))</xm:f>
            <xm:f>$K$34</xm:f>
            <x14:dxf>
              <fill>
                <patternFill patternType="solid">
                  <bgColor rgb="FFFFC000"/>
                </patternFill>
              </fill>
            </x14:dxf>
          </x14:cfRule>
          <xm:sqref>H69:H70</xm:sqref>
        </x14:conditionalFormatting>
        <x14:conditionalFormatting xmlns:xm="http://schemas.microsoft.com/office/excel/2006/main">
          <x14:cfRule type="containsText" priority="193" operator="containsText" id="{59AF7F5F-02E6-4EA1-880C-2F5B0243A33F}">
            <xm:f>NOT(ISERROR(SEARCH($K$39,H72)))</xm:f>
            <xm:f>$K$39</xm:f>
            <x14:dxf>
              <font>
                <color theme="0"/>
              </font>
              <fill>
                <patternFill patternType="solid">
                  <bgColor rgb="FF7030A0"/>
                </patternFill>
              </fill>
            </x14:dxf>
          </x14:cfRule>
          <x14:cfRule type="containsText" priority="194" operator="containsText" id="{0AAE06D2-1EA2-4DEE-913E-22BA66ADFE49}">
            <xm:f>NOT(ISERROR(SEARCH($K$38,H72)))</xm:f>
            <xm:f>$K$38</xm:f>
            <x14:dxf>
              <font>
                <color theme="0"/>
              </font>
              <fill>
                <patternFill patternType="solid">
                  <bgColor rgb="FF002060"/>
                </patternFill>
              </fill>
            </x14:dxf>
          </x14:cfRule>
          <x14:cfRule type="containsText" priority="195" operator="containsText" id="{37712ECD-43CF-4F46-A810-875297BCDF12}">
            <xm:f>NOT(ISERROR(SEARCH($K$37,H72)))</xm:f>
            <xm:f>$K$37</xm:f>
            <x14:dxf>
              <fill>
                <patternFill patternType="solid">
                  <bgColor rgb="FF00B0F0"/>
                </patternFill>
              </fill>
            </x14:dxf>
          </x14:cfRule>
          <x14:cfRule type="containsText" priority="196" operator="containsText" id="{45A14AA8-6F5A-4E6E-83ED-961125382326}">
            <xm:f>NOT(ISERROR(SEARCH($K$36,H72)))</xm:f>
            <xm:f>$K$36</xm:f>
            <x14:dxf>
              <fill>
                <patternFill patternType="solid">
                  <bgColor rgb="FF00B050"/>
                </patternFill>
              </fill>
            </x14:dxf>
          </x14:cfRule>
          <x14:cfRule type="containsText" priority="197" operator="containsText" id="{DCA4D332-C242-45E3-92F6-123D8EB3DAD8}">
            <xm:f>NOT(ISERROR(SEARCH($K$35,H72)))</xm:f>
            <xm:f>$K$35</xm:f>
            <x14:dxf>
              <fill>
                <patternFill patternType="solid">
                  <bgColor rgb="FFFFFF00"/>
                </patternFill>
              </fill>
            </x14:dxf>
          </x14:cfRule>
          <x14:cfRule type="containsText" priority="198" operator="containsText" id="{F18E98C9-7E31-4113-A7A8-B2CE0BE4A167}">
            <xm:f>NOT(ISERROR(SEARCH($K$34,H72)))</xm:f>
            <xm:f>$K$34</xm:f>
            <x14:dxf>
              <fill>
                <patternFill patternType="solid">
                  <bgColor rgb="FFFFC000"/>
                </patternFill>
              </fill>
            </x14:dxf>
          </x14:cfRule>
          <xm:sqref>H72:H73</xm:sqref>
        </x14:conditionalFormatting>
        <x14:conditionalFormatting xmlns:xm="http://schemas.microsoft.com/office/excel/2006/main">
          <x14:cfRule type="containsText" priority="165" operator="containsText" id="{21947B37-6E79-4B36-8F7F-F2261ACF568D}">
            <xm:f>NOT(ISERROR(SEARCH($K$39,H75)))</xm:f>
            <xm:f>$K$39</xm:f>
            <x14:dxf>
              <font>
                <color theme="0"/>
              </font>
              <fill>
                <patternFill patternType="solid">
                  <bgColor rgb="FF7030A0"/>
                </patternFill>
              </fill>
            </x14:dxf>
          </x14:cfRule>
          <x14:cfRule type="containsText" priority="166" operator="containsText" id="{5F1328E9-AA37-4BEE-9378-AF2EBA2F0DB8}">
            <xm:f>NOT(ISERROR(SEARCH($K$38,H75)))</xm:f>
            <xm:f>$K$38</xm:f>
            <x14:dxf>
              <font>
                <color theme="0"/>
              </font>
              <fill>
                <patternFill patternType="solid">
                  <bgColor rgb="FF002060"/>
                </patternFill>
              </fill>
            </x14:dxf>
          </x14:cfRule>
          <x14:cfRule type="containsText" priority="167" operator="containsText" id="{6400D201-324C-456A-B241-002BF0FAABB6}">
            <xm:f>NOT(ISERROR(SEARCH($K$37,H75)))</xm:f>
            <xm:f>$K$37</xm:f>
            <x14:dxf>
              <fill>
                <patternFill patternType="solid">
                  <bgColor rgb="FF00B0F0"/>
                </patternFill>
              </fill>
            </x14:dxf>
          </x14:cfRule>
          <x14:cfRule type="containsText" priority="168" operator="containsText" id="{BB932009-3F2D-4CC2-85A3-763B81625D22}">
            <xm:f>NOT(ISERROR(SEARCH($K$36,H75)))</xm:f>
            <xm:f>$K$36</xm:f>
            <x14:dxf>
              <fill>
                <patternFill patternType="solid">
                  <bgColor rgb="FF00B050"/>
                </patternFill>
              </fill>
            </x14:dxf>
          </x14:cfRule>
          <x14:cfRule type="containsText" priority="169" operator="containsText" id="{A1EC97B7-A42F-4E4F-B4CD-FA0EA1903DE1}">
            <xm:f>NOT(ISERROR(SEARCH($K$35,H75)))</xm:f>
            <xm:f>$K$35</xm:f>
            <x14:dxf>
              <fill>
                <patternFill patternType="solid">
                  <bgColor rgb="FFFFFF00"/>
                </patternFill>
              </fill>
            </x14:dxf>
          </x14:cfRule>
          <x14:cfRule type="containsText" priority="170" operator="containsText" id="{34C21E2C-7BD7-409E-AE65-51D10A1B3D31}">
            <xm:f>NOT(ISERROR(SEARCH($K$34,H75)))</xm:f>
            <xm:f>$K$34</xm:f>
            <x14:dxf>
              <fill>
                <patternFill patternType="solid">
                  <bgColor rgb="FFFFC000"/>
                </patternFill>
              </fill>
            </x14:dxf>
          </x14:cfRule>
          <xm:sqref>H75:H77</xm:sqref>
        </x14:conditionalFormatting>
        <x14:conditionalFormatting xmlns:xm="http://schemas.microsoft.com/office/excel/2006/main">
          <x14:cfRule type="containsText" priority="153" operator="containsText" id="{445C0D91-E87F-4522-B826-A5D5CCE969C7}">
            <xm:f>NOT(ISERROR(SEARCH($K$39,H78)))</xm:f>
            <xm:f>$K$39</xm:f>
            <x14:dxf>
              <font>
                <color theme="0"/>
              </font>
              <fill>
                <patternFill patternType="solid">
                  <bgColor rgb="FF7030A0"/>
                </patternFill>
              </fill>
            </x14:dxf>
          </x14:cfRule>
          <x14:cfRule type="containsText" priority="154" operator="containsText" id="{8FFBE336-44DF-4DFF-85BD-A8A68FA893E0}">
            <xm:f>NOT(ISERROR(SEARCH($K$38,H78)))</xm:f>
            <xm:f>$K$38</xm:f>
            <x14:dxf>
              <font>
                <color theme="0"/>
              </font>
              <fill>
                <patternFill patternType="solid">
                  <bgColor rgb="FF002060"/>
                </patternFill>
              </fill>
            </x14:dxf>
          </x14:cfRule>
          <x14:cfRule type="containsText" priority="155" operator="containsText" id="{05FDDC6F-87D9-4171-AC68-72D5CAEFDC7E}">
            <xm:f>NOT(ISERROR(SEARCH($K$37,H78)))</xm:f>
            <xm:f>$K$37</xm:f>
            <x14:dxf>
              <fill>
                <patternFill patternType="solid">
                  <bgColor rgb="FF00B0F0"/>
                </patternFill>
              </fill>
            </x14:dxf>
          </x14:cfRule>
          <x14:cfRule type="containsText" priority="156" operator="containsText" id="{15274AAB-D06A-4652-BFAA-7B9D9997F7B3}">
            <xm:f>NOT(ISERROR(SEARCH($K$36,H78)))</xm:f>
            <xm:f>$K$36</xm:f>
            <x14:dxf>
              <fill>
                <patternFill patternType="solid">
                  <bgColor rgb="FF00B050"/>
                </patternFill>
              </fill>
            </x14:dxf>
          </x14:cfRule>
          <x14:cfRule type="containsText" priority="157" operator="containsText" id="{0CE07399-5C53-4980-A265-43429CB4036E}">
            <xm:f>NOT(ISERROR(SEARCH($K$35,H78)))</xm:f>
            <xm:f>$K$35</xm:f>
            <x14:dxf>
              <fill>
                <patternFill patternType="solid">
                  <bgColor rgb="FFFFFF00"/>
                </patternFill>
              </fill>
            </x14:dxf>
          </x14:cfRule>
          <x14:cfRule type="containsText" priority="158" operator="containsText" id="{50E9768A-9FF1-4272-9282-BB19AE21F1EC}">
            <xm:f>NOT(ISERROR(SEARCH($K$34,H78)))</xm:f>
            <xm:f>$K$34</xm:f>
            <x14:dxf>
              <fill>
                <patternFill patternType="solid">
                  <bgColor rgb="FFFFC000"/>
                </patternFill>
              </fill>
            </x14:dxf>
          </x14:cfRule>
          <xm:sqref>H78:H80</xm:sqref>
        </x14:conditionalFormatting>
        <x14:conditionalFormatting xmlns:xm="http://schemas.microsoft.com/office/excel/2006/main">
          <x14:cfRule type="containsText" priority="136" operator="containsText" id="{BEF17DD8-483E-4803-9E5C-4B6E47C68E0B}">
            <xm:f>NOT(ISERROR(SEARCH($K$39,H84)))</xm:f>
            <xm:f>$K$39</xm:f>
            <x14:dxf>
              <font>
                <color theme="0"/>
              </font>
              <fill>
                <patternFill patternType="solid">
                  <bgColor rgb="FF7030A0"/>
                </patternFill>
              </fill>
            </x14:dxf>
          </x14:cfRule>
          <x14:cfRule type="containsText" priority="137" operator="containsText" id="{B64665FB-694A-4885-A451-65581A307256}">
            <xm:f>NOT(ISERROR(SEARCH($K$38,H84)))</xm:f>
            <xm:f>$K$38</xm:f>
            <x14:dxf>
              <font>
                <color theme="0"/>
              </font>
              <fill>
                <patternFill patternType="solid">
                  <bgColor rgb="FF002060"/>
                </patternFill>
              </fill>
            </x14:dxf>
          </x14:cfRule>
          <x14:cfRule type="containsText" priority="138" operator="containsText" id="{D8DDF8EC-AB67-4189-8C30-71EE163EE52A}">
            <xm:f>NOT(ISERROR(SEARCH($K$37,H84)))</xm:f>
            <xm:f>$K$37</xm:f>
            <x14:dxf>
              <fill>
                <patternFill patternType="solid">
                  <bgColor rgb="FF00B0F0"/>
                </patternFill>
              </fill>
            </x14:dxf>
          </x14:cfRule>
          <x14:cfRule type="containsText" priority="139" operator="containsText" id="{8E9D9D1C-F26D-4FD9-947E-2AAC8F76D201}">
            <xm:f>NOT(ISERROR(SEARCH($K$36,H84)))</xm:f>
            <xm:f>$K$36</xm:f>
            <x14:dxf>
              <fill>
                <patternFill patternType="solid">
                  <bgColor rgb="FF00B050"/>
                </patternFill>
              </fill>
            </x14:dxf>
          </x14:cfRule>
          <x14:cfRule type="containsText" priority="140" operator="containsText" id="{9D269468-27C3-45DB-AFCF-034546DF836D}">
            <xm:f>NOT(ISERROR(SEARCH($K$35,H84)))</xm:f>
            <xm:f>$K$35</xm:f>
            <x14:dxf>
              <fill>
                <patternFill patternType="solid">
                  <bgColor rgb="FFFFFF00"/>
                </patternFill>
              </fill>
            </x14:dxf>
          </x14:cfRule>
          <x14:cfRule type="containsText" priority="141" operator="containsText" id="{5375146C-36A2-4483-8BEC-9865BB641C1B}">
            <xm:f>NOT(ISERROR(SEARCH($K$34,H84)))</xm:f>
            <xm:f>$K$34</xm:f>
            <x14:dxf>
              <fill>
                <patternFill patternType="solid">
                  <bgColor rgb="FFFFC000"/>
                </patternFill>
              </fill>
            </x14:dxf>
          </x14:cfRule>
          <xm:sqref>H84:H85</xm:sqref>
        </x14:conditionalFormatting>
        <x14:conditionalFormatting xmlns:xm="http://schemas.microsoft.com/office/excel/2006/main">
          <x14:cfRule type="containsText" priority="111" operator="containsText" id="{150A2AFC-84F4-4E78-9998-C5EE43F955B2}">
            <xm:f>NOT(ISERROR(SEARCH($K$39,H87)))</xm:f>
            <xm:f>$K$39</xm:f>
            <x14:dxf>
              <font>
                <color theme="0"/>
              </font>
              <fill>
                <patternFill patternType="solid">
                  <bgColor rgb="FF7030A0"/>
                </patternFill>
              </fill>
            </x14:dxf>
          </x14:cfRule>
          <x14:cfRule type="containsText" priority="112" operator="containsText" id="{53D62149-21AB-4B22-B3A5-01D0F5F294D3}">
            <xm:f>NOT(ISERROR(SEARCH($K$38,H87)))</xm:f>
            <xm:f>$K$38</xm:f>
            <x14:dxf>
              <font>
                <color theme="0"/>
              </font>
              <fill>
                <patternFill patternType="solid">
                  <bgColor rgb="FF002060"/>
                </patternFill>
              </fill>
            </x14:dxf>
          </x14:cfRule>
          <x14:cfRule type="containsText" priority="113" operator="containsText" id="{D66DFC5C-CFA8-41EA-A77B-63792B3FB9E5}">
            <xm:f>NOT(ISERROR(SEARCH($K$37,H87)))</xm:f>
            <xm:f>$K$37</xm:f>
            <x14:dxf>
              <fill>
                <patternFill patternType="solid">
                  <bgColor rgb="FF00B0F0"/>
                </patternFill>
              </fill>
            </x14:dxf>
          </x14:cfRule>
          <x14:cfRule type="containsText" priority="114" operator="containsText" id="{2CF4FE65-34DA-44F6-8283-3C454930AE0A}">
            <xm:f>NOT(ISERROR(SEARCH($K$36,H87)))</xm:f>
            <xm:f>$K$36</xm:f>
            <x14:dxf>
              <fill>
                <patternFill patternType="solid">
                  <bgColor rgb="FF00B050"/>
                </patternFill>
              </fill>
            </x14:dxf>
          </x14:cfRule>
          <x14:cfRule type="containsText" priority="115" operator="containsText" id="{CB9B9FEC-43CF-46F0-AFEC-D0B9B6ED1C50}">
            <xm:f>NOT(ISERROR(SEARCH($K$35,H87)))</xm:f>
            <xm:f>$K$35</xm:f>
            <x14:dxf>
              <fill>
                <patternFill patternType="solid">
                  <bgColor rgb="FFFFFF00"/>
                </patternFill>
              </fill>
            </x14:dxf>
          </x14:cfRule>
          <x14:cfRule type="containsText" priority="116" operator="containsText" id="{301216A2-59DF-4CDF-8F6A-A17E06C8CD42}">
            <xm:f>NOT(ISERROR(SEARCH($K$34,H87)))</xm:f>
            <xm:f>$K$34</xm:f>
            <x14:dxf>
              <fill>
                <patternFill patternType="solid">
                  <bgColor rgb="FFFFC000"/>
                </patternFill>
              </fill>
            </x14:dxf>
          </x14:cfRule>
          <xm:sqref>H87:H88</xm:sqref>
        </x14:conditionalFormatting>
        <x14:conditionalFormatting xmlns:xm="http://schemas.microsoft.com/office/excel/2006/main">
          <x14:cfRule type="containsText" priority="314" operator="containsText" id="{0B75A50C-84A3-40AF-9AC4-AE6F740CBAE2}">
            <xm:f>NOT(ISERROR(SEARCH($K$39,H101)))</xm:f>
            <xm:f>$K$39</xm:f>
            <x14:dxf>
              <font>
                <color theme="0"/>
              </font>
              <fill>
                <patternFill patternType="solid">
                  <bgColor rgb="FF7030A0"/>
                </patternFill>
              </fill>
            </x14:dxf>
          </x14:cfRule>
          <x14:cfRule type="containsText" priority="315" operator="containsText" id="{A8754BA2-FDDD-4D02-ABA7-B2EF29935AD9}">
            <xm:f>NOT(ISERROR(SEARCH($K$38,H101)))</xm:f>
            <xm:f>$K$38</xm:f>
            <x14:dxf>
              <font>
                <color theme="0"/>
              </font>
              <fill>
                <patternFill patternType="solid">
                  <bgColor rgb="FF002060"/>
                </patternFill>
              </fill>
            </x14:dxf>
          </x14:cfRule>
          <x14:cfRule type="containsText" priority="316" operator="containsText" id="{FD7DB652-7A4C-4375-9D15-8D11F604FE65}">
            <xm:f>NOT(ISERROR(SEARCH($K$37,H101)))</xm:f>
            <xm:f>$K$37</xm:f>
            <x14:dxf>
              <fill>
                <patternFill patternType="solid">
                  <bgColor rgb="FF00B0F0"/>
                </patternFill>
              </fill>
            </x14:dxf>
          </x14:cfRule>
          <x14:cfRule type="containsText" priority="317" operator="containsText" id="{0DE90630-3284-460C-B25E-3076744381AC}">
            <xm:f>NOT(ISERROR(SEARCH($K$36,H101)))</xm:f>
            <xm:f>$K$36</xm:f>
            <x14:dxf>
              <fill>
                <patternFill patternType="solid">
                  <bgColor rgb="FF00B050"/>
                </patternFill>
              </fill>
            </x14:dxf>
          </x14:cfRule>
          <x14:cfRule type="containsText" priority="318" operator="containsText" id="{AEFC6260-B1EA-43A1-A310-5A568B72FD41}">
            <xm:f>NOT(ISERROR(SEARCH($K$35,H101)))</xm:f>
            <xm:f>$K$35</xm:f>
            <x14:dxf>
              <fill>
                <patternFill patternType="solid">
                  <bgColor rgb="FFFFFF00"/>
                </patternFill>
              </fill>
            </x14:dxf>
          </x14:cfRule>
          <x14:cfRule type="containsText" priority="319" operator="containsText" id="{C7FD4530-0156-45E1-9F59-715EDCFD23B4}">
            <xm:f>NOT(ISERROR(SEARCH($K$34,H101)))</xm:f>
            <xm:f>$K$34</xm:f>
            <x14:dxf>
              <fill>
                <patternFill patternType="solid">
                  <bgColor rgb="FFFFC000"/>
                </patternFill>
              </fill>
            </x14:dxf>
          </x14:cfRule>
          <xm:sqref>H101:H102</xm:sqref>
        </x14:conditionalFormatting>
        <x14:conditionalFormatting xmlns:xm="http://schemas.microsoft.com/office/excel/2006/main">
          <x14:cfRule type="containsText" priority="286" operator="containsText" id="{3025D580-2C4A-49FE-89CA-355FB7A8F55D}">
            <xm:f>NOT(ISERROR(SEARCH($K$39,H104)))</xm:f>
            <xm:f>$K$39</xm:f>
            <x14:dxf>
              <font>
                <color theme="0"/>
              </font>
              <fill>
                <patternFill patternType="solid">
                  <bgColor rgb="FF7030A0"/>
                </patternFill>
              </fill>
            </x14:dxf>
          </x14:cfRule>
          <x14:cfRule type="containsText" priority="287" operator="containsText" id="{23AC7757-563C-4DBF-9B3E-CF508C52808B}">
            <xm:f>NOT(ISERROR(SEARCH($K$38,H104)))</xm:f>
            <xm:f>$K$38</xm:f>
            <x14:dxf>
              <font>
                <color theme="0"/>
              </font>
              <fill>
                <patternFill patternType="solid">
                  <bgColor rgb="FF002060"/>
                </patternFill>
              </fill>
            </x14:dxf>
          </x14:cfRule>
          <x14:cfRule type="containsText" priority="288" operator="containsText" id="{CF2FE102-769C-4914-9426-636EB971715B}">
            <xm:f>NOT(ISERROR(SEARCH($K$37,H104)))</xm:f>
            <xm:f>$K$37</xm:f>
            <x14:dxf>
              <fill>
                <patternFill patternType="solid">
                  <bgColor rgb="FF00B0F0"/>
                </patternFill>
              </fill>
            </x14:dxf>
          </x14:cfRule>
          <x14:cfRule type="containsText" priority="289" operator="containsText" id="{F63967A2-5D85-41F1-BDA6-5090F9213D88}">
            <xm:f>NOT(ISERROR(SEARCH($K$36,H104)))</xm:f>
            <xm:f>$K$36</xm:f>
            <x14:dxf>
              <fill>
                <patternFill patternType="solid">
                  <bgColor rgb="FF00B050"/>
                </patternFill>
              </fill>
            </x14:dxf>
          </x14:cfRule>
          <x14:cfRule type="containsText" priority="290" operator="containsText" id="{74F29836-86F7-457E-BAEF-FA11601FCBF3}">
            <xm:f>NOT(ISERROR(SEARCH($K$35,H104)))</xm:f>
            <xm:f>$K$35</xm:f>
            <x14:dxf>
              <fill>
                <patternFill patternType="solid">
                  <bgColor rgb="FFFFFF00"/>
                </patternFill>
              </fill>
            </x14:dxf>
          </x14:cfRule>
          <x14:cfRule type="containsText" priority="291" operator="containsText" id="{C1A88CF6-E3FB-4782-AF2D-EEE3C66EADBA}">
            <xm:f>NOT(ISERROR(SEARCH($K$34,H104)))</xm:f>
            <xm:f>$K$34</xm:f>
            <x14:dxf>
              <fill>
                <patternFill patternType="solid">
                  <bgColor rgb="FFFFC000"/>
                </patternFill>
              </fill>
            </x14:dxf>
          </x14:cfRule>
          <xm:sqref>H104:H106</xm:sqref>
        </x14:conditionalFormatting>
        <x14:conditionalFormatting xmlns:xm="http://schemas.microsoft.com/office/excel/2006/main">
          <x14:cfRule type="containsText" priority="273" operator="containsText" id="{035EA344-B925-4206-A0C1-6B32A0122F33}">
            <xm:f>NOT(ISERROR(SEARCH($K$39,H107)))</xm:f>
            <xm:f>$K$39</xm:f>
            <x14:dxf>
              <font>
                <color theme="0"/>
              </font>
              <fill>
                <patternFill patternType="solid">
                  <bgColor rgb="FF7030A0"/>
                </patternFill>
              </fill>
            </x14:dxf>
          </x14:cfRule>
          <x14:cfRule type="containsText" priority="274" operator="containsText" id="{D52FB339-4811-428E-B33D-4AECE8D789F5}">
            <xm:f>NOT(ISERROR(SEARCH($K$38,H107)))</xm:f>
            <xm:f>$K$38</xm:f>
            <x14:dxf>
              <font>
                <color theme="0"/>
              </font>
              <fill>
                <patternFill patternType="solid">
                  <bgColor rgb="FF002060"/>
                </patternFill>
              </fill>
            </x14:dxf>
          </x14:cfRule>
          <x14:cfRule type="containsText" priority="275" operator="containsText" id="{0B9A6FF5-3CA0-4398-8F86-D25E3726A1FE}">
            <xm:f>NOT(ISERROR(SEARCH($K$37,H107)))</xm:f>
            <xm:f>$K$37</xm:f>
            <x14:dxf>
              <fill>
                <patternFill patternType="solid">
                  <bgColor rgb="FF00B0F0"/>
                </patternFill>
              </fill>
            </x14:dxf>
          </x14:cfRule>
          <x14:cfRule type="containsText" priority="276" operator="containsText" id="{66C829F6-4727-4A97-8C6A-182C04BE1D9F}">
            <xm:f>NOT(ISERROR(SEARCH($K$36,H107)))</xm:f>
            <xm:f>$K$36</xm:f>
            <x14:dxf>
              <fill>
                <patternFill patternType="solid">
                  <bgColor rgb="FF00B050"/>
                </patternFill>
              </fill>
            </x14:dxf>
          </x14:cfRule>
          <x14:cfRule type="containsText" priority="277" operator="containsText" id="{A5AAAAF4-D685-4863-B68D-05453D853B9F}">
            <xm:f>NOT(ISERROR(SEARCH($K$35,H107)))</xm:f>
            <xm:f>$K$35</xm:f>
            <x14:dxf>
              <fill>
                <patternFill patternType="solid">
                  <bgColor rgb="FFFFFF00"/>
                </patternFill>
              </fill>
            </x14:dxf>
          </x14:cfRule>
          <x14:cfRule type="containsText" priority="278" operator="containsText" id="{8A5D25C8-BB2F-4806-B78F-4CD0DE66B6FA}">
            <xm:f>NOT(ISERROR(SEARCH($K$34,H107)))</xm:f>
            <xm:f>$K$34</xm:f>
            <x14:dxf>
              <fill>
                <patternFill patternType="solid">
                  <bgColor rgb="FFFFC000"/>
                </patternFill>
              </fill>
            </x14:dxf>
          </x14:cfRule>
          <xm:sqref>H107:H108</xm:sqref>
        </x14:conditionalFormatting>
        <x14:conditionalFormatting xmlns:xm="http://schemas.microsoft.com/office/excel/2006/main">
          <x14:cfRule type="containsText" priority="246" operator="containsText" id="{ED5EFAAC-10C5-4213-948C-9467E3622995}">
            <xm:f>NOT(ISERROR(SEARCH($K$39,H110)))</xm:f>
            <xm:f>$K$39</xm:f>
            <x14:dxf>
              <font>
                <color theme="0"/>
              </font>
              <fill>
                <patternFill patternType="solid">
                  <bgColor rgb="FF7030A0"/>
                </patternFill>
              </fill>
            </x14:dxf>
          </x14:cfRule>
          <x14:cfRule type="containsText" priority="247" operator="containsText" id="{62B4F0E7-5B09-4E82-B6B7-1E86BE68A507}">
            <xm:f>NOT(ISERROR(SEARCH($K$38,H110)))</xm:f>
            <xm:f>$K$38</xm:f>
            <x14:dxf>
              <font>
                <color theme="0"/>
              </font>
              <fill>
                <patternFill patternType="solid">
                  <bgColor rgb="FF002060"/>
                </patternFill>
              </fill>
            </x14:dxf>
          </x14:cfRule>
          <x14:cfRule type="containsText" priority="248" operator="containsText" id="{32B5C095-78AD-413D-8DB9-E923545D4943}">
            <xm:f>NOT(ISERROR(SEARCH($K$37,H110)))</xm:f>
            <xm:f>$K$37</xm:f>
            <x14:dxf>
              <fill>
                <patternFill patternType="solid">
                  <bgColor rgb="FF00B0F0"/>
                </patternFill>
              </fill>
            </x14:dxf>
          </x14:cfRule>
          <x14:cfRule type="containsText" priority="249" operator="containsText" id="{7D421790-5A07-425F-8C90-BF628633F392}">
            <xm:f>NOT(ISERROR(SEARCH($K$36,H110)))</xm:f>
            <xm:f>$K$36</xm:f>
            <x14:dxf>
              <fill>
                <patternFill patternType="solid">
                  <bgColor rgb="FF00B050"/>
                </patternFill>
              </fill>
            </x14:dxf>
          </x14:cfRule>
          <x14:cfRule type="containsText" priority="250" operator="containsText" id="{25647FEB-AB92-43FB-9E2B-6DA13616ED1F}">
            <xm:f>NOT(ISERROR(SEARCH($K$35,H110)))</xm:f>
            <xm:f>$K$35</xm:f>
            <x14:dxf>
              <fill>
                <patternFill patternType="solid">
                  <bgColor rgb="FFFFFF00"/>
                </patternFill>
              </fill>
            </x14:dxf>
          </x14:cfRule>
          <x14:cfRule type="containsText" priority="251" operator="containsText" id="{4CD964AF-71C2-4BA0-AF5E-26E58B63D1F5}">
            <xm:f>NOT(ISERROR(SEARCH($K$34,H110)))</xm:f>
            <xm:f>$K$34</xm:f>
            <x14:dxf>
              <fill>
                <patternFill patternType="solid">
                  <bgColor rgb="FFFFC000"/>
                </patternFill>
              </fill>
            </x14:dxf>
          </x14:cfRule>
          <xm:sqref>H110:H112</xm:sqref>
        </x14:conditionalFormatting>
        <x14:conditionalFormatting xmlns:xm="http://schemas.microsoft.com/office/excel/2006/main">
          <x14:cfRule type="containsText" priority="355" operator="containsText" id="{72EB52A9-51D2-4B47-B8AB-1827CA5ED996}">
            <xm:f>NOT(ISERROR(SEARCH($K$39,H115)))</xm:f>
            <xm:f>$K$39</xm:f>
            <x14:dxf>
              <font>
                <color theme="0"/>
              </font>
              <fill>
                <patternFill patternType="solid">
                  <bgColor rgb="FF7030A0"/>
                </patternFill>
              </fill>
            </x14:dxf>
          </x14:cfRule>
          <x14:cfRule type="containsText" priority="356" operator="containsText" id="{2CEE8BEE-C481-49A9-ACCB-C669F0E4EEBB}">
            <xm:f>NOT(ISERROR(SEARCH($K$38,H115)))</xm:f>
            <xm:f>$K$38</xm:f>
            <x14:dxf>
              <font>
                <color theme="0"/>
              </font>
              <fill>
                <patternFill patternType="solid">
                  <bgColor rgb="FF002060"/>
                </patternFill>
              </fill>
            </x14:dxf>
          </x14:cfRule>
          <x14:cfRule type="containsText" priority="357" operator="containsText" id="{1E2762D6-C672-490B-8EC8-E71394049FE1}">
            <xm:f>NOT(ISERROR(SEARCH($K$37,H115)))</xm:f>
            <xm:f>$K$37</xm:f>
            <x14:dxf>
              <fill>
                <patternFill patternType="solid">
                  <bgColor rgb="FF00B0F0"/>
                </patternFill>
              </fill>
            </x14:dxf>
          </x14:cfRule>
          <x14:cfRule type="containsText" priority="358" operator="containsText" id="{F5F57327-EE33-400B-A497-CC9410062E14}">
            <xm:f>NOT(ISERROR(SEARCH($K$36,H115)))</xm:f>
            <xm:f>$K$36</xm:f>
            <x14:dxf>
              <fill>
                <patternFill patternType="solid">
                  <bgColor rgb="FF00B050"/>
                </patternFill>
              </fill>
            </x14:dxf>
          </x14:cfRule>
          <x14:cfRule type="containsText" priority="359" operator="containsText" id="{5A0682F8-3BF1-4A1E-B299-ABE2A66C2CB8}">
            <xm:f>NOT(ISERROR(SEARCH($K$35,H115)))</xm:f>
            <xm:f>$K$35</xm:f>
            <x14:dxf>
              <fill>
                <patternFill patternType="solid">
                  <bgColor rgb="FFFFFF00"/>
                </patternFill>
              </fill>
            </x14:dxf>
          </x14:cfRule>
          <x14:cfRule type="containsText" priority="360" operator="containsText" id="{ACB11A83-D8C6-4391-8A7E-D19BCD86286B}">
            <xm:f>NOT(ISERROR(SEARCH($K$34,H115)))</xm:f>
            <xm:f>$K$34</xm:f>
            <x14:dxf>
              <fill>
                <patternFill patternType="solid">
                  <bgColor rgb="FFFFC000"/>
                </patternFill>
              </fill>
            </x14:dxf>
          </x14:cfRule>
          <xm:sqref>H115:H117</xm:sqref>
        </x14:conditionalFormatting>
        <x14:conditionalFormatting xmlns:xm="http://schemas.microsoft.com/office/excel/2006/main">
          <x14:cfRule type="containsText" priority="54" operator="containsText" id="{39B5545F-4752-4AC8-93EB-1781A91BDA30}">
            <xm:f>NOT(ISERROR(SEARCH($K$39,H118)))</xm:f>
            <xm:f>$K$39</xm:f>
            <x14:dxf>
              <font>
                <color theme="0"/>
              </font>
              <fill>
                <patternFill patternType="solid">
                  <bgColor rgb="FF7030A0"/>
                </patternFill>
              </fill>
            </x14:dxf>
          </x14:cfRule>
          <x14:cfRule type="containsText" priority="55" operator="containsText" id="{3DBA7CAB-3CF1-49E4-ADFF-AD587DD48453}">
            <xm:f>NOT(ISERROR(SEARCH($K$38,H118)))</xm:f>
            <xm:f>$K$38</xm:f>
            <x14:dxf>
              <font>
                <color theme="0"/>
              </font>
              <fill>
                <patternFill patternType="solid">
                  <bgColor rgb="FF002060"/>
                </patternFill>
              </fill>
            </x14:dxf>
          </x14:cfRule>
          <x14:cfRule type="containsText" priority="56" operator="containsText" id="{EBE27FB3-3417-40E1-87E1-4398DB8F61AA}">
            <xm:f>NOT(ISERROR(SEARCH($K$37,H118)))</xm:f>
            <xm:f>$K$37</xm:f>
            <x14:dxf>
              <fill>
                <patternFill patternType="solid">
                  <bgColor rgb="FF00B0F0"/>
                </patternFill>
              </fill>
            </x14:dxf>
          </x14:cfRule>
          <x14:cfRule type="containsText" priority="57" operator="containsText" id="{0961D271-83B6-49D6-BF00-B2342375DBC3}">
            <xm:f>NOT(ISERROR(SEARCH($K$36,H118)))</xm:f>
            <xm:f>$K$36</xm:f>
            <x14:dxf>
              <fill>
                <patternFill patternType="solid">
                  <bgColor rgb="FF00B050"/>
                </patternFill>
              </fill>
            </x14:dxf>
          </x14:cfRule>
          <x14:cfRule type="containsText" priority="58" operator="containsText" id="{B1A860AB-BE55-4F79-A2DD-92F5C7E89091}">
            <xm:f>NOT(ISERROR(SEARCH($K$35,H118)))</xm:f>
            <xm:f>$K$35</xm:f>
            <x14:dxf>
              <fill>
                <patternFill patternType="solid">
                  <bgColor rgb="FFFFFF00"/>
                </patternFill>
              </fill>
            </x14:dxf>
          </x14:cfRule>
          <x14:cfRule type="containsText" priority="59" operator="containsText" id="{681552D0-C061-4B5C-A07B-0E5F74E1A2AC}">
            <xm:f>NOT(ISERROR(SEARCH($K$34,H118)))</xm:f>
            <xm:f>$K$34</xm:f>
            <x14:dxf>
              <fill>
                <patternFill patternType="solid">
                  <bgColor rgb="FFFFC000"/>
                </patternFill>
              </fill>
            </x14:dxf>
          </x14:cfRule>
          <xm:sqref>H118:H119</xm:sqref>
        </x14:conditionalFormatting>
        <x14:conditionalFormatting xmlns:xm="http://schemas.microsoft.com/office/excel/2006/main">
          <x14:cfRule type="containsText" priority="342" operator="containsText" id="{25166A52-73A5-427E-8E04-CDFB8BBA35D9}">
            <xm:f>NOT(ISERROR(SEARCH($K$39,H122)))</xm:f>
            <xm:f>$K$39</xm:f>
            <x14:dxf>
              <font>
                <color theme="0"/>
              </font>
              <fill>
                <patternFill patternType="solid">
                  <bgColor rgb="FF7030A0"/>
                </patternFill>
              </fill>
            </x14:dxf>
          </x14:cfRule>
          <x14:cfRule type="containsText" priority="343" operator="containsText" id="{87EE00D8-0341-4D5D-81D9-4CF61F72CEAC}">
            <xm:f>NOT(ISERROR(SEARCH($K$38,H122)))</xm:f>
            <xm:f>$K$38</xm:f>
            <x14:dxf>
              <font>
                <color theme="0"/>
              </font>
              <fill>
                <patternFill patternType="solid">
                  <bgColor rgb="FF002060"/>
                </patternFill>
              </fill>
            </x14:dxf>
          </x14:cfRule>
          <x14:cfRule type="containsText" priority="344" operator="containsText" id="{4EB166B9-31D4-4B61-8B72-38DDF94BFB0D}">
            <xm:f>NOT(ISERROR(SEARCH($K$37,H122)))</xm:f>
            <xm:f>$K$37</xm:f>
            <x14:dxf>
              <fill>
                <patternFill patternType="solid">
                  <bgColor rgb="FF00B0F0"/>
                </patternFill>
              </fill>
            </x14:dxf>
          </x14:cfRule>
          <x14:cfRule type="containsText" priority="345" operator="containsText" id="{F2E80B88-5979-4390-B6A4-26D236FDD0B4}">
            <xm:f>NOT(ISERROR(SEARCH($K$36,H122)))</xm:f>
            <xm:f>$K$36</xm:f>
            <x14:dxf>
              <fill>
                <patternFill patternType="solid">
                  <bgColor rgb="FF00B050"/>
                </patternFill>
              </fill>
            </x14:dxf>
          </x14:cfRule>
          <x14:cfRule type="containsText" priority="346" operator="containsText" id="{232A6599-6D82-44F8-A5B0-A712C4393634}">
            <xm:f>NOT(ISERROR(SEARCH($K$35,H122)))</xm:f>
            <xm:f>$K$35</xm:f>
            <x14:dxf>
              <fill>
                <patternFill patternType="solid">
                  <bgColor rgb="FFFFFF00"/>
                </patternFill>
              </fill>
            </x14:dxf>
          </x14:cfRule>
          <x14:cfRule type="containsText" priority="347" operator="containsText" id="{1355EB26-D175-43F3-AD55-B2EEE91BDA5B}">
            <xm:f>NOT(ISERROR(SEARCH($K$34,H122)))</xm:f>
            <xm:f>$K$34</xm:f>
            <x14:dxf>
              <fill>
                <patternFill patternType="solid">
                  <bgColor rgb="FFFFC000"/>
                </patternFill>
              </fill>
            </x14:dxf>
          </x14:cfRule>
          <xm:sqref>H122:H124</xm:sqref>
        </x14:conditionalFormatting>
        <x14:conditionalFormatting xmlns:xm="http://schemas.microsoft.com/office/excel/2006/main">
          <x14:cfRule type="containsText" priority="43" operator="containsText" id="{8969EF44-A006-4E06-A4C2-342A28AB58B4}">
            <xm:f>NOT(ISERROR(SEARCH($K$39,H125)))</xm:f>
            <xm:f>$K$39</xm:f>
            <x14:dxf>
              <font>
                <color theme="0"/>
              </font>
              <fill>
                <patternFill patternType="solid">
                  <bgColor rgb="FF7030A0"/>
                </patternFill>
              </fill>
            </x14:dxf>
          </x14:cfRule>
          <x14:cfRule type="containsText" priority="44" operator="containsText" id="{21E3F06D-FBF4-4C2F-9DAD-037944BA5EAA}">
            <xm:f>NOT(ISERROR(SEARCH($K$38,H125)))</xm:f>
            <xm:f>$K$38</xm:f>
            <x14:dxf>
              <font>
                <color theme="0"/>
              </font>
              <fill>
                <patternFill patternType="solid">
                  <bgColor rgb="FF002060"/>
                </patternFill>
              </fill>
            </x14:dxf>
          </x14:cfRule>
          <x14:cfRule type="containsText" priority="45" operator="containsText" id="{441CFDCA-FE2D-409A-88FA-DAEE13D2D0BC}">
            <xm:f>NOT(ISERROR(SEARCH($K$37,H125)))</xm:f>
            <xm:f>$K$37</xm:f>
            <x14:dxf>
              <fill>
                <patternFill patternType="solid">
                  <bgColor rgb="FF00B0F0"/>
                </patternFill>
              </fill>
            </x14:dxf>
          </x14:cfRule>
          <x14:cfRule type="containsText" priority="46" operator="containsText" id="{C8347742-DE5B-4251-BD07-12921D0556EB}">
            <xm:f>NOT(ISERROR(SEARCH($K$36,H125)))</xm:f>
            <xm:f>$K$36</xm:f>
            <x14:dxf>
              <fill>
                <patternFill patternType="solid">
                  <bgColor rgb="FF00B050"/>
                </patternFill>
              </fill>
            </x14:dxf>
          </x14:cfRule>
          <x14:cfRule type="containsText" priority="47" operator="containsText" id="{DDB6832B-9A5A-47FC-911C-367133CDC43C}">
            <xm:f>NOT(ISERROR(SEARCH($K$35,H125)))</xm:f>
            <xm:f>$K$35</xm:f>
            <x14:dxf>
              <fill>
                <patternFill patternType="solid">
                  <bgColor rgb="FFFFFF00"/>
                </patternFill>
              </fill>
            </x14:dxf>
          </x14:cfRule>
          <x14:cfRule type="containsText" priority="48" operator="containsText" id="{5F784F71-EE34-47CB-8F09-DC080F29B6A3}">
            <xm:f>NOT(ISERROR(SEARCH($K$34,H125)))</xm:f>
            <xm:f>$K$34</xm:f>
            <x14:dxf>
              <fill>
                <patternFill patternType="solid">
                  <bgColor rgb="FFFFC000"/>
                </patternFill>
              </fill>
            </x14:dxf>
          </x14:cfRule>
          <xm:sqref>H125:H126</xm:sqref>
        </x14:conditionalFormatting>
        <x14:conditionalFormatting xmlns:xm="http://schemas.microsoft.com/office/excel/2006/main">
          <x14:cfRule type="containsText" priority="394" operator="containsText" id="{3E68863D-635B-47AD-A3A9-24EF96945D38}">
            <xm:f>NOT(ISERROR(SEARCH($K$11,R11)))</xm:f>
            <xm:f>$K$11</xm:f>
            <x14:dxf>
              <font>
                <color theme="0"/>
              </font>
              <fill>
                <patternFill patternType="solid">
                  <bgColor rgb="FF002060"/>
                </patternFill>
              </fill>
            </x14:dxf>
          </x14:cfRule>
          <xm:sqref>R11:R12</xm:sqref>
        </x14:conditionalFormatting>
        <x14:conditionalFormatting xmlns:xm="http://schemas.microsoft.com/office/excel/2006/main">
          <x14:cfRule type="containsText" priority="354" operator="containsText" id="{26DC584D-7EC0-46BF-8C19-F773F24C3697}">
            <xm:f>NOT(ISERROR(SEARCH($K$11,R69)))</xm:f>
            <xm:f>$K$11</xm:f>
            <x14:dxf>
              <font>
                <color theme="0"/>
              </font>
              <fill>
                <patternFill patternType="solid">
                  <bgColor rgb="FF002060"/>
                </patternFill>
              </fill>
            </x14:dxf>
          </x14:cfRule>
          <xm:sqref>R69:R70</xm:sqref>
        </x14:conditionalFormatting>
        <x14:conditionalFormatting xmlns:xm="http://schemas.microsoft.com/office/excel/2006/main">
          <x14:cfRule type="containsText" priority="40" operator="containsText" id="{619B68CE-1C10-4375-A56D-41A587135127}">
            <xm:f>NOT(ISERROR(SEARCH($K$7,R105)))</xm:f>
            <xm:f>$K$7</xm:f>
            <x14:dxf>
              <font>
                <color rgb="FFFF0000"/>
              </font>
            </x14:dxf>
          </x14:cfRule>
          <xm:sqref>R105:R107</xm:sqref>
        </x14:conditionalFormatting>
        <x14:conditionalFormatting xmlns:xm="http://schemas.microsoft.com/office/excel/2006/main">
          <x14:cfRule type="containsText" priority="353" operator="containsText" id="{FA140E8C-005D-41DB-8A7C-2D1E34912F72}">
            <xm:f>NOT(ISERROR(SEARCH($K$14,S69)))</xm:f>
            <xm:f>$K$14</xm:f>
            <x14:dxf>
              <font>
                <color rgb="FF00B050"/>
              </font>
            </x14:dxf>
          </x14:cfRule>
          <xm:sqref>S69:S70</xm:sqref>
        </x14:conditionalFormatting>
        <x14:conditionalFormatting xmlns:xm="http://schemas.microsoft.com/office/excel/2006/main">
          <x14:cfRule type="containsText" priority="41" operator="containsText" id="{D9A47325-E20D-4569-88DD-06BBA4E14AF0}">
            <xm:f>NOT(ISERROR(SEARCH($K$11,S105)))</xm:f>
            <xm:f>$K$11</xm:f>
            <x14:dxf>
              <font>
                <color theme="0"/>
              </font>
              <fill>
                <patternFill patternType="solid">
                  <bgColor rgb="FF002060"/>
                </patternFill>
              </fill>
            </x14:dxf>
          </x14:cfRule>
          <xm:sqref>S105:S107</xm:sqref>
        </x14:conditionalFormatting>
        <x14:conditionalFormatting xmlns:xm="http://schemas.microsoft.com/office/excel/2006/main">
          <x14:cfRule type="containsText" priority="406" operator="containsText" id="{39540D5D-B955-4D26-9FF9-CFBE9138DB4B}">
            <xm:f>NOT(ISERROR(SEARCH($K$7,B1)))</xm:f>
            <xm:f>$K$7</xm:f>
            <x14:dxf>
              <font>
                <color rgb="FFFF0000"/>
              </font>
            </x14:dxf>
          </x14:cfRule>
          <xm:sqref>B1:B51 Q1:Q2 Q4 Q66:Q67 B142:B1048576 B127 Q79 Q22 Q47 Q95 Q97 Q101:Q102 R103 Q104 R96 R98:R100</xm:sqref>
        </x14:conditionalFormatting>
        <x14:conditionalFormatting xmlns:xm="http://schemas.microsoft.com/office/excel/2006/main">
          <x14:cfRule type="containsText" priority="409" operator="containsText" id="{2A6A58CC-192D-4F53-A906-8072452C724F}">
            <xm:f>NOT(ISERROR(SEARCH($K$11,C1)))</xm:f>
            <xm:f>$K$11</xm:f>
            <x14:dxf>
              <font>
                <color theme="0"/>
              </font>
              <fill>
                <patternFill patternType="solid">
                  <bgColor rgb="FF002060"/>
                </patternFill>
              </fill>
            </x14:dxf>
          </x14:cfRule>
          <xm:sqref>C1:C51 R1 R4 R79 C142:C1048576 R7:R9 C127 R22 R47 R66 R95 R97 R101:R102 R104 S98:S100</xm:sqref>
        </x14:conditionalFormatting>
        <x14:conditionalFormatting xmlns:xm="http://schemas.microsoft.com/office/excel/2006/main">
          <x14:cfRule type="containsText" priority="408" operator="containsText" id="{00EBFB3D-1E2E-4CF8-994F-4E5A4DFDC19E}">
            <xm:f>NOT(ISERROR(SEARCH($K$14,D1)))</xm:f>
            <xm:f>$K$14</xm:f>
            <x14:dxf>
              <font>
                <color rgb="FF00B050"/>
              </font>
            </x14:dxf>
          </x14:cfRule>
          <xm:sqref>D1:D51 S66 S1 T8 S11 S9 T4 S95:S97 S47 D142:D1048576 D127 S79 S13 S22 S101:S104 S7</xm:sqref>
        </x14:conditionalFormatting>
        <x14:conditionalFormatting xmlns:xm="http://schemas.microsoft.com/office/excel/2006/main">
          <x14:cfRule type="containsText" priority="416" operator="containsText" id="{9E73A584-52C2-495A-8247-B7FDE56E6FAE}">
            <xm:f>NOT(ISERROR(SEARCH($K$30,G1)))</xm:f>
            <xm:f>$K$30</xm:f>
            <x14:dxf>
              <font>
                <b/>
                <i val="0"/>
                <u val="none"/>
                <color rgb="FF000000"/>
              </font>
              <fill>
                <patternFill patternType="solid">
                  <bgColor theme="0" tint="-4.9989318521683403E-2"/>
                </patternFill>
              </fill>
            </x14:dxf>
          </x14:cfRule>
          <x14:cfRule type="containsText" priority="417" operator="containsText" id="{52FC8F3E-A4CF-47DD-8480-F149581E4662}">
            <xm:f>NOT(ISERROR(SEARCH($K$29,G1)))</xm:f>
            <xm:f>$K$29</xm:f>
            <x14:dxf>
              <font>
                <strike val="0"/>
                <u val="none"/>
                <color theme="0"/>
              </font>
              <fill>
                <patternFill patternType="solid">
                  <bgColor rgb="FF0052E8"/>
                </patternFill>
              </fill>
            </x14:dxf>
          </x14:cfRule>
          <x14:cfRule type="containsText" priority="418" operator="containsText" id="{6CE26241-63E2-40C3-B12A-CEAA723B790E}">
            <xm:f>NOT(ISERROR(SEARCH($K$28,G1)))</xm:f>
            <xm:f>$K$28</xm:f>
            <x14:dxf>
              <fill>
                <patternFill patternType="solid">
                  <bgColor rgb="FF009241"/>
                </patternFill>
              </fill>
            </x14:dxf>
          </x14:cfRule>
          <x14:cfRule type="containsText" priority="419" operator="containsText" id="{E3555E39-96CF-40C7-8738-A4437687E633}">
            <xm:f>NOT(ISERROR(SEARCH($K$27,G1)))</xm:f>
            <xm:f>$K$27</xm:f>
            <x14:dxf>
              <fill>
                <patternFill patternType="solid">
                  <bgColor rgb="FFFFFF00"/>
                </patternFill>
              </fill>
            </x14:dxf>
          </x14:cfRule>
          <xm:sqref>G1:G60 G63:G67 G96:G97 G114 G120:G121 G127:G1048576</xm:sqref>
        </x14:conditionalFormatting>
        <x14:conditionalFormatting xmlns:xm="http://schemas.microsoft.com/office/excel/2006/main">
          <x14:cfRule type="containsText" priority="410" operator="containsText" id="{0380C620-8412-40C9-AC41-642FB55B2365}">
            <xm:f>NOT(ISERROR(SEARCH($K$39,H1)))</xm:f>
            <xm:f>$K$39</xm:f>
            <x14:dxf>
              <font>
                <color theme="0"/>
              </font>
              <fill>
                <patternFill patternType="solid">
                  <bgColor rgb="FF7030A0"/>
                </patternFill>
              </fill>
            </x14:dxf>
          </x14:cfRule>
          <x14:cfRule type="containsText" priority="411" operator="containsText" id="{8FA7FB15-445A-422A-AB01-A2694C4D7439}">
            <xm:f>NOT(ISERROR(SEARCH($K$38,H1)))</xm:f>
            <xm:f>$K$38</xm:f>
            <x14:dxf>
              <font>
                <color theme="0"/>
              </font>
              <fill>
                <patternFill patternType="solid">
                  <bgColor rgb="FF002060"/>
                </patternFill>
              </fill>
            </x14:dxf>
          </x14:cfRule>
          <x14:cfRule type="containsText" priority="412" operator="containsText" id="{F5CED527-AF49-486A-A4BC-DC18E7FC3C99}">
            <xm:f>NOT(ISERROR(SEARCH($K$37,H1)))</xm:f>
            <xm:f>$K$37</xm:f>
            <x14:dxf>
              <fill>
                <patternFill patternType="solid">
                  <bgColor rgb="FF00B0F0"/>
                </patternFill>
              </fill>
            </x14:dxf>
          </x14:cfRule>
          <x14:cfRule type="containsText" priority="413" operator="containsText" id="{94C512FA-EC7B-4B39-8BAE-28F1B4BCD533}">
            <xm:f>NOT(ISERROR(SEARCH($K$36,H1)))</xm:f>
            <xm:f>$K$36</xm:f>
            <x14:dxf>
              <fill>
                <patternFill patternType="solid">
                  <bgColor rgb="FF00B050"/>
                </patternFill>
              </fill>
            </x14:dxf>
          </x14:cfRule>
          <x14:cfRule type="containsText" priority="414" operator="containsText" id="{2E566187-8579-4B6A-B96B-5414C88DD15F}">
            <xm:f>NOT(ISERROR(SEARCH($K$35,H1)))</xm:f>
            <xm:f>$K$35</xm:f>
            <x14:dxf>
              <fill>
                <patternFill patternType="solid">
                  <bgColor rgb="FFFFFF00"/>
                </patternFill>
              </fill>
            </x14:dxf>
          </x14:cfRule>
          <x14:cfRule type="containsText" priority="415" operator="containsText" id="{C646C6CF-6020-4587-B112-5D12877A2E01}">
            <xm:f>NOT(ISERROR(SEARCH($K$34,H1)))</xm:f>
            <xm:f>$K$34</xm:f>
            <x14:dxf>
              <fill>
                <patternFill patternType="solid">
                  <bgColor rgb="FFFFC000"/>
                </patternFill>
              </fill>
            </x14:dxf>
          </x14:cfRule>
          <xm:sqref>H1:H60 H63:H67 H96:H97 H114 H120:H121 H127:H1048576</xm:sqref>
        </x14:conditionalFormatting>
        <x14:conditionalFormatting xmlns:xm="http://schemas.microsoft.com/office/excel/2006/main">
          <x14:cfRule type="containsText" priority="387" operator="containsText" id="{B7DD8996-3765-4207-BF52-F81CF3D6AD19}">
            <xm:f>NOT(ISERROR(SEARCH($K$30,G68)))</xm:f>
            <xm:f>$K$30</xm:f>
            <x14:dxf>
              <font>
                <b/>
                <i val="0"/>
                <u val="none"/>
                <color rgb="FF000000"/>
              </font>
              <fill>
                <patternFill patternType="solid">
                  <bgColor theme="0" tint="-4.9989318521683403E-2"/>
                </patternFill>
              </fill>
            </x14:dxf>
          </x14:cfRule>
          <x14:cfRule type="containsText" priority="388" operator="containsText" id="{59A8898A-7310-4F32-8A2B-316B81FBBFD8}">
            <xm:f>NOT(ISERROR(SEARCH($K$29,G68)))</xm:f>
            <xm:f>$K$29</xm:f>
            <x14:dxf>
              <font>
                <strike val="0"/>
                <u val="none"/>
                <color theme="0"/>
              </font>
              <fill>
                <patternFill patternType="solid">
                  <bgColor rgb="FF0052E8"/>
                </patternFill>
              </fill>
            </x14:dxf>
          </x14:cfRule>
          <x14:cfRule type="containsText" priority="389" operator="containsText" id="{9174B9B4-6CFA-468C-90CA-CB33F330CF19}">
            <xm:f>NOT(ISERROR(SEARCH($K$28,G68)))</xm:f>
            <xm:f>$K$28</xm:f>
            <x14:dxf>
              <fill>
                <patternFill patternType="solid">
                  <bgColor rgb="FF009241"/>
                </patternFill>
              </fill>
            </x14:dxf>
          </x14:cfRule>
          <x14:cfRule type="containsText" priority="390" operator="containsText" id="{EC3205A8-3635-46F5-80BE-F4405C42A098}">
            <xm:f>NOT(ISERROR(SEARCH($K$27,G68)))</xm:f>
            <xm:f>$K$27</xm:f>
            <x14:dxf>
              <fill>
                <patternFill patternType="solid">
                  <bgColor rgb="FFFFFF00"/>
                </patternFill>
              </fill>
            </x14:dxf>
          </x14:cfRule>
          <xm:sqref>G68 G81:G82 G95</xm:sqref>
        </x14:conditionalFormatting>
        <x14:conditionalFormatting xmlns:xm="http://schemas.microsoft.com/office/excel/2006/main">
          <x14:cfRule type="containsText" priority="381" operator="containsText" id="{F4B31A1B-9BF7-4B39-B365-50EA9C243FF1}">
            <xm:f>NOT(ISERROR(SEARCH($K$39,H68)))</xm:f>
            <xm:f>$K$39</xm:f>
            <x14:dxf>
              <font>
                <color theme="0"/>
              </font>
              <fill>
                <patternFill patternType="solid">
                  <bgColor rgb="FF7030A0"/>
                </patternFill>
              </fill>
            </x14:dxf>
          </x14:cfRule>
          <x14:cfRule type="containsText" priority="382" operator="containsText" id="{9292F30F-05AC-4119-838B-A9C8BB86FED5}">
            <xm:f>NOT(ISERROR(SEARCH($K$38,H68)))</xm:f>
            <xm:f>$K$38</xm:f>
            <x14:dxf>
              <font>
                <color theme="0"/>
              </font>
              <fill>
                <patternFill patternType="solid">
                  <bgColor rgb="FF002060"/>
                </patternFill>
              </fill>
            </x14:dxf>
          </x14:cfRule>
          <x14:cfRule type="containsText" priority="383" operator="containsText" id="{7141CAA8-50F9-4433-A4C8-476027262E4C}">
            <xm:f>NOT(ISERROR(SEARCH($K$37,H68)))</xm:f>
            <xm:f>$K$37</xm:f>
            <x14:dxf>
              <fill>
                <patternFill patternType="solid">
                  <bgColor rgb="FF00B0F0"/>
                </patternFill>
              </fill>
            </x14:dxf>
          </x14:cfRule>
          <x14:cfRule type="containsText" priority="384" operator="containsText" id="{BB6A4ED0-40CF-4D63-8034-0CD753634F06}">
            <xm:f>NOT(ISERROR(SEARCH($K$36,H68)))</xm:f>
            <xm:f>$K$36</xm:f>
            <x14:dxf>
              <fill>
                <patternFill patternType="solid">
                  <bgColor rgb="FF00B050"/>
                </patternFill>
              </fill>
            </x14:dxf>
          </x14:cfRule>
          <x14:cfRule type="containsText" priority="385" operator="containsText" id="{EAE119BA-056F-4652-8A09-D9112F5220FD}">
            <xm:f>NOT(ISERROR(SEARCH($K$35,H68)))</xm:f>
            <xm:f>$K$35</xm:f>
            <x14:dxf>
              <fill>
                <patternFill patternType="solid">
                  <bgColor rgb="FFFFFF00"/>
                </patternFill>
              </fill>
            </x14:dxf>
          </x14:cfRule>
          <x14:cfRule type="containsText" priority="386" operator="containsText" id="{35D9CBA1-D085-4BD9-BD39-1FF4D5BCC8D1}">
            <xm:f>NOT(ISERROR(SEARCH($K$34,H68)))</xm:f>
            <xm:f>$K$34</xm:f>
            <x14:dxf>
              <fill>
                <patternFill patternType="solid">
                  <bgColor rgb="FFFFC000"/>
                </patternFill>
              </fill>
            </x14:dxf>
          </x14:cfRule>
          <xm:sqref>H68 H81:H82 H95</xm:sqref>
        </x14:conditionalFormatting>
        <x14:conditionalFormatting xmlns:xm="http://schemas.microsoft.com/office/excel/2006/main">
          <x14:cfRule type="containsText" priority="265" operator="containsText" id="{60533461-4895-42E6-B509-A5DEA87C8EC0}">
            <xm:f>NOT(ISERROR(SEARCH($K$30,G83)))</xm:f>
            <xm:f>$K$30</xm:f>
            <x14:dxf>
              <font>
                <b/>
                <i val="0"/>
                <u val="none"/>
                <color rgb="FF000000"/>
              </font>
              <fill>
                <patternFill patternType="solid">
                  <bgColor theme="0" tint="-4.9989318521683403E-2"/>
                </patternFill>
              </fill>
            </x14:dxf>
          </x14:cfRule>
          <x14:cfRule type="containsText" priority="266" operator="containsText" id="{6629EC9B-873E-4D00-8D49-DAB0D8A72D2C}">
            <xm:f>NOT(ISERROR(SEARCH($K$29,G83)))</xm:f>
            <xm:f>$K$29</xm:f>
            <x14:dxf>
              <font>
                <strike val="0"/>
                <u val="none"/>
                <color theme="0"/>
              </font>
              <fill>
                <patternFill patternType="solid">
                  <bgColor rgb="FF0052E8"/>
                </patternFill>
              </fill>
            </x14:dxf>
          </x14:cfRule>
          <x14:cfRule type="containsText" priority="267" operator="containsText" id="{9182C309-78D4-4958-8FFE-1786337FFCFD}">
            <xm:f>NOT(ISERROR(SEARCH($K$28,G83)))</xm:f>
            <xm:f>$K$28</xm:f>
            <x14:dxf>
              <fill>
                <patternFill patternType="solid">
                  <bgColor rgb="FF009241"/>
                </patternFill>
              </fill>
            </x14:dxf>
          </x14:cfRule>
          <x14:cfRule type="containsText" priority="268" operator="containsText" id="{9E8704AD-BD23-40B5-BFFB-6DA70CE2A328}">
            <xm:f>NOT(ISERROR(SEARCH($K$27,G83)))</xm:f>
            <xm:f>$K$27</xm:f>
            <x14:dxf>
              <fill>
                <patternFill patternType="solid">
                  <bgColor rgb="FFFFFF00"/>
                </patternFill>
              </fill>
            </x14:dxf>
          </x14:cfRule>
          <xm:sqref>G83 G90:G93</xm:sqref>
        </x14:conditionalFormatting>
        <x14:conditionalFormatting xmlns:xm="http://schemas.microsoft.com/office/excel/2006/main">
          <x14:cfRule type="containsText" priority="259" operator="containsText" id="{852559C4-DF9B-4733-A109-FF05900DF7CA}">
            <xm:f>NOT(ISERROR(SEARCH($K$39,H83)))</xm:f>
            <xm:f>$K$39</xm:f>
            <x14:dxf>
              <font>
                <color theme="0"/>
              </font>
              <fill>
                <patternFill patternType="solid">
                  <bgColor rgb="FF7030A0"/>
                </patternFill>
              </fill>
            </x14:dxf>
          </x14:cfRule>
          <x14:cfRule type="containsText" priority="260" operator="containsText" id="{DCB501B9-A3D1-4F41-BCB3-F6324CAF42DC}">
            <xm:f>NOT(ISERROR(SEARCH($K$38,H83)))</xm:f>
            <xm:f>$K$38</xm:f>
            <x14:dxf>
              <font>
                <color theme="0"/>
              </font>
              <fill>
                <patternFill patternType="solid">
                  <bgColor rgb="FF002060"/>
                </patternFill>
              </fill>
            </x14:dxf>
          </x14:cfRule>
          <x14:cfRule type="containsText" priority="261" operator="containsText" id="{2AD41A7A-1F3E-4289-BC94-816466A42A26}">
            <xm:f>NOT(ISERROR(SEARCH($K$37,H83)))</xm:f>
            <xm:f>$K$37</xm:f>
            <x14:dxf>
              <fill>
                <patternFill patternType="solid">
                  <bgColor rgb="FF00B0F0"/>
                </patternFill>
              </fill>
            </x14:dxf>
          </x14:cfRule>
          <x14:cfRule type="containsText" priority="262" operator="containsText" id="{C9877F88-7DD2-4D77-9B84-5FF52792B9F9}">
            <xm:f>NOT(ISERROR(SEARCH($K$36,H83)))</xm:f>
            <xm:f>$K$36</xm:f>
            <x14:dxf>
              <fill>
                <patternFill patternType="solid">
                  <bgColor rgb="FF00B050"/>
                </patternFill>
              </fill>
            </x14:dxf>
          </x14:cfRule>
          <x14:cfRule type="containsText" priority="263" operator="containsText" id="{4EB8800B-CDE1-4875-B3F9-9F3CA036FF34}">
            <xm:f>NOT(ISERROR(SEARCH($K$35,H83)))</xm:f>
            <xm:f>$K$35</xm:f>
            <x14:dxf>
              <fill>
                <patternFill patternType="solid">
                  <bgColor rgb="FFFFFF00"/>
                </patternFill>
              </fill>
            </x14:dxf>
          </x14:cfRule>
          <x14:cfRule type="containsText" priority="264" operator="containsText" id="{8798DA64-8537-48F2-9F11-7317165C3DC2}">
            <xm:f>NOT(ISERROR(SEARCH($K$34,H83)))</xm:f>
            <xm:f>$K$34</xm:f>
            <x14:dxf>
              <fill>
                <patternFill patternType="solid">
                  <bgColor rgb="FFFFC000"/>
                </patternFill>
              </fill>
            </x14:dxf>
          </x14:cfRule>
          <xm:sqref>H83 H90:H93</xm:sqref>
        </x14:conditionalFormatting>
        <x14:conditionalFormatting xmlns:xm="http://schemas.microsoft.com/office/excel/2006/main">
          <x14:cfRule type="containsText" priority="374" operator="containsText" id="{EF03F318-34CD-446D-8A4F-84BAD1715081}">
            <xm:f>NOT(ISERROR(SEARCH($K$30,G98)))</xm:f>
            <xm:f>$K$30</xm:f>
            <x14:dxf>
              <font>
                <b/>
                <i val="0"/>
                <u val="none"/>
                <color rgb="FF000000"/>
              </font>
              <fill>
                <patternFill patternType="solid">
                  <bgColor theme="0" tint="-4.9989318521683403E-2"/>
                </patternFill>
              </fill>
            </x14:dxf>
          </x14:cfRule>
          <x14:cfRule type="containsText" priority="375" operator="containsText" id="{52E5C830-4106-40B6-BC1E-E1B08E56327C}">
            <xm:f>NOT(ISERROR(SEARCH($K$29,G98)))</xm:f>
            <xm:f>$K$29</xm:f>
            <x14:dxf>
              <font>
                <strike val="0"/>
                <u val="none"/>
                <color theme="0"/>
              </font>
              <fill>
                <patternFill patternType="solid">
                  <bgColor rgb="FF0052E8"/>
                </patternFill>
              </fill>
            </x14:dxf>
          </x14:cfRule>
          <x14:cfRule type="containsText" priority="376" operator="containsText" id="{A3B59989-A3C8-432E-B0A2-664E47F7160D}">
            <xm:f>NOT(ISERROR(SEARCH($K$28,G98)))</xm:f>
            <xm:f>$K$28</xm:f>
            <x14:dxf>
              <fill>
                <patternFill patternType="solid">
                  <bgColor rgb="FF009241"/>
                </patternFill>
              </fill>
            </x14:dxf>
          </x14:cfRule>
          <x14:cfRule type="containsText" priority="377" operator="containsText" id="{FA5B1F80-E860-45A8-BA78-C5BDF99FCED7}">
            <xm:f>NOT(ISERROR(SEARCH($K$27,G98)))</xm:f>
            <xm:f>$K$27</xm:f>
            <x14:dxf>
              <fill>
                <patternFill patternType="solid">
                  <bgColor rgb="FFFFFF00"/>
                </patternFill>
              </fill>
            </x14:dxf>
          </x14:cfRule>
          <xm:sqref>G98:G99 G109</xm:sqref>
        </x14:conditionalFormatting>
        <x14:conditionalFormatting xmlns:xm="http://schemas.microsoft.com/office/excel/2006/main">
          <x14:cfRule type="containsText" priority="368" operator="containsText" id="{5D40FDB9-8D54-4F4C-86B9-6EE18D393471}">
            <xm:f>NOT(ISERROR(SEARCH($K$39,H98)))</xm:f>
            <xm:f>$K$39</xm:f>
            <x14:dxf>
              <font>
                <color theme="0"/>
              </font>
              <fill>
                <patternFill patternType="solid">
                  <bgColor rgb="FF7030A0"/>
                </patternFill>
              </fill>
            </x14:dxf>
          </x14:cfRule>
          <x14:cfRule type="containsText" priority="369" operator="containsText" id="{F993379B-FDA2-45AF-84DA-ED3B172F8675}">
            <xm:f>NOT(ISERROR(SEARCH($K$38,H98)))</xm:f>
            <xm:f>$K$38</xm:f>
            <x14:dxf>
              <font>
                <color theme="0"/>
              </font>
              <fill>
                <patternFill patternType="solid">
                  <bgColor rgb="FF002060"/>
                </patternFill>
              </fill>
            </x14:dxf>
          </x14:cfRule>
          <x14:cfRule type="containsText" priority="370" operator="containsText" id="{343D9E01-AC52-4F8E-82FE-371B54D35E6C}">
            <xm:f>NOT(ISERROR(SEARCH($K$37,H98)))</xm:f>
            <xm:f>$K$37</xm:f>
            <x14:dxf>
              <fill>
                <patternFill patternType="solid">
                  <bgColor rgb="FF00B0F0"/>
                </patternFill>
              </fill>
            </x14:dxf>
          </x14:cfRule>
          <x14:cfRule type="containsText" priority="371" operator="containsText" id="{FB52B81D-394C-40DE-8F65-883036255391}">
            <xm:f>NOT(ISERROR(SEARCH($K$36,H98)))</xm:f>
            <xm:f>$K$36</xm:f>
            <x14:dxf>
              <fill>
                <patternFill patternType="solid">
                  <bgColor rgb="FF00B050"/>
                </patternFill>
              </fill>
            </x14:dxf>
          </x14:cfRule>
          <x14:cfRule type="containsText" priority="372" operator="containsText" id="{8245FD71-B833-4B8F-819A-0770A4708920}">
            <xm:f>NOT(ISERROR(SEARCH($K$35,H98)))</xm:f>
            <xm:f>$K$35</xm:f>
            <x14:dxf>
              <fill>
                <patternFill patternType="solid">
                  <bgColor rgb="FFFFFF00"/>
                </patternFill>
              </fill>
            </x14:dxf>
          </x14:cfRule>
          <x14:cfRule type="containsText" priority="373" operator="containsText" id="{128B6E0F-42D3-47A8-A2F8-A32473342450}">
            <xm:f>NOT(ISERROR(SEARCH($K$34,H98)))</xm:f>
            <xm:f>$K$34</xm:f>
            <x14:dxf>
              <fill>
                <patternFill patternType="solid">
                  <bgColor rgb="FFFFC000"/>
                </patternFill>
              </fill>
            </x14:dxf>
          </x14:cfRule>
          <xm:sqref>H98:H99 H109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63"/>
  <sheetViews>
    <sheetView zoomScale="10" zoomScaleNormal="10" workbookViewId="0"/>
  </sheetViews>
  <sheetFormatPr defaultColWidth="9.140625" defaultRowHeight="15"/>
  <cols>
    <col min="1" max="1" width="17.28515625" customWidth="1"/>
    <col min="2" max="2" width="35.7109375" customWidth="1"/>
    <col min="3" max="3" width="26.28515625" customWidth="1"/>
    <col min="4" max="4" width="35.7109375" customWidth="1"/>
    <col min="5" max="5" width="46.85546875" customWidth="1"/>
    <col min="6" max="6" width="43.140625" style="5" customWidth="1"/>
    <col min="7" max="7" width="35.7109375" style="6" customWidth="1"/>
    <col min="8" max="8" width="35.7109375" customWidth="1"/>
    <col min="10" max="11" width="9.140625" style="7"/>
    <col min="17" max="17" width="40" customWidth="1"/>
    <col min="18" max="18" width="23.28515625" style="6" customWidth="1"/>
    <col min="19" max="20" width="15.7109375" customWidth="1"/>
    <col min="21" max="21" width="18.42578125" customWidth="1"/>
    <col min="22" max="22" width="14.42578125" hidden="1" customWidth="1"/>
    <col min="24" max="24" width="35.7109375" customWidth="1"/>
    <col min="25" max="25" width="35.7109375" style="8" customWidth="1"/>
    <col min="26" max="26" width="33.5703125" customWidth="1"/>
    <col min="27" max="28" width="35.7109375" customWidth="1"/>
    <col min="29" max="29" width="18.42578125" style="83" customWidth="1"/>
    <col min="30" max="30" width="9.140625" style="83"/>
  </cols>
  <sheetData>
    <row r="1" spans="1:28" ht="65.099999999999994" customHeight="1">
      <c r="A1" s="9" t="s">
        <v>0</v>
      </c>
      <c r="B1" s="9" t="s">
        <v>1</v>
      </c>
      <c r="C1" s="9" t="s">
        <v>28</v>
      </c>
      <c r="D1" s="9" t="s">
        <v>3</v>
      </c>
      <c r="E1" s="9" t="s">
        <v>29</v>
      </c>
      <c r="F1" s="10" t="s">
        <v>30</v>
      </c>
      <c r="G1" s="11" t="s">
        <v>31</v>
      </c>
      <c r="H1" s="9" t="s">
        <v>41</v>
      </c>
      <c r="Q1" s="84" t="s">
        <v>91</v>
      </c>
      <c r="U1" s="5"/>
      <c r="Y1" s="9" t="s">
        <v>0</v>
      </c>
      <c r="Z1" s="9" t="s">
        <v>1</v>
      </c>
      <c r="AA1" s="9" t="s">
        <v>29</v>
      </c>
      <c r="AB1" s="10" t="s">
        <v>30</v>
      </c>
    </row>
    <row r="2" spans="1:28">
      <c r="A2" s="12">
        <v>1</v>
      </c>
      <c r="B2" s="13" t="s">
        <v>24</v>
      </c>
      <c r="C2" s="12" t="s">
        <v>9</v>
      </c>
      <c r="D2" s="12" t="s">
        <v>19</v>
      </c>
      <c r="E2" s="12">
        <v>3</v>
      </c>
      <c r="F2" s="14">
        <v>100</v>
      </c>
      <c r="G2" s="12" t="s">
        <v>25</v>
      </c>
      <c r="H2" s="12" t="s">
        <v>12</v>
      </c>
      <c r="Q2" s="85" t="s">
        <v>92</v>
      </c>
      <c r="U2" s="5"/>
      <c r="Y2" s="118">
        <v>1</v>
      </c>
      <c r="Z2" s="119" t="s">
        <v>8</v>
      </c>
      <c r="AA2" s="120">
        <v>2</v>
      </c>
      <c r="AB2" s="121">
        <v>200</v>
      </c>
    </row>
    <row r="3" spans="1:28">
      <c r="A3" s="12">
        <v>2</v>
      </c>
      <c r="B3" s="13" t="s">
        <v>24</v>
      </c>
      <c r="C3" s="12" t="s">
        <v>9</v>
      </c>
      <c r="D3" s="12" t="s">
        <v>13</v>
      </c>
      <c r="E3" s="12">
        <v>1</v>
      </c>
      <c r="F3" s="14">
        <v>500</v>
      </c>
      <c r="G3" s="12" t="s">
        <v>14</v>
      </c>
      <c r="H3" s="12" t="s">
        <v>21</v>
      </c>
      <c r="Q3" s="217" t="s">
        <v>93</v>
      </c>
      <c r="R3" s="217"/>
      <c r="S3" s="217"/>
      <c r="T3" s="217"/>
      <c r="U3" s="217"/>
      <c r="V3" s="217"/>
      <c r="W3" s="217"/>
      <c r="Y3" s="12">
        <v>2</v>
      </c>
      <c r="Z3" s="122" t="s">
        <v>8</v>
      </c>
      <c r="AA3" s="123">
        <v>1</v>
      </c>
      <c r="AB3" s="14">
        <v>500</v>
      </c>
    </row>
    <row r="4" spans="1:28">
      <c r="A4" s="12">
        <v>3</v>
      </c>
      <c r="B4" s="13" t="s">
        <v>8</v>
      </c>
      <c r="C4" s="12" t="s">
        <v>9</v>
      </c>
      <c r="D4" s="12" t="s">
        <v>10</v>
      </c>
      <c r="E4" s="12">
        <v>2</v>
      </c>
      <c r="F4" s="14">
        <v>200</v>
      </c>
      <c r="G4" s="12" t="s">
        <v>11</v>
      </c>
      <c r="H4" s="12" t="s">
        <v>12</v>
      </c>
      <c r="J4" s="165" t="s">
        <v>33</v>
      </c>
      <c r="K4" s="166"/>
      <c r="L4" s="166"/>
      <c r="M4" s="166"/>
      <c r="N4" s="166"/>
      <c r="O4" s="167"/>
      <c r="Q4" s="217"/>
      <c r="R4" s="217"/>
      <c r="S4" s="217"/>
      <c r="T4" s="217"/>
      <c r="U4" s="217"/>
      <c r="V4" s="217"/>
      <c r="W4" s="217"/>
      <c r="Y4" s="12">
        <v>3</v>
      </c>
      <c r="Z4" s="122" t="s">
        <v>8</v>
      </c>
      <c r="AA4" s="123">
        <v>2</v>
      </c>
      <c r="AB4" s="14">
        <v>1500</v>
      </c>
    </row>
    <row r="5" spans="1:28">
      <c r="A5" s="12">
        <v>4</v>
      </c>
      <c r="B5" s="13" t="s">
        <v>24</v>
      </c>
      <c r="C5" s="12" t="s">
        <v>9</v>
      </c>
      <c r="D5" s="12" t="s">
        <v>19</v>
      </c>
      <c r="E5" s="12">
        <v>1</v>
      </c>
      <c r="F5" s="14">
        <v>600</v>
      </c>
      <c r="G5" s="12" t="s">
        <v>14</v>
      </c>
      <c r="H5" s="12" t="s">
        <v>18</v>
      </c>
      <c r="J5" s="18" t="s">
        <v>1</v>
      </c>
      <c r="O5" s="19"/>
      <c r="U5" s="5"/>
      <c r="Y5" s="12">
        <v>4</v>
      </c>
      <c r="Z5" s="122" t="s">
        <v>8</v>
      </c>
      <c r="AA5" s="123">
        <v>4</v>
      </c>
      <c r="AB5" s="14">
        <v>800</v>
      </c>
    </row>
    <row r="6" spans="1:28">
      <c r="A6" s="12">
        <v>5</v>
      </c>
      <c r="B6" s="13" t="s">
        <v>8</v>
      </c>
      <c r="C6" s="12" t="s">
        <v>9</v>
      </c>
      <c r="D6" s="12" t="s">
        <v>13</v>
      </c>
      <c r="E6" s="12">
        <v>1</v>
      </c>
      <c r="F6" s="14">
        <v>500</v>
      </c>
      <c r="G6" s="12" t="s">
        <v>14</v>
      </c>
      <c r="H6" s="12" t="s">
        <v>12</v>
      </c>
      <c r="J6" s="20" t="s">
        <v>34</v>
      </c>
      <c r="K6" s="7" t="s">
        <v>8</v>
      </c>
      <c r="O6" s="19"/>
      <c r="Q6" s="218" t="s">
        <v>94</v>
      </c>
      <c r="R6" s="218"/>
      <c r="S6" s="218"/>
      <c r="T6" s="218"/>
      <c r="U6" s="218"/>
      <c r="V6" s="218"/>
      <c r="W6" s="218"/>
      <c r="Y6" s="12">
        <v>5</v>
      </c>
      <c r="Z6" s="122" t="s">
        <v>8</v>
      </c>
      <c r="AA6" s="123">
        <v>4</v>
      </c>
      <c r="AB6" s="14">
        <v>100</v>
      </c>
    </row>
    <row r="7" spans="1:28" ht="15" customHeight="1">
      <c r="A7" s="12">
        <v>6</v>
      </c>
      <c r="B7" s="13" t="s">
        <v>24</v>
      </c>
      <c r="C7" s="12" t="s">
        <v>9</v>
      </c>
      <c r="D7" s="12" t="s">
        <v>13</v>
      </c>
      <c r="E7" s="12">
        <v>2</v>
      </c>
      <c r="F7" s="14">
        <v>2500</v>
      </c>
      <c r="G7" s="12" t="s">
        <v>11</v>
      </c>
      <c r="H7" s="12" t="s">
        <v>20</v>
      </c>
      <c r="J7" s="21" t="s">
        <v>34</v>
      </c>
      <c r="K7" s="7" t="s">
        <v>24</v>
      </c>
      <c r="O7" s="19"/>
      <c r="Q7" s="218"/>
      <c r="R7" s="218"/>
      <c r="S7" s="218"/>
      <c r="T7" s="218"/>
      <c r="U7" s="218"/>
      <c r="V7" s="218"/>
      <c r="W7" s="218"/>
      <c r="Y7" s="12">
        <v>6</v>
      </c>
      <c r="Z7" s="122" t="s">
        <v>8</v>
      </c>
      <c r="AA7" s="123">
        <v>5</v>
      </c>
      <c r="AB7" s="14">
        <v>800</v>
      </c>
    </row>
    <row r="8" spans="1:28">
      <c r="A8" s="12">
        <v>7</v>
      </c>
      <c r="B8" s="13" t="s">
        <v>24</v>
      </c>
      <c r="C8" s="12" t="s">
        <v>9</v>
      </c>
      <c r="D8" s="12" t="s">
        <v>16</v>
      </c>
      <c r="E8" s="12">
        <v>2</v>
      </c>
      <c r="F8" s="14">
        <v>600</v>
      </c>
      <c r="G8" s="12" t="s">
        <v>17</v>
      </c>
      <c r="H8" s="12" t="s">
        <v>12</v>
      </c>
      <c r="J8" s="18"/>
      <c r="O8" s="19"/>
      <c r="U8" s="5"/>
      <c r="Y8" s="12">
        <v>7</v>
      </c>
      <c r="Z8" s="122" t="s">
        <v>8</v>
      </c>
      <c r="AA8" s="123">
        <v>1</v>
      </c>
      <c r="AB8" s="14">
        <v>750</v>
      </c>
    </row>
    <row r="9" spans="1:28" ht="21">
      <c r="A9" s="12">
        <v>8</v>
      </c>
      <c r="B9" s="13" t="s">
        <v>24</v>
      </c>
      <c r="C9" s="12" t="s">
        <v>9</v>
      </c>
      <c r="D9" s="12" t="s">
        <v>13</v>
      </c>
      <c r="E9" s="12">
        <v>4</v>
      </c>
      <c r="F9" s="14">
        <v>300</v>
      </c>
      <c r="G9" s="12" t="s">
        <v>17</v>
      </c>
      <c r="H9" s="12" t="s">
        <v>18</v>
      </c>
      <c r="J9" s="18" t="s">
        <v>2</v>
      </c>
      <c r="O9" s="19"/>
      <c r="Q9" s="215" t="s">
        <v>95</v>
      </c>
      <c r="R9" s="216"/>
      <c r="S9" s="86" t="s">
        <v>96</v>
      </c>
      <c r="T9" s="86" t="s">
        <v>97</v>
      </c>
      <c r="U9" s="87" t="s">
        <v>98</v>
      </c>
      <c r="V9" s="88" t="s">
        <v>99</v>
      </c>
      <c r="Y9" s="12">
        <v>8</v>
      </c>
      <c r="Z9" s="122" t="s">
        <v>8</v>
      </c>
      <c r="AA9" s="123">
        <v>2</v>
      </c>
      <c r="AB9" s="14">
        <v>600</v>
      </c>
    </row>
    <row r="10" spans="1:28">
      <c r="A10" s="12">
        <v>9</v>
      </c>
      <c r="B10" s="13" t="s">
        <v>24</v>
      </c>
      <c r="C10" s="12" t="s">
        <v>9</v>
      </c>
      <c r="D10" s="12" t="s">
        <v>10</v>
      </c>
      <c r="E10" s="12">
        <v>3</v>
      </c>
      <c r="F10" s="14">
        <v>700</v>
      </c>
      <c r="G10" s="12" t="s">
        <v>17</v>
      </c>
      <c r="H10" s="12" t="s">
        <v>18</v>
      </c>
      <c r="J10" s="20" t="s">
        <v>34</v>
      </c>
      <c r="K10" s="7" t="s">
        <v>9</v>
      </c>
      <c r="O10" s="19"/>
      <c r="Q10" s="209" t="s">
        <v>100</v>
      </c>
      <c r="R10" s="89" t="s">
        <v>9</v>
      </c>
      <c r="S10" s="90">
        <f>COUNTIFS(Enjoy.SL,R10,L.Settlement,$S$9)</f>
        <v>15</v>
      </c>
      <c r="T10" s="91">
        <f>COUNTIFS(Enjoy.SL,R10,L.Settlement,$T$9)</f>
        <v>19</v>
      </c>
      <c r="U10" s="91">
        <f>COUNTIF(Enjoy.SL,R10)</f>
        <v>34</v>
      </c>
      <c r="V10" s="219">
        <f>SUM(U10:U11)</f>
        <v>49</v>
      </c>
      <c r="Y10" s="12">
        <v>9</v>
      </c>
      <c r="Z10" s="122" t="s">
        <v>8</v>
      </c>
      <c r="AA10" s="123">
        <v>1</v>
      </c>
      <c r="AB10" s="14">
        <v>500</v>
      </c>
    </row>
    <row r="11" spans="1:28">
      <c r="A11" s="12">
        <v>10</v>
      </c>
      <c r="B11" s="13" t="s">
        <v>8</v>
      </c>
      <c r="C11" s="12" t="s">
        <v>15</v>
      </c>
      <c r="D11" s="12" t="s">
        <v>16</v>
      </c>
      <c r="E11" s="12">
        <v>2</v>
      </c>
      <c r="F11" s="14">
        <v>1500</v>
      </c>
      <c r="G11" s="12" t="s">
        <v>17</v>
      </c>
      <c r="H11" s="12" t="s">
        <v>12</v>
      </c>
      <c r="J11" s="22" t="s">
        <v>34</v>
      </c>
      <c r="K11" s="7" t="s">
        <v>15</v>
      </c>
      <c r="O11" s="19"/>
      <c r="Q11" s="221"/>
      <c r="R11" s="92" t="s">
        <v>15</v>
      </c>
      <c r="S11" s="93">
        <f>COUNTIFS(Enjoy.SL,R11,L.Settlement,$S$9)</f>
        <v>13</v>
      </c>
      <c r="T11" s="94">
        <f>COUNTIFS(Enjoy.SL,R11,L.Settlement,$T$9)</f>
        <v>2</v>
      </c>
      <c r="U11" s="94">
        <f>COUNTIF(Enjoy.SL,R11)</f>
        <v>15</v>
      </c>
      <c r="V11" s="220"/>
      <c r="Y11" s="12">
        <v>10</v>
      </c>
      <c r="Z11" s="122" t="s">
        <v>8</v>
      </c>
      <c r="AA11" s="123">
        <v>1</v>
      </c>
      <c r="AB11" s="14">
        <v>2300</v>
      </c>
    </row>
    <row r="12" spans="1:28">
      <c r="A12" s="12">
        <v>11</v>
      </c>
      <c r="B12" s="13" t="s">
        <v>8</v>
      </c>
      <c r="C12" s="12" t="s">
        <v>9</v>
      </c>
      <c r="D12" s="12" t="s">
        <v>10</v>
      </c>
      <c r="E12" s="12">
        <v>4</v>
      </c>
      <c r="F12" s="14">
        <v>800</v>
      </c>
      <c r="G12" s="12" t="s">
        <v>14</v>
      </c>
      <c r="H12" s="12" t="s">
        <v>18</v>
      </c>
      <c r="J12" s="18"/>
      <c r="O12" s="19"/>
      <c r="Q12" s="209" t="s">
        <v>101</v>
      </c>
      <c r="R12" s="95" t="s">
        <v>19</v>
      </c>
      <c r="S12" s="96">
        <f>COUNTIFS(Pref.Materials,R12,L.Settlement,$S$9)</f>
        <v>5</v>
      </c>
      <c r="T12" s="97">
        <f>COUNTIFS(Pref.Materials,R12,L.Settlement,$T$9)</f>
        <v>3</v>
      </c>
      <c r="U12" s="97">
        <f>COUNTIFS(Pref.Materials,R12)</f>
        <v>8</v>
      </c>
      <c r="V12" s="219">
        <f>SUM(U12:U16)</f>
        <v>49</v>
      </c>
      <c r="Y12" s="12">
        <v>11</v>
      </c>
      <c r="Z12" s="122" t="s">
        <v>8</v>
      </c>
      <c r="AA12" s="123">
        <v>2</v>
      </c>
      <c r="AB12" s="14">
        <v>100</v>
      </c>
    </row>
    <row r="13" spans="1:28">
      <c r="A13" s="12">
        <v>12</v>
      </c>
      <c r="B13" s="13" t="s">
        <v>8</v>
      </c>
      <c r="C13" s="12" t="s">
        <v>9</v>
      </c>
      <c r="D13" s="12" t="s">
        <v>19</v>
      </c>
      <c r="E13" s="12">
        <v>4</v>
      </c>
      <c r="F13" s="14">
        <v>100</v>
      </c>
      <c r="G13" s="12" t="s">
        <v>14</v>
      </c>
      <c r="H13" s="12" t="s">
        <v>18</v>
      </c>
      <c r="J13" s="18" t="s">
        <v>3</v>
      </c>
      <c r="O13" s="19"/>
      <c r="Q13" s="221"/>
      <c r="R13" s="95" t="s">
        <v>13</v>
      </c>
      <c r="S13" s="90">
        <f>COUNTIFS(Pref.Materials,R13,L.Settlement,$S$9)</f>
        <v>1</v>
      </c>
      <c r="T13" s="91">
        <f>COUNTIFS(Pref.Materials,R13,L.Settlement,$T$9)</f>
        <v>5</v>
      </c>
      <c r="U13" s="91">
        <f>COUNTIFS(Pref.Materials,R13)</f>
        <v>6</v>
      </c>
      <c r="V13" s="220"/>
      <c r="Y13" s="12">
        <v>12</v>
      </c>
      <c r="Z13" s="122" t="s">
        <v>8</v>
      </c>
      <c r="AA13" s="123">
        <v>1</v>
      </c>
      <c r="AB13" s="14">
        <v>2900</v>
      </c>
    </row>
    <row r="14" spans="1:28">
      <c r="A14" s="12">
        <v>13</v>
      </c>
      <c r="B14" s="13" t="s">
        <v>8</v>
      </c>
      <c r="C14" s="12" t="s">
        <v>9</v>
      </c>
      <c r="D14" s="12" t="s">
        <v>10</v>
      </c>
      <c r="E14" s="12">
        <v>5</v>
      </c>
      <c r="F14" s="14">
        <v>800</v>
      </c>
      <c r="G14" s="12" t="s">
        <v>17</v>
      </c>
      <c r="H14" s="12" t="s">
        <v>20</v>
      </c>
      <c r="J14" s="23" t="s">
        <v>34</v>
      </c>
      <c r="K14" s="7" t="s">
        <v>19</v>
      </c>
      <c r="O14" s="19"/>
      <c r="Q14" s="221"/>
      <c r="R14" s="95" t="s">
        <v>16</v>
      </c>
      <c r="S14" s="90">
        <f>COUNTIFS(Pref.Materials,R14,L.Settlement,$S$9)</f>
        <v>12</v>
      </c>
      <c r="T14" s="91">
        <f>COUNTIFS(Pref.Materials,R14,L.Settlement,$T$9)</f>
        <v>5</v>
      </c>
      <c r="U14" s="91">
        <f>COUNTIFS(Pref.Materials,R14)</f>
        <v>17</v>
      </c>
      <c r="V14" s="220"/>
      <c r="Y14" s="12">
        <v>13</v>
      </c>
      <c r="Z14" s="122" t="s">
        <v>8</v>
      </c>
      <c r="AA14" s="123">
        <v>2</v>
      </c>
      <c r="AB14" s="14">
        <v>200</v>
      </c>
    </row>
    <row r="15" spans="1:28" ht="15" customHeight="1">
      <c r="A15" s="12">
        <v>14</v>
      </c>
      <c r="B15" s="13" t="s">
        <v>24</v>
      </c>
      <c r="C15" s="12" t="s">
        <v>9</v>
      </c>
      <c r="D15" s="12" t="s">
        <v>16</v>
      </c>
      <c r="E15" s="12">
        <v>1</v>
      </c>
      <c r="F15" s="14">
        <v>400</v>
      </c>
      <c r="G15" s="12" t="s">
        <v>14</v>
      </c>
      <c r="H15" s="12" t="s">
        <v>18</v>
      </c>
      <c r="J15" s="24" t="s">
        <v>34</v>
      </c>
      <c r="K15" s="7" t="s">
        <v>13</v>
      </c>
      <c r="O15" s="19"/>
      <c r="Q15" s="221"/>
      <c r="R15" s="95" t="s">
        <v>10</v>
      </c>
      <c r="S15" s="90">
        <f>COUNTIFS(Pref.Materials,R15,L.Settlement,$S$9)</f>
        <v>10</v>
      </c>
      <c r="T15" s="91">
        <f>COUNTIFS(Pref.Materials,R15,L.Settlement,$T$9)</f>
        <v>7</v>
      </c>
      <c r="U15" s="91">
        <f>COUNTIFS(Pref.Materials,R15)</f>
        <v>17</v>
      </c>
      <c r="V15" s="220"/>
      <c r="Y15" s="12">
        <v>14</v>
      </c>
      <c r="Z15" s="122" t="s">
        <v>8</v>
      </c>
      <c r="AA15" s="123">
        <v>2</v>
      </c>
      <c r="AB15" s="14">
        <v>300</v>
      </c>
    </row>
    <row r="16" spans="1:28" ht="15" customHeight="1">
      <c r="A16" s="12">
        <v>15</v>
      </c>
      <c r="B16" s="13" t="s">
        <v>8</v>
      </c>
      <c r="C16" s="12" t="s">
        <v>9</v>
      </c>
      <c r="D16" s="12" t="s">
        <v>10</v>
      </c>
      <c r="E16" s="12">
        <v>1</v>
      </c>
      <c r="F16" s="14">
        <v>750</v>
      </c>
      <c r="G16" s="12" t="s">
        <v>11</v>
      </c>
      <c r="H16" s="12" t="s">
        <v>18</v>
      </c>
      <c r="J16" s="24" t="s">
        <v>34</v>
      </c>
      <c r="K16" s="7" t="s">
        <v>16</v>
      </c>
      <c r="O16" s="19"/>
      <c r="Q16" s="221"/>
      <c r="R16" s="92" t="s">
        <v>27</v>
      </c>
      <c r="S16" s="93">
        <f>COUNTIFS(Pref.Materials,R16,L.Settlement,$S$9)</f>
        <v>0</v>
      </c>
      <c r="T16" s="94">
        <f>COUNTIFS(Pref.Materials,R16,L.Settlement,$T$9)</f>
        <v>1</v>
      </c>
      <c r="U16" s="94">
        <f>COUNTIFS(Pref.Materials,R16)</f>
        <v>1</v>
      </c>
      <c r="V16" s="220"/>
      <c r="Y16" s="12">
        <v>15</v>
      </c>
      <c r="Z16" s="122" t="s">
        <v>8</v>
      </c>
      <c r="AA16" s="123">
        <v>3</v>
      </c>
      <c r="AB16" s="14">
        <v>500</v>
      </c>
    </row>
    <row r="17" spans="1:28" ht="24">
      <c r="A17" s="12">
        <v>16</v>
      </c>
      <c r="B17" s="13" t="s">
        <v>8</v>
      </c>
      <c r="C17" s="12" t="s">
        <v>9</v>
      </c>
      <c r="D17" s="12" t="s">
        <v>16</v>
      </c>
      <c r="E17" s="12">
        <v>2</v>
      </c>
      <c r="F17" s="14">
        <v>600</v>
      </c>
      <c r="G17" s="12" t="s">
        <v>17</v>
      </c>
      <c r="H17" s="12" t="s">
        <v>20</v>
      </c>
      <c r="J17" s="24" t="s">
        <v>34</v>
      </c>
      <c r="K17" s="7" t="s">
        <v>10</v>
      </c>
      <c r="O17" s="19"/>
      <c r="Q17" s="98" t="s">
        <v>29</v>
      </c>
      <c r="R17" s="89" t="s">
        <v>102</v>
      </c>
      <c r="S17" s="99">
        <f>AVERAGEIFS(AVG.Time,L.Settlement,$S$9)</f>
        <v>1.8214285714285714</v>
      </c>
      <c r="T17" s="99">
        <f>AVERAGEIFS(AVG.Time,L.Settlement,$T$9)</f>
        <v>1.7619047619047619</v>
      </c>
      <c r="U17" s="99">
        <f>AVERAGE(AVG.Time)</f>
        <v>1.7959183673469388</v>
      </c>
      <c r="V17" s="219">
        <f>SUM(U19:U22)</f>
        <v>49</v>
      </c>
      <c r="W17" s="100"/>
      <c r="Y17" s="12">
        <v>16</v>
      </c>
      <c r="Z17" s="122" t="s">
        <v>8</v>
      </c>
      <c r="AA17" s="123">
        <v>1</v>
      </c>
      <c r="AB17" s="14">
        <v>400</v>
      </c>
    </row>
    <row r="18" spans="1:28" ht="24">
      <c r="A18" s="12">
        <v>17</v>
      </c>
      <c r="B18" s="13" t="s">
        <v>8</v>
      </c>
      <c r="C18" s="12" t="s">
        <v>15</v>
      </c>
      <c r="D18" s="12" t="s">
        <v>19</v>
      </c>
      <c r="E18" s="12">
        <v>1</v>
      </c>
      <c r="F18" s="14">
        <v>500</v>
      </c>
      <c r="G18" s="12" t="s">
        <v>11</v>
      </c>
      <c r="H18" s="12" t="s">
        <v>21</v>
      </c>
      <c r="J18" s="24" t="s">
        <v>34</v>
      </c>
      <c r="K18" s="7" t="s">
        <v>27</v>
      </c>
      <c r="O18" s="19"/>
      <c r="Q18" s="98" t="s">
        <v>30</v>
      </c>
      <c r="R18" s="101" t="s">
        <v>102</v>
      </c>
      <c r="S18" s="99">
        <f>AVERAGEIFS(AVG.Expend,L.Settlement,$S$9)</f>
        <v>721.42857142857144</v>
      </c>
      <c r="T18" s="99">
        <f>AVERAGEIFS(AVG.Expend,L.Settlement,$T$9)</f>
        <v>866.66666666666663</v>
      </c>
      <c r="U18" s="99">
        <f>AVERAGE(AVG.Expend)</f>
        <v>783.67346938775506</v>
      </c>
      <c r="V18" s="220"/>
      <c r="W18" s="100"/>
      <c r="Y18" s="12">
        <v>17</v>
      </c>
      <c r="Z18" s="122" t="s">
        <v>8</v>
      </c>
      <c r="AA18" s="123">
        <v>1</v>
      </c>
      <c r="AB18" s="14">
        <v>300</v>
      </c>
    </row>
    <row r="19" spans="1:28">
      <c r="A19" s="12">
        <v>18</v>
      </c>
      <c r="B19" s="13" t="s">
        <v>24</v>
      </c>
      <c r="C19" s="12" t="s">
        <v>15</v>
      </c>
      <c r="D19" s="12" t="s">
        <v>13</v>
      </c>
      <c r="E19" s="12">
        <v>3</v>
      </c>
      <c r="F19" s="14">
        <v>100</v>
      </c>
      <c r="G19" s="12" t="s">
        <v>14</v>
      </c>
      <c r="H19" s="12" t="s">
        <v>18</v>
      </c>
      <c r="J19" s="18"/>
      <c r="O19" s="19"/>
      <c r="Q19" s="209" t="s">
        <v>103</v>
      </c>
      <c r="R19" s="102" t="s">
        <v>14</v>
      </c>
      <c r="S19" s="96">
        <f>COUNTIFS(Pref.Time,R19,L.Settlement,$S$9)</f>
        <v>13</v>
      </c>
      <c r="T19" s="97">
        <f>COUNTIFS(Pref.Time,R19,L.Settlement,$T$9)</f>
        <v>9</v>
      </c>
      <c r="U19" s="97">
        <f>COUNTIFS(Pref.Time,R19)</f>
        <v>22</v>
      </c>
      <c r="V19" s="220"/>
      <c r="Y19" s="12">
        <v>18</v>
      </c>
      <c r="Z19" s="122" t="s">
        <v>8</v>
      </c>
      <c r="AA19" s="123">
        <v>1</v>
      </c>
      <c r="AB19" s="14">
        <v>400</v>
      </c>
    </row>
    <row r="20" spans="1:28">
      <c r="A20" s="12">
        <v>19</v>
      </c>
      <c r="B20" s="13" t="s">
        <v>8</v>
      </c>
      <c r="C20" s="12" t="s">
        <v>9</v>
      </c>
      <c r="D20" s="12" t="s">
        <v>10</v>
      </c>
      <c r="E20" s="12">
        <v>1</v>
      </c>
      <c r="F20" s="14">
        <v>2300</v>
      </c>
      <c r="G20" s="12" t="s">
        <v>14</v>
      </c>
      <c r="H20" s="12" t="s">
        <v>12</v>
      </c>
      <c r="J20" s="18" t="s">
        <v>29</v>
      </c>
      <c r="O20" s="19"/>
      <c r="Q20" s="209"/>
      <c r="R20" s="102" t="s">
        <v>25</v>
      </c>
      <c r="S20" s="90">
        <f>COUNTIFS(Pref.Time,R20,L.Settlement,$S$9)</f>
        <v>0</v>
      </c>
      <c r="T20" s="91">
        <f>COUNTIFS(Pref.Time,R20,L.Settlement,$T$9)</f>
        <v>3</v>
      </c>
      <c r="U20" s="91">
        <f>COUNTIFS(Pref.Time,R20)</f>
        <v>3</v>
      </c>
      <c r="V20" s="220"/>
      <c r="Y20" s="12">
        <v>19</v>
      </c>
      <c r="Z20" s="122" t="s">
        <v>8</v>
      </c>
      <c r="AA20" s="123">
        <v>3</v>
      </c>
      <c r="AB20" s="14">
        <v>300</v>
      </c>
    </row>
    <row r="21" spans="1:28">
      <c r="A21" s="12">
        <v>20</v>
      </c>
      <c r="B21" s="13" t="s">
        <v>24</v>
      </c>
      <c r="C21" s="12" t="s">
        <v>9</v>
      </c>
      <c r="D21" s="12" t="s">
        <v>10</v>
      </c>
      <c r="E21" s="12">
        <v>1</v>
      </c>
      <c r="F21" s="14">
        <v>1200</v>
      </c>
      <c r="G21" s="12" t="s">
        <v>25</v>
      </c>
      <c r="H21" s="12" t="s">
        <v>12</v>
      </c>
      <c r="J21" s="25" t="s">
        <v>35</v>
      </c>
      <c r="K21" s="26" t="s">
        <v>36</v>
      </c>
      <c r="O21" s="19"/>
      <c r="Q21" s="209"/>
      <c r="R21" s="102" t="s">
        <v>11</v>
      </c>
      <c r="S21" s="90">
        <f>COUNTIFS(Pref.Time,R21,L.Settlement,$S$9)</f>
        <v>7</v>
      </c>
      <c r="T21" s="91">
        <f>COUNTIFS(Pref.Time,R21,L.Settlement,$T$9)</f>
        <v>1</v>
      </c>
      <c r="U21" s="91">
        <f>COUNTIFS(Pref.Time,R21)</f>
        <v>8</v>
      </c>
      <c r="V21" s="219">
        <f>SUM(U23:U29)</f>
        <v>49</v>
      </c>
      <c r="Y21" s="12">
        <v>20</v>
      </c>
      <c r="Z21" s="122" t="s">
        <v>8</v>
      </c>
      <c r="AA21" s="123">
        <v>1</v>
      </c>
      <c r="AB21" s="14">
        <v>1800</v>
      </c>
    </row>
    <row r="22" spans="1:28">
      <c r="A22" s="12">
        <v>21</v>
      </c>
      <c r="B22" s="13" t="s">
        <v>8</v>
      </c>
      <c r="C22" s="12" t="s">
        <v>15</v>
      </c>
      <c r="D22" s="12" t="s">
        <v>10</v>
      </c>
      <c r="E22" s="12">
        <v>2</v>
      </c>
      <c r="F22" s="14">
        <v>100</v>
      </c>
      <c r="G22" s="12" t="s">
        <v>11</v>
      </c>
      <c r="H22" s="12" t="s">
        <v>22</v>
      </c>
      <c r="J22" s="18"/>
      <c r="O22" s="19"/>
      <c r="Q22" s="209"/>
      <c r="R22" s="103" t="s">
        <v>17</v>
      </c>
      <c r="S22" s="93">
        <f>COUNTIFS(Pref.Time,R22,L.Settlement,$S$9)</f>
        <v>8</v>
      </c>
      <c r="T22" s="94">
        <f>COUNTIFS(Pref.Time,R22,L.Settlement,$T$9)</f>
        <v>8</v>
      </c>
      <c r="U22" s="94">
        <f>COUNTIFS(Pref.Time,R22)</f>
        <v>16</v>
      </c>
      <c r="V22" s="220"/>
      <c r="Y22" s="12">
        <v>21</v>
      </c>
      <c r="Z22" s="122" t="s">
        <v>8</v>
      </c>
      <c r="AA22" s="123">
        <v>1</v>
      </c>
      <c r="AB22" s="14">
        <v>400</v>
      </c>
    </row>
    <row r="23" spans="1:28">
      <c r="A23" s="12">
        <v>22</v>
      </c>
      <c r="B23" s="13" t="s">
        <v>8</v>
      </c>
      <c r="C23" s="12" t="s">
        <v>15</v>
      </c>
      <c r="D23" s="12" t="s">
        <v>10</v>
      </c>
      <c r="E23" s="12">
        <v>1</v>
      </c>
      <c r="F23" s="14">
        <v>2900</v>
      </c>
      <c r="G23" s="12" t="s">
        <v>14</v>
      </c>
      <c r="H23" s="12" t="s">
        <v>22</v>
      </c>
      <c r="J23" s="18" t="s">
        <v>30</v>
      </c>
      <c r="O23" s="19"/>
      <c r="Q23" s="209" t="s">
        <v>104</v>
      </c>
      <c r="R23" s="95" t="s">
        <v>12</v>
      </c>
      <c r="S23" s="96">
        <f t="shared" ref="S23:S29" si="0">COUNTIFS(Pref.Location,R23,L.Settlement,$S$9)</f>
        <v>10</v>
      </c>
      <c r="T23" s="97">
        <f t="shared" ref="T23:T29" si="1">COUNTIFS(Pref.Location,R23,L.Settlement,$T$9)</f>
        <v>10</v>
      </c>
      <c r="U23" s="97">
        <f t="shared" ref="U23:U29" si="2">COUNTIFS(Pref.Location,R23)</f>
        <v>20</v>
      </c>
      <c r="V23" s="220"/>
      <c r="Y23" s="12">
        <v>22</v>
      </c>
      <c r="Z23" s="122" t="s">
        <v>8</v>
      </c>
      <c r="AA23" s="123">
        <v>1</v>
      </c>
      <c r="AB23" s="14">
        <v>250</v>
      </c>
    </row>
    <row r="24" spans="1:28">
      <c r="A24" s="12">
        <v>23</v>
      </c>
      <c r="B24" s="13" t="s">
        <v>8</v>
      </c>
      <c r="C24" s="12" t="s">
        <v>15</v>
      </c>
      <c r="D24" s="12" t="s">
        <v>10</v>
      </c>
      <c r="E24" s="12">
        <v>2</v>
      </c>
      <c r="F24" s="14">
        <v>200</v>
      </c>
      <c r="G24" s="12" t="s">
        <v>14</v>
      </c>
      <c r="H24" s="12" t="s">
        <v>12</v>
      </c>
      <c r="J24" s="27" t="s">
        <v>37</v>
      </c>
      <c r="K24" s="26" t="s">
        <v>38</v>
      </c>
      <c r="O24" s="19"/>
      <c r="Q24" s="209"/>
      <c r="R24" s="95" t="s">
        <v>20</v>
      </c>
      <c r="S24" s="90">
        <f t="shared" si="0"/>
        <v>2</v>
      </c>
      <c r="T24" s="91">
        <f t="shared" si="1"/>
        <v>2</v>
      </c>
      <c r="U24" s="91">
        <f t="shared" si="2"/>
        <v>4</v>
      </c>
      <c r="V24" s="220"/>
      <c r="Y24" s="12">
        <v>23</v>
      </c>
      <c r="Z24" s="122" t="s">
        <v>8</v>
      </c>
      <c r="AA24" s="123">
        <v>3</v>
      </c>
      <c r="AB24" s="14">
        <v>1600</v>
      </c>
    </row>
    <row r="25" spans="1:28">
      <c r="A25" s="12">
        <v>24</v>
      </c>
      <c r="B25" s="13" t="s">
        <v>24</v>
      </c>
      <c r="C25" s="12" t="s">
        <v>9</v>
      </c>
      <c r="D25" s="12" t="s">
        <v>10</v>
      </c>
      <c r="E25" s="12">
        <v>3</v>
      </c>
      <c r="F25" s="14">
        <v>1300</v>
      </c>
      <c r="G25" s="12" t="s">
        <v>17</v>
      </c>
      <c r="H25" s="12" t="s">
        <v>12</v>
      </c>
      <c r="J25" s="18"/>
      <c r="O25" s="19"/>
      <c r="Q25" s="209"/>
      <c r="R25" s="95" t="s">
        <v>22</v>
      </c>
      <c r="S25" s="90">
        <f t="shared" si="0"/>
        <v>2</v>
      </c>
      <c r="T25" s="91">
        <f t="shared" si="1"/>
        <v>0</v>
      </c>
      <c r="U25" s="91">
        <f t="shared" si="2"/>
        <v>2</v>
      </c>
      <c r="V25" s="220"/>
      <c r="Y25" s="12">
        <v>24</v>
      </c>
      <c r="Z25" s="122" t="s">
        <v>8</v>
      </c>
      <c r="AA25" s="123">
        <v>1</v>
      </c>
      <c r="AB25" s="14">
        <v>1400</v>
      </c>
    </row>
    <row r="26" spans="1:28">
      <c r="A26" s="12">
        <v>25</v>
      </c>
      <c r="B26" s="13" t="s">
        <v>8</v>
      </c>
      <c r="C26" s="12" t="s">
        <v>9</v>
      </c>
      <c r="D26" s="12" t="s">
        <v>16</v>
      </c>
      <c r="E26" s="12">
        <v>2</v>
      </c>
      <c r="F26" s="14">
        <v>300</v>
      </c>
      <c r="G26" s="12" t="s">
        <v>17</v>
      </c>
      <c r="H26" s="12" t="s">
        <v>18</v>
      </c>
      <c r="J26" s="18" t="s">
        <v>39</v>
      </c>
      <c r="O26" s="19"/>
      <c r="Q26" s="209"/>
      <c r="R26" s="95" t="s">
        <v>21</v>
      </c>
      <c r="S26" s="90">
        <f t="shared" si="0"/>
        <v>2</v>
      </c>
      <c r="T26" s="91">
        <f t="shared" si="1"/>
        <v>1</v>
      </c>
      <c r="U26" s="91">
        <f t="shared" si="2"/>
        <v>3</v>
      </c>
      <c r="V26" s="220"/>
      <c r="Y26" s="12">
        <v>25</v>
      </c>
      <c r="Z26" s="122" t="s">
        <v>8</v>
      </c>
      <c r="AA26" s="123">
        <v>1</v>
      </c>
      <c r="AB26" s="14">
        <v>200</v>
      </c>
    </row>
    <row r="27" spans="1:28">
      <c r="A27" s="12">
        <v>26</v>
      </c>
      <c r="B27" s="13" t="s">
        <v>24</v>
      </c>
      <c r="C27" s="12" t="s">
        <v>9</v>
      </c>
      <c r="D27" s="12" t="s">
        <v>16</v>
      </c>
      <c r="E27" s="12">
        <v>1</v>
      </c>
      <c r="F27" s="14">
        <v>400</v>
      </c>
      <c r="G27" s="12" t="s">
        <v>17</v>
      </c>
      <c r="H27" s="12" t="s">
        <v>12</v>
      </c>
      <c r="J27" s="25"/>
      <c r="K27" s="7" t="s">
        <v>14</v>
      </c>
      <c r="O27" s="19"/>
      <c r="Q27" s="209"/>
      <c r="R27" s="95" t="s">
        <v>23</v>
      </c>
      <c r="S27" s="90">
        <f t="shared" si="0"/>
        <v>4</v>
      </c>
      <c r="T27" s="91">
        <f t="shared" si="1"/>
        <v>2</v>
      </c>
      <c r="U27" s="91">
        <f t="shared" si="2"/>
        <v>6</v>
      </c>
      <c r="V27" s="220"/>
      <c r="Y27" s="12">
        <v>26</v>
      </c>
      <c r="Z27" s="122" t="s">
        <v>8</v>
      </c>
      <c r="AA27" s="123">
        <v>2</v>
      </c>
      <c r="AB27" s="14">
        <v>450</v>
      </c>
    </row>
    <row r="28" spans="1:28">
      <c r="A28" s="12">
        <v>27</v>
      </c>
      <c r="B28" s="13" t="s">
        <v>8</v>
      </c>
      <c r="C28" s="12" t="s">
        <v>15</v>
      </c>
      <c r="D28" s="12" t="s">
        <v>16</v>
      </c>
      <c r="E28" s="12">
        <v>3</v>
      </c>
      <c r="F28" s="14">
        <v>500</v>
      </c>
      <c r="G28" s="12" t="s">
        <v>14</v>
      </c>
      <c r="H28" s="12" t="s">
        <v>23</v>
      </c>
      <c r="J28" s="28"/>
      <c r="K28" s="7" t="s">
        <v>25</v>
      </c>
      <c r="O28" s="19"/>
      <c r="Q28" s="209"/>
      <c r="R28" s="95" t="s">
        <v>18</v>
      </c>
      <c r="S28" s="90">
        <f t="shared" si="0"/>
        <v>8</v>
      </c>
      <c r="T28" s="91">
        <f t="shared" si="1"/>
        <v>5</v>
      </c>
      <c r="U28" s="91">
        <f t="shared" si="2"/>
        <v>13</v>
      </c>
      <c r="Y28" s="12">
        <v>27</v>
      </c>
      <c r="Z28" s="122" t="s">
        <v>8</v>
      </c>
      <c r="AA28" s="123">
        <v>1</v>
      </c>
      <c r="AB28" s="14">
        <v>300</v>
      </c>
    </row>
    <row r="29" spans="1:28" ht="15" customHeight="1">
      <c r="A29" s="12">
        <v>28</v>
      </c>
      <c r="B29" s="13" t="s">
        <v>8</v>
      </c>
      <c r="C29" s="12" t="s">
        <v>15</v>
      </c>
      <c r="D29" s="12" t="s">
        <v>16</v>
      </c>
      <c r="E29" s="12">
        <v>1</v>
      </c>
      <c r="F29" s="14">
        <v>400</v>
      </c>
      <c r="G29" s="12" t="s">
        <v>11</v>
      </c>
      <c r="H29" s="12" t="s">
        <v>18</v>
      </c>
      <c r="J29" s="29"/>
      <c r="K29" s="7" t="s">
        <v>11</v>
      </c>
      <c r="O29" s="19"/>
      <c r="Q29" s="209"/>
      <c r="R29" s="92" t="s">
        <v>26</v>
      </c>
      <c r="S29" s="90">
        <f t="shared" si="0"/>
        <v>0</v>
      </c>
      <c r="T29" s="91">
        <f t="shared" si="1"/>
        <v>1</v>
      </c>
      <c r="U29" s="91">
        <f t="shared" si="2"/>
        <v>1</v>
      </c>
      <c r="Y29" s="12">
        <v>28</v>
      </c>
      <c r="Z29" s="122" t="s">
        <v>8</v>
      </c>
      <c r="AA29" s="123">
        <v>1</v>
      </c>
      <c r="AB29" s="14">
        <v>350</v>
      </c>
    </row>
    <row r="30" spans="1:28">
      <c r="A30" s="12">
        <v>29</v>
      </c>
      <c r="B30" s="13" t="s">
        <v>8</v>
      </c>
      <c r="C30" s="12" t="s">
        <v>15</v>
      </c>
      <c r="D30" s="12" t="s">
        <v>19</v>
      </c>
      <c r="E30" s="12">
        <v>1</v>
      </c>
      <c r="F30" s="14">
        <v>300</v>
      </c>
      <c r="G30" s="12" t="s">
        <v>17</v>
      </c>
      <c r="H30" s="12" t="s">
        <v>12</v>
      </c>
      <c r="J30" s="30"/>
      <c r="K30" s="7" t="s">
        <v>17</v>
      </c>
      <c r="O30" s="19"/>
      <c r="Y30" s="12">
        <v>29</v>
      </c>
      <c r="Z30" s="122" t="s">
        <v>24</v>
      </c>
      <c r="AA30" s="123">
        <v>3</v>
      </c>
      <c r="AB30" s="14">
        <v>100</v>
      </c>
    </row>
    <row r="31" spans="1:28" ht="23.25">
      <c r="A31" s="12">
        <v>30</v>
      </c>
      <c r="B31" s="13" t="s">
        <v>8</v>
      </c>
      <c r="C31" s="12" t="s">
        <v>9</v>
      </c>
      <c r="D31" s="12" t="s">
        <v>16</v>
      </c>
      <c r="E31" s="12">
        <v>1</v>
      </c>
      <c r="F31" s="14">
        <v>400</v>
      </c>
      <c r="G31" s="12" t="s">
        <v>14</v>
      </c>
      <c r="H31" s="12" t="s">
        <v>12</v>
      </c>
      <c r="J31" s="18"/>
      <c r="O31" s="19"/>
      <c r="Q31" s="187" t="s">
        <v>43</v>
      </c>
      <c r="R31" s="187"/>
      <c r="S31" s="187"/>
      <c r="T31" s="187"/>
      <c r="Y31" s="12">
        <v>30</v>
      </c>
      <c r="Z31" s="122" t="s">
        <v>24</v>
      </c>
      <c r="AA31" s="123">
        <v>1</v>
      </c>
      <c r="AB31" s="14">
        <v>500</v>
      </c>
    </row>
    <row r="32" spans="1:28">
      <c r="A32" s="12">
        <v>31</v>
      </c>
      <c r="B32" s="13" t="s">
        <v>8</v>
      </c>
      <c r="C32" s="12" t="s">
        <v>15</v>
      </c>
      <c r="D32" s="12" t="s">
        <v>10</v>
      </c>
      <c r="E32" s="12">
        <v>3</v>
      </c>
      <c r="F32" s="14">
        <v>300</v>
      </c>
      <c r="G32" s="12" t="s">
        <v>11</v>
      </c>
      <c r="H32" s="12" t="s">
        <v>12</v>
      </c>
      <c r="J32" s="18" t="s">
        <v>40</v>
      </c>
      <c r="O32" s="19"/>
      <c r="Y32" s="12">
        <v>31</v>
      </c>
      <c r="Z32" s="122" t="s">
        <v>24</v>
      </c>
      <c r="AA32" s="123">
        <v>1</v>
      </c>
      <c r="AB32" s="14">
        <v>600</v>
      </c>
    </row>
    <row r="33" spans="1:28">
      <c r="A33" s="12">
        <v>32</v>
      </c>
      <c r="B33" s="13" t="s">
        <v>24</v>
      </c>
      <c r="C33" s="12" t="s">
        <v>9</v>
      </c>
      <c r="D33" s="12" t="s">
        <v>10</v>
      </c>
      <c r="E33" s="12">
        <v>1</v>
      </c>
      <c r="F33" s="14">
        <v>1400</v>
      </c>
      <c r="G33" s="12" t="s">
        <v>17</v>
      </c>
      <c r="H33" s="12" t="s">
        <v>26</v>
      </c>
      <c r="J33" s="31"/>
      <c r="K33" s="7" t="s">
        <v>12</v>
      </c>
      <c r="O33" s="19"/>
      <c r="Q33" s="104" t="s">
        <v>44</v>
      </c>
      <c r="R33" s="105"/>
      <c r="S33" s="106"/>
      <c r="Y33" s="12">
        <v>32</v>
      </c>
      <c r="Z33" s="122" t="s">
        <v>24</v>
      </c>
      <c r="AA33" s="123">
        <v>2</v>
      </c>
      <c r="AB33" s="14">
        <v>2500</v>
      </c>
    </row>
    <row r="34" spans="1:28">
      <c r="A34" s="12">
        <v>33</v>
      </c>
      <c r="B34" s="13" t="s">
        <v>24</v>
      </c>
      <c r="C34" s="12" t="s">
        <v>9</v>
      </c>
      <c r="D34" s="12" t="s">
        <v>16</v>
      </c>
      <c r="E34" s="12">
        <v>1</v>
      </c>
      <c r="F34" s="14">
        <v>1500</v>
      </c>
      <c r="G34" s="12" t="s">
        <v>17</v>
      </c>
      <c r="H34" s="12" t="s">
        <v>12</v>
      </c>
      <c r="J34" s="32"/>
      <c r="K34" s="7" t="s">
        <v>20</v>
      </c>
      <c r="O34" s="19"/>
      <c r="Q34" s="186"/>
      <c r="R34" s="186"/>
      <c r="S34" s="186"/>
      <c r="T34" s="186"/>
      <c r="Y34" s="12">
        <v>33</v>
      </c>
      <c r="Z34" s="122" t="s">
        <v>24</v>
      </c>
      <c r="AA34" s="123">
        <v>2</v>
      </c>
      <c r="AB34" s="14">
        <v>600</v>
      </c>
    </row>
    <row r="35" spans="1:28">
      <c r="A35" s="12">
        <v>34</v>
      </c>
      <c r="B35" s="13" t="s">
        <v>24</v>
      </c>
      <c r="C35" s="12" t="s">
        <v>9</v>
      </c>
      <c r="D35" s="12" t="s">
        <v>13</v>
      </c>
      <c r="E35" s="12">
        <v>1</v>
      </c>
      <c r="F35" s="14">
        <v>2000</v>
      </c>
      <c r="G35" s="12" t="s">
        <v>14</v>
      </c>
      <c r="H35" s="12" t="s">
        <v>12</v>
      </c>
      <c r="J35" s="25"/>
      <c r="K35" s="7" t="s">
        <v>22</v>
      </c>
      <c r="O35" s="19"/>
      <c r="Q35" s="107" t="s">
        <v>50</v>
      </c>
      <c r="R35" s="108" t="s">
        <v>105</v>
      </c>
      <c r="S35" s="109"/>
      <c r="T35" s="110"/>
      <c r="Y35" s="12">
        <v>34</v>
      </c>
      <c r="Z35" s="122" t="s">
        <v>24</v>
      </c>
      <c r="AA35" s="123">
        <v>4</v>
      </c>
      <c r="AB35" s="14">
        <v>300</v>
      </c>
    </row>
    <row r="36" spans="1:28">
      <c r="A36" s="12">
        <v>35</v>
      </c>
      <c r="B36" s="13" t="s">
        <v>8</v>
      </c>
      <c r="C36" s="12" t="s">
        <v>9</v>
      </c>
      <c r="D36" s="12" t="s">
        <v>19</v>
      </c>
      <c r="E36" s="12">
        <v>1</v>
      </c>
      <c r="F36" s="14">
        <v>1800</v>
      </c>
      <c r="G36" s="12" t="s">
        <v>11</v>
      </c>
      <c r="H36" s="12" t="s">
        <v>18</v>
      </c>
      <c r="J36" s="33"/>
      <c r="K36" s="7" t="s">
        <v>21</v>
      </c>
      <c r="O36" s="19"/>
      <c r="Q36" s="175" t="s">
        <v>106</v>
      </c>
      <c r="R36" s="176"/>
      <c r="S36" s="176"/>
      <c r="T36" s="177"/>
      <c r="Y36" s="12">
        <v>35</v>
      </c>
      <c r="Z36" s="122" t="s">
        <v>24</v>
      </c>
      <c r="AA36" s="123">
        <v>3</v>
      </c>
      <c r="AB36" s="14">
        <v>700</v>
      </c>
    </row>
    <row r="37" spans="1:28">
      <c r="A37" s="12">
        <v>36</v>
      </c>
      <c r="B37" s="13" t="s">
        <v>24</v>
      </c>
      <c r="C37" s="12" t="s">
        <v>9</v>
      </c>
      <c r="D37" s="12" t="s">
        <v>27</v>
      </c>
      <c r="E37" s="12">
        <v>3</v>
      </c>
      <c r="F37" s="14">
        <v>1700</v>
      </c>
      <c r="G37" s="12" t="s">
        <v>25</v>
      </c>
      <c r="H37" s="12" t="s">
        <v>20</v>
      </c>
      <c r="J37" s="34"/>
      <c r="K37" s="7" t="s">
        <v>23</v>
      </c>
      <c r="O37" s="19"/>
      <c r="Q37" s="178"/>
      <c r="R37" s="179"/>
      <c r="S37" s="179"/>
      <c r="T37" s="180"/>
      <c r="Y37" s="12">
        <v>36</v>
      </c>
      <c r="Z37" s="122" t="s">
        <v>24</v>
      </c>
      <c r="AA37" s="123">
        <v>1</v>
      </c>
      <c r="AB37" s="14">
        <v>400</v>
      </c>
    </row>
    <row r="38" spans="1:28">
      <c r="A38" s="12">
        <v>37</v>
      </c>
      <c r="B38" s="13" t="s">
        <v>8</v>
      </c>
      <c r="C38" s="12" t="s">
        <v>9</v>
      </c>
      <c r="D38" s="12" t="s">
        <v>16</v>
      </c>
      <c r="E38" s="12">
        <v>1</v>
      </c>
      <c r="F38" s="14">
        <v>400</v>
      </c>
      <c r="G38" s="12" t="s">
        <v>17</v>
      </c>
      <c r="H38" s="12" t="s">
        <v>18</v>
      </c>
      <c r="J38" s="35"/>
      <c r="K38" s="36" t="s">
        <v>18</v>
      </c>
      <c r="O38" s="19"/>
      <c r="Q38" s="111" t="s">
        <v>52</v>
      </c>
      <c r="R38" s="112"/>
      <c r="S38" s="112"/>
      <c r="T38" s="113"/>
      <c r="Y38" s="12">
        <v>37</v>
      </c>
      <c r="Z38" s="122" t="s">
        <v>24</v>
      </c>
      <c r="AA38" s="123">
        <v>3</v>
      </c>
      <c r="AB38" s="14">
        <v>100</v>
      </c>
    </row>
    <row r="39" spans="1:28">
      <c r="A39" s="12">
        <v>38</v>
      </c>
      <c r="B39" s="13" t="s">
        <v>8</v>
      </c>
      <c r="C39" s="12" t="s">
        <v>15</v>
      </c>
      <c r="D39" s="12" t="s">
        <v>16</v>
      </c>
      <c r="E39" s="12">
        <v>1</v>
      </c>
      <c r="F39" s="14">
        <v>250</v>
      </c>
      <c r="G39" s="12" t="s">
        <v>14</v>
      </c>
      <c r="H39" s="12" t="s">
        <v>12</v>
      </c>
      <c r="J39" s="37"/>
      <c r="K39" s="38" t="s">
        <v>26</v>
      </c>
      <c r="L39" s="39"/>
      <c r="M39" s="39"/>
      <c r="N39" s="39"/>
      <c r="O39" s="40"/>
      <c r="Q39" s="175" t="s">
        <v>107</v>
      </c>
      <c r="R39" s="176"/>
      <c r="S39" s="176"/>
      <c r="T39" s="177"/>
      <c r="Y39" s="12">
        <v>38</v>
      </c>
      <c r="Z39" s="122" t="s">
        <v>24</v>
      </c>
      <c r="AA39" s="123">
        <v>1</v>
      </c>
      <c r="AB39" s="14">
        <v>1200</v>
      </c>
    </row>
    <row r="40" spans="1:28">
      <c r="A40" s="12">
        <v>39</v>
      </c>
      <c r="B40" s="13" t="s">
        <v>24</v>
      </c>
      <c r="C40" s="12" t="s">
        <v>9</v>
      </c>
      <c r="D40" s="12" t="s">
        <v>10</v>
      </c>
      <c r="E40" s="12">
        <v>1</v>
      </c>
      <c r="F40" s="14">
        <v>350</v>
      </c>
      <c r="G40" s="12" t="s">
        <v>17</v>
      </c>
      <c r="H40" s="12" t="s">
        <v>12</v>
      </c>
      <c r="Q40" s="175"/>
      <c r="R40" s="176"/>
      <c r="S40" s="176"/>
      <c r="T40" s="177"/>
      <c r="Y40" s="12">
        <v>39</v>
      </c>
      <c r="Z40" s="122" t="s">
        <v>24</v>
      </c>
      <c r="AA40" s="123">
        <v>3</v>
      </c>
      <c r="AB40" s="14">
        <v>1300</v>
      </c>
    </row>
    <row r="41" spans="1:28">
      <c r="A41" s="12">
        <v>40</v>
      </c>
      <c r="B41" s="13" t="s">
        <v>8</v>
      </c>
      <c r="C41" s="12" t="s">
        <v>9</v>
      </c>
      <c r="D41" s="12" t="s">
        <v>10</v>
      </c>
      <c r="E41" s="12">
        <v>3</v>
      </c>
      <c r="F41" s="14">
        <v>1600</v>
      </c>
      <c r="G41" s="12" t="s">
        <v>14</v>
      </c>
      <c r="H41" s="12" t="s">
        <v>23</v>
      </c>
      <c r="Q41" s="178"/>
      <c r="R41" s="179"/>
      <c r="S41" s="179"/>
      <c r="T41" s="180"/>
      <c r="Y41" s="12">
        <v>40</v>
      </c>
      <c r="Z41" s="122" t="s">
        <v>24</v>
      </c>
      <c r="AA41" s="123">
        <v>1</v>
      </c>
      <c r="AB41" s="14">
        <v>400</v>
      </c>
    </row>
    <row r="42" spans="1:28">
      <c r="A42" s="12">
        <v>41</v>
      </c>
      <c r="B42" s="13" t="s">
        <v>8</v>
      </c>
      <c r="C42" s="12" t="s">
        <v>9</v>
      </c>
      <c r="D42" s="12" t="s">
        <v>16</v>
      </c>
      <c r="E42" s="12">
        <v>1</v>
      </c>
      <c r="F42" s="14">
        <v>1400</v>
      </c>
      <c r="G42" s="12" t="s">
        <v>17</v>
      </c>
      <c r="H42" s="12" t="s">
        <v>12</v>
      </c>
      <c r="Q42" s="186"/>
      <c r="R42" s="186"/>
      <c r="S42" s="186"/>
      <c r="T42" s="186"/>
      <c r="Y42" s="12">
        <v>41</v>
      </c>
      <c r="Z42" s="122" t="s">
        <v>24</v>
      </c>
      <c r="AA42" s="123">
        <v>1</v>
      </c>
      <c r="AB42" s="14">
        <v>1400</v>
      </c>
    </row>
    <row r="43" spans="1:28">
      <c r="A43" s="12">
        <v>42</v>
      </c>
      <c r="B43" s="13" t="s">
        <v>8</v>
      </c>
      <c r="C43" s="12" t="s">
        <v>9</v>
      </c>
      <c r="D43" s="12" t="s">
        <v>16</v>
      </c>
      <c r="E43" s="12">
        <v>1</v>
      </c>
      <c r="F43" s="14">
        <v>200</v>
      </c>
      <c r="G43" s="12" t="s">
        <v>14</v>
      </c>
      <c r="H43" s="12" t="s">
        <v>23</v>
      </c>
      <c r="Q43" s="114" t="s">
        <v>50</v>
      </c>
      <c r="R43" s="115" t="s">
        <v>108</v>
      </c>
      <c r="S43" s="116"/>
      <c r="T43" s="117"/>
      <c r="Y43" s="12">
        <v>42</v>
      </c>
      <c r="Z43" s="122" t="s">
        <v>24</v>
      </c>
      <c r="AA43" s="123">
        <v>1</v>
      </c>
      <c r="AB43" s="14">
        <v>1500</v>
      </c>
    </row>
    <row r="44" spans="1:28">
      <c r="A44" s="12">
        <v>43</v>
      </c>
      <c r="B44" s="13" t="s">
        <v>8</v>
      </c>
      <c r="C44" s="12" t="s">
        <v>15</v>
      </c>
      <c r="D44" s="12" t="s">
        <v>19</v>
      </c>
      <c r="E44" s="12">
        <v>2</v>
      </c>
      <c r="F44" s="14">
        <v>450</v>
      </c>
      <c r="G44" s="12" t="s">
        <v>17</v>
      </c>
      <c r="H44" s="12" t="s">
        <v>23</v>
      </c>
      <c r="Q44" s="175" t="s">
        <v>109</v>
      </c>
      <c r="R44" s="176"/>
      <c r="S44" s="176"/>
      <c r="T44" s="177"/>
      <c r="Y44" s="12">
        <v>43</v>
      </c>
      <c r="Z44" s="122" t="s">
        <v>24</v>
      </c>
      <c r="AA44" s="123">
        <v>1</v>
      </c>
      <c r="AB44" s="14">
        <v>2000</v>
      </c>
    </row>
    <row r="45" spans="1:28">
      <c r="A45" s="12">
        <v>44</v>
      </c>
      <c r="B45" s="13" t="s">
        <v>24</v>
      </c>
      <c r="C45" s="12" t="s">
        <v>15</v>
      </c>
      <c r="D45" s="12" t="s">
        <v>19</v>
      </c>
      <c r="E45" s="12">
        <v>1</v>
      </c>
      <c r="F45" s="14">
        <v>400</v>
      </c>
      <c r="G45" s="12" t="s">
        <v>14</v>
      </c>
      <c r="H45" s="12" t="s">
        <v>12</v>
      </c>
      <c r="Q45" s="178"/>
      <c r="R45" s="179"/>
      <c r="S45" s="179"/>
      <c r="T45" s="180"/>
      <c r="Y45" s="12">
        <v>44</v>
      </c>
      <c r="Z45" s="122" t="s">
        <v>24</v>
      </c>
      <c r="AA45" s="123">
        <v>3</v>
      </c>
      <c r="AB45" s="14">
        <v>1700</v>
      </c>
    </row>
    <row r="46" spans="1:28">
      <c r="A46" s="12">
        <v>45</v>
      </c>
      <c r="B46" s="13" t="s">
        <v>24</v>
      </c>
      <c r="C46" s="12" t="s">
        <v>9</v>
      </c>
      <c r="D46" s="12" t="s">
        <v>16</v>
      </c>
      <c r="E46" s="12">
        <v>1</v>
      </c>
      <c r="F46" s="14">
        <v>1300</v>
      </c>
      <c r="G46" s="12" t="s">
        <v>14</v>
      </c>
      <c r="H46" s="12" t="s">
        <v>23</v>
      </c>
      <c r="Q46" s="111" t="s">
        <v>52</v>
      </c>
      <c r="R46" s="112"/>
      <c r="S46" s="112"/>
      <c r="T46" s="113"/>
      <c r="Y46" s="12">
        <v>45</v>
      </c>
      <c r="Z46" s="122" t="s">
        <v>24</v>
      </c>
      <c r="AA46" s="123">
        <v>1</v>
      </c>
      <c r="AB46" s="14">
        <v>350</v>
      </c>
    </row>
    <row r="47" spans="1:28">
      <c r="A47" s="12">
        <v>46</v>
      </c>
      <c r="B47" s="13" t="s">
        <v>8</v>
      </c>
      <c r="C47" s="12" t="s">
        <v>15</v>
      </c>
      <c r="D47" s="12" t="s">
        <v>16</v>
      </c>
      <c r="E47" s="12">
        <v>1</v>
      </c>
      <c r="F47" s="14">
        <v>300</v>
      </c>
      <c r="G47" s="12" t="s">
        <v>14</v>
      </c>
      <c r="H47" s="12" t="s">
        <v>18</v>
      </c>
      <c r="Q47" s="175" t="s">
        <v>110</v>
      </c>
      <c r="R47" s="176"/>
      <c r="S47" s="176"/>
      <c r="T47" s="177"/>
      <c r="Y47" s="12">
        <v>46</v>
      </c>
      <c r="Z47" s="122" t="s">
        <v>24</v>
      </c>
      <c r="AA47" s="123">
        <v>1</v>
      </c>
      <c r="AB47" s="14">
        <v>400</v>
      </c>
    </row>
    <row r="48" spans="1:28">
      <c r="A48" s="12">
        <v>47</v>
      </c>
      <c r="B48" s="13" t="s">
        <v>8</v>
      </c>
      <c r="C48" s="12" t="s">
        <v>15</v>
      </c>
      <c r="D48" s="12" t="s">
        <v>16</v>
      </c>
      <c r="E48" s="12">
        <v>1</v>
      </c>
      <c r="F48" s="14">
        <v>350</v>
      </c>
      <c r="G48" s="12" t="s">
        <v>14</v>
      </c>
      <c r="H48" s="12" t="s">
        <v>21</v>
      </c>
      <c r="Q48" s="175"/>
      <c r="R48" s="176"/>
      <c r="S48" s="176"/>
      <c r="T48" s="177"/>
      <c r="Y48" s="12">
        <v>47</v>
      </c>
      <c r="Z48" s="122" t="s">
        <v>24</v>
      </c>
      <c r="AA48" s="123">
        <v>1</v>
      </c>
      <c r="AB48" s="14">
        <v>1300</v>
      </c>
    </row>
    <row r="49" spans="1:29">
      <c r="A49" s="12">
        <v>48</v>
      </c>
      <c r="B49" s="13" t="s">
        <v>24</v>
      </c>
      <c r="C49" s="12" t="s">
        <v>9</v>
      </c>
      <c r="D49" s="12" t="s">
        <v>10</v>
      </c>
      <c r="E49" s="12">
        <v>2</v>
      </c>
      <c r="F49" s="14">
        <v>450</v>
      </c>
      <c r="G49" s="12" t="s">
        <v>14</v>
      </c>
      <c r="H49" s="12" t="s">
        <v>23</v>
      </c>
      <c r="Q49" s="178"/>
      <c r="R49" s="179"/>
      <c r="S49" s="179"/>
      <c r="T49" s="180"/>
      <c r="Y49" s="12">
        <v>48</v>
      </c>
      <c r="Z49" s="122" t="s">
        <v>24</v>
      </c>
      <c r="AA49" s="123">
        <v>2</v>
      </c>
      <c r="AB49" s="14">
        <v>450</v>
      </c>
    </row>
    <row r="50" spans="1:29">
      <c r="A50" s="12">
        <v>49</v>
      </c>
      <c r="B50" s="15" t="s">
        <v>24</v>
      </c>
      <c r="C50" s="16" t="s">
        <v>9</v>
      </c>
      <c r="D50" s="16" t="s">
        <v>10</v>
      </c>
      <c r="E50" s="16">
        <v>1</v>
      </c>
      <c r="F50" s="17">
        <v>400</v>
      </c>
      <c r="G50" s="16" t="s">
        <v>14</v>
      </c>
      <c r="H50" s="16" t="s">
        <v>12</v>
      </c>
      <c r="Y50" s="16">
        <v>49</v>
      </c>
      <c r="Z50" s="124" t="s">
        <v>24</v>
      </c>
      <c r="AA50" s="125">
        <v>1</v>
      </c>
      <c r="AB50" s="17">
        <v>400</v>
      </c>
    </row>
    <row r="51" spans="1:29" ht="15.75">
      <c r="Q51" s="206" t="s">
        <v>111</v>
      </c>
      <c r="R51" s="207"/>
      <c r="S51" s="207"/>
      <c r="T51" s="208"/>
    </row>
    <row r="52" spans="1:29" ht="23.25">
      <c r="Q52" s="191" t="s">
        <v>112</v>
      </c>
      <c r="R52" s="200"/>
      <c r="S52" s="200"/>
      <c r="T52" s="201"/>
      <c r="Y52" s="187" t="s">
        <v>113</v>
      </c>
      <c r="Z52" s="212"/>
      <c r="AA52" s="187"/>
      <c r="AB52" s="187"/>
      <c r="AC52" s="213"/>
    </row>
    <row r="53" spans="1:29">
      <c r="Q53" s="202"/>
      <c r="R53" s="200"/>
      <c r="S53" s="200"/>
      <c r="T53" s="201"/>
      <c r="Y53" t="s">
        <v>114</v>
      </c>
      <c r="Z53" s="8"/>
    </row>
    <row r="54" spans="1:29">
      <c r="Q54" s="203"/>
      <c r="R54" s="204"/>
      <c r="S54" s="204"/>
      <c r="T54" s="205"/>
      <c r="Y54" t="s">
        <v>115</v>
      </c>
      <c r="Z54" s="8"/>
    </row>
    <row r="55" spans="1:29">
      <c r="Y55"/>
      <c r="Z55" s="8"/>
    </row>
    <row r="56" spans="1:29">
      <c r="Q56" s="104" t="s">
        <v>54</v>
      </c>
      <c r="R56" s="105"/>
      <c r="S56" s="106"/>
      <c r="Y56"/>
    </row>
    <row r="57" spans="1:29">
      <c r="Q57" s="186"/>
      <c r="R57" s="186"/>
      <c r="S57" s="186"/>
      <c r="T57" s="186"/>
      <c r="Y57" s="126" t="s">
        <v>1</v>
      </c>
      <c r="Z57" s="127" t="s">
        <v>8</v>
      </c>
      <c r="AA57" s="126" t="s">
        <v>24</v>
      </c>
      <c r="AB57" s="126" t="s">
        <v>116</v>
      </c>
    </row>
    <row r="58" spans="1:29">
      <c r="Q58" s="107" t="s">
        <v>50</v>
      </c>
      <c r="R58" s="108" t="s">
        <v>105</v>
      </c>
      <c r="S58" s="109"/>
      <c r="T58" s="110"/>
      <c r="Y58" s="214" t="s">
        <v>117</v>
      </c>
      <c r="Z58" s="214"/>
      <c r="AA58" s="214"/>
      <c r="AB58" s="214"/>
    </row>
    <row r="59" spans="1:29">
      <c r="Q59" s="175" t="s">
        <v>118</v>
      </c>
      <c r="R59" s="176"/>
      <c r="S59" s="176"/>
      <c r="T59" s="177"/>
      <c r="Y59" s="129" t="s">
        <v>119</v>
      </c>
      <c r="Z59" s="52">
        <f>MEDIAN(AA2:AA29)</f>
        <v>1</v>
      </c>
      <c r="AA59" s="76">
        <f>MEDIAN(AA30:AA50)</f>
        <v>1</v>
      </c>
      <c r="AB59" s="76">
        <f>MEDIAN(AA2:AA50)</f>
        <v>1</v>
      </c>
    </row>
    <row r="60" spans="1:29">
      <c r="Q60" s="175"/>
      <c r="R60" s="176"/>
      <c r="S60" s="176"/>
      <c r="T60" s="177"/>
      <c r="Y60" s="130" t="s">
        <v>120</v>
      </c>
      <c r="Z60" s="131">
        <f>STDEV($AA$2:$AA$29)</f>
        <v>1.1239339452243238</v>
      </c>
      <c r="AA60" s="131">
        <f>STDEV($AA$30:$AA$50)</f>
        <v>0.99522670305623862</v>
      </c>
      <c r="AB60" s="132">
        <f>STDEV($AA$2:$AA$50)</f>
        <v>1.0602592418196344</v>
      </c>
      <c r="AC60" s="133"/>
    </row>
    <row r="61" spans="1:29">
      <c r="Q61" s="175"/>
      <c r="R61" s="176"/>
      <c r="S61" s="176"/>
      <c r="T61" s="177"/>
      <c r="Y61" s="129" t="s">
        <v>121</v>
      </c>
      <c r="Z61" s="131">
        <f>VAR($AA$2:$AA$29)</f>
        <v>1.2632275132275135</v>
      </c>
      <c r="AA61" s="131">
        <f>VAR($AA$30:$AA$50)</f>
        <v>0.99047619047619051</v>
      </c>
      <c r="AB61" s="132">
        <f>VAR($AA$2:$AA$50)</f>
        <v>1.1241496598639458</v>
      </c>
    </row>
    <row r="62" spans="1:29">
      <c r="Q62" s="175"/>
      <c r="R62" s="176"/>
      <c r="S62" s="176"/>
      <c r="T62" s="177"/>
    </row>
    <row r="63" spans="1:29">
      <c r="Q63" s="178"/>
      <c r="R63" s="179"/>
      <c r="S63" s="179"/>
      <c r="T63" s="180"/>
      <c r="Y63" s="128" t="s">
        <v>122</v>
      </c>
      <c r="Z63" s="128"/>
      <c r="AA63" s="128"/>
      <c r="AB63" s="128"/>
    </row>
    <row r="64" spans="1:29">
      <c r="Q64" s="111" t="s">
        <v>52</v>
      </c>
      <c r="R64" s="112"/>
      <c r="S64" s="112"/>
      <c r="T64" s="113"/>
      <c r="Y64" s="129" t="s">
        <v>119</v>
      </c>
      <c r="Z64" s="52">
        <f>MEDIAN(AB6:AB33)</f>
        <v>425</v>
      </c>
      <c r="AA64" s="76">
        <f>MEDIAN(AB34:AB54)</f>
        <v>600</v>
      </c>
      <c r="AB64" s="76">
        <f>MEDIAN(AB6:AB54)</f>
        <v>450</v>
      </c>
    </row>
    <row r="65" spans="9:28">
      <c r="Q65" s="175" t="s">
        <v>64</v>
      </c>
      <c r="R65" s="176"/>
      <c r="S65" s="176"/>
      <c r="T65" s="177"/>
      <c r="Y65" s="130" t="s">
        <v>120</v>
      </c>
      <c r="Z65" s="131">
        <f>STDEV($AB$2:$AB$29)</f>
        <v>705.9834972665426</v>
      </c>
      <c r="AA65" s="131">
        <f>STDEV($AB$30:$AB$50)</f>
        <v>668.26890795048462</v>
      </c>
      <c r="AB65" s="131">
        <f>STDEV($AB$2:$AB$50)</f>
        <v>686.80933149101088</v>
      </c>
    </row>
    <row r="66" spans="9:28">
      <c r="I66" s="7"/>
      <c r="K66"/>
      <c r="Q66" s="175"/>
      <c r="R66" s="176"/>
      <c r="S66" s="176"/>
      <c r="T66" s="177"/>
      <c r="Y66" s="129" t="s">
        <v>121</v>
      </c>
      <c r="Z66" s="131">
        <f>VAR($AB$2:$AB$29)</f>
        <v>498412.6984126984</v>
      </c>
      <c r="AA66" s="131">
        <f>VAR($AB$30:$AB$50)</f>
        <v>446583.33333333331</v>
      </c>
      <c r="AB66" s="131">
        <f>VAR($AB$2:$AB$50)</f>
        <v>471707.05782312923</v>
      </c>
    </row>
    <row r="67" spans="9:28">
      <c r="Q67" s="175"/>
      <c r="R67" s="176"/>
      <c r="S67" s="176"/>
      <c r="T67" s="177"/>
    </row>
    <row r="68" spans="9:28">
      <c r="Q68" s="175"/>
      <c r="R68" s="176"/>
      <c r="S68" s="176"/>
      <c r="T68" s="177"/>
      <c r="Y68" s="128" t="s">
        <v>115</v>
      </c>
      <c r="Z68" s="128"/>
      <c r="AA68" s="128"/>
      <c r="AB68" s="128"/>
    </row>
    <row r="69" spans="9:28">
      <c r="I69" s="7"/>
      <c r="K69"/>
      <c r="Q69" s="178"/>
      <c r="R69" s="179"/>
      <c r="S69" s="179"/>
      <c r="T69" s="180"/>
      <c r="Y69" s="129" t="s">
        <v>123</v>
      </c>
      <c r="Z69" s="132">
        <f>CORREL(AA2:AA29,AB2:AB29)</f>
        <v>-0.1186923861369075</v>
      </c>
      <c r="AA69" s="132">
        <f>CORREL(AA30:AA50,AB30:AB50)</f>
        <v>-0.12153943485829424</v>
      </c>
      <c r="AB69" s="132">
        <f>CORREL(AA2:AA50,AB2:AB50)</f>
        <v>-0.1219699564364464</v>
      </c>
    </row>
    <row r="70" spans="9:28">
      <c r="I70" s="7"/>
      <c r="K70"/>
      <c r="Q70" s="186"/>
      <c r="R70" s="186"/>
      <c r="S70" s="186"/>
      <c r="T70" s="186"/>
      <c r="Y70" s="130" t="s">
        <v>124</v>
      </c>
      <c r="Z70" s="132">
        <f>COVAR(AA2:AA29,AB2:AB29)</f>
        <v>-90.816326530612216</v>
      </c>
      <c r="AA70" s="132">
        <f>COVAR(AA30:AA50,AB30:AB50)</f>
        <v>-76.984126984126959</v>
      </c>
      <c r="AB70" s="132">
        <f>COVAR(AA2:AA50,AB2:AB50)</f>
        <v>-87.00541441066224</v>
      </c>
    </row>
    <row r="71" spans="9:28">
      <c r="I71" s="7"/>
      <c r="K71"/>
      <c r="Q71" s="114" t="s">
        <v>50</v>
      </c>
      <c r="R71" s="115" t="s">
        <v>108</v>
      </c>
      <c r="S71" s="116"/>
      <c r="T71" s="117"/>
      <c r="Y71"/>
      <c r="Z71" s="8"/>
    </row>
    <row r="72" spans="9:28">
      <c r="I72" s="7"/>
      <c r="K72"/>
      <c r="Q72" s="175" t="s">
        <v>125</v>
      </c>
      <c r="R72" s="176"/>
      <c r="S72" s="176"/>
      <c r="T72" s="177"/>
      <c r="Y72" s="210" t="s">
        <v>92</v>
      </c>
      <c r="Z72" s="210"/>
      <c r="AA72" s="210"/>
      <c r="AB72" s="210"/>
    </row>
    <row r="73" spans="9:28">
      <c r="I73" s="7"/>
      <c r="K73"/>
      <c r="Q73" s="175"/>
      <c r="R73" s="176"/>
      <c r="S73" s="176"/>
      <c r="T73" s="177"/>
      <c r="Y73" s="210"/>
      <c r="Z73" s="210"/>
      <c r="AA73" s="210"/>
      <c r="AB73" s="210"/>
    </row>
    <row r="74" spans="9:28">
      <c r="I74" s="7"/>
      <c r="K74"/>
      <c r="Q74" s="197" t="s">
        <v>126</v>
      </c>
      <c r="R74" s="198"/>
      <c r="S74" s="198"/>
      <c r="T74" s="199"/>
      <c r="Y74" s="211" t="s">
        <v>127</v>
      </c>
      <c r="Z74" s="211"/>
      <c r="AA74" s="211"/>
      <c r="AB74" s="211"/>
    </row>
    <row r="75" spans="9:28">
      <c r="Q75" s="178"/>
      <c r="R75" s="179"/>
      <c r="S75" s="179"/>
      <c r="T75" s="180"/>
      <c r="Y75" s="211"/>
      <c r="Z75" s="211"/>
      <c r="AA75" s="211"/>
      <c r="AB75" s="211"/>
    </row>
    <row r="76" spans="9:28">
      <c r="Q76" s="111" t="s">
        <v>52</v>
      </c>
      <c r="R76" s="112"/>
      <c r="S76" s="112"/>
      <c r="T76" s="113"/>
      <c r="Y76" s="211"/>
      <c r="Z76" s="211"/>
      <c r="AA76" s="211"/>
      <c r="AB76" s="211"/>
    </row>
    <row r="77" spans="9:28">
      <c r="I77" s="7"/>
      <c r="K77"/>
      <c r="Q77" s="175" t="s">
        <v>128</v>
      </c>
      <c r="R77" s="176"/>
      <c r="S77" s="176"/>
      <c r="T77" s="177"/>
      <c r="Y77"/>
    </row>
    <row r="78" spans="9:28" ht="15.75">
      <c r="I78" s="7"/>
      <c r="K78"/>
      <c r="Q78" s="175"/>
      <c r="R78" s="176"/>
      <c r="S78" s="176"/>
      <c r="T78" s="177"/>
      <c r="Y78" s="206" t="s">
        <v>129</v>
      </c>
      <c r="Z78" s="207"/>
      <c r="AA78" s="207"/>
      <c r="AB78" s="208"/>
    </row>
    <row r="79" spans="9:28">
      <c r="I79" s="7"/>
      <c r="K79"/>
      <c r="Q79" s="178"/>
      <c r="R79" s="179"/>
      <c r="S79" s="179"/>
      <c r="T79" s="180"/>
    </row>
    <row r="80" spans="9:28">
      <c r="I80" s="7"/>
      <c r="K80"/>
      <c r="Y80" s="107" t="s">
        <v>50</v>
      </c>
      <c r="Z80" s="108"/>
      <c r="AA80" s="109"/>
      <c r="AB80" s="110"/>
    </row>
    <row r="81" spans="9:28" ht="15.75">
      <c r="Q81" s="206" t="s">
        <v>111</v>
      </c>
      <c r="R81" s="207"/>
      <c r="S81" s="207"/>
      <c r="T81" s="208"/>
      <c r="Y81" s="175" t="s">
        <v>130</v>
      </c>
      <c r="Z81" s="176"/>
      <c r="AA81" s="176"/>
      <c r="AB81" s="177"/>
    </row>
    <row r="82" spans="9:28">
      <c r="I82" s="7"/>
      <c r="K82"/>
      <c r="Q82" s="191" t="s">
        <v>131</v>
      </c>
      <c r="R82" s="200"/>
      <c r="S82" s="200"/>
      <c r="T82" s="201"/>
      <c r="Y82" s="175"/>
      <c r="Z82" s="176"/>
      <c r="AA82" s="176"/>
      <c r="AB82" s="177"/>
    </row>
    <row r="83" spans="9:28">
      <c r="I83" s="7"/>
      <c r="K83"/>
      <c r="Q83" s="202"/>
      <c r="R83" s="200"/>
      <c r="S83" s="200"/>
      <c r="T83" s="201"/>
      <c r="Y83" s="175"/>
      <c r="Z83" s="176"/>
      <c r="AA83" s="176"/>
      <c r="AB83" s="177"/>
    </row>
    <row r="84" spans="9:28">
      <c r="I84" s="7"/>
      <c r="K84"/>
      <c r="Q84" s="203"/>
      <c r="R84" s="204"/>
      <c r="S84" s="204"/>
      <c r="T84" s="205"/>
      <c r="Y84" s="178"/>
      <c r="Z84" s="179"/>
      <c r="AA84" s="179"/>
      <c r="AB84" s="180"/>
    </row>
    <row r="85" spans="9:28">
      <c r="I85" s="7"/>
      <c r="K85"/>
      <c r="Y85" s="8" t="s">
        <v>132</v>
      </c>
    </row>
    <row r="86" spans="9:28">
      <c r="I86" s="7"/>
      <c r="K86"/>
      <c r="Q86" s="104" t="s">
        <v>65</v>
      </c>
      <c r="R86" s="105"/>
      <c r="S86" s="106"/>
      <c r="Y86" s="111" t="s">
        <v>52</v>
      </c>
      <c r="Z86" s="112"/>
      <c r="AA86" s="112"/>
      <c r="AB86" s="113"/>
    </row>
    <row r="87" spans="9:28">
      <c r="I87" s="7"/>
      <c r="K87"/>
      <c r="Q87" s="186"/>
      <c r="R87" s="186"/>
      <c r="S87" s="186"/>
      <c r="T87" s="186"/>
      <c r="Y87" s="176" t="s">
        <v>133</v>
      </c>
      <c r="Z87" s="176"/>
      <c r="AA87" s="176"/>
      <c r="AB87" s="176"/>
    </row>
    <row r="88" spans="9:28">
      <c r="I88" s="7"/>
      <c r="K88"/>
      <c r="Q88" s="107" t="s">
        <v>50</v>
      </c>
      <c r="R88" s="108" t="s">
        <v>105</v>
      </c>
      <c r="S88" s="109"/>
      <c r="T88" s="110"/>
      <c r="Y88" s="176"/>
      <c r="Z88" s="176"/>
      <c r="AA88" s="176"/>
      <c r="AB88" s="176"/>
    </row>
    <row r="89" spans="9:28">
      <c r="I89" s="7"/>
      <c r="K89"/>
      <c r="Q89" s="175" t="s">
        <v>134</v>
      </c>
      <c r="R89" s="176"/>
      <c r="S89" s="176"/>
      <c r="T89" s="177"/>
      <c r="Y89" s="176"/>
      <c r="Z89" s="176"/>
      <c r="AA89" s="176"/>
      <c r="AB89" s="176"/>
    </row>
    <row r="90" spans="9:28">
      <c r="Q90" s="175"/>
      <c r="R90" s="176"/>
      <c r="S90" s="176"/>
      <c r="T90" s="177"/>
      <c r="Y90" s="176"/>
      <c r="Z90" s="176"/>
      <c r="AA90" s="176"/>
      <c r="AB90" s="176"/>
    </row>
    <row r="91" spans="9:28">
      <c r="Q91" s="178"/>
      <c r="R91" s="179"/>
      <c r="S91" s="179"/>
      <c r="T91" s="180"/>
      <c r="Y91" s="176"/>
      <c r="Z91" s="176"/>
      <c r="AA91" s="176"/>
      <c r="AB91" s="176"/>
    </row>
    <row r="92" spans="9:28">
      <c r="Q92" s="111" t="s">
        <v>52</v>
      </c>
      <c r="R92" s="112"/>
      <c r="S92" s="112"/>
      <c r="T92" s="113"/>
      <c r="Y92" s="176"/>
      <c r="Z92" s="176"/>
      <c r="AA92" s="176"/>
      <c r="AB92" s="176"/>
    </row>
    <row r="93" spans="9:28">
      <c r="Q93" s="175" t="s">
        <v>135</v>
      </c>
      <c r="R93" s="176"/>
      <c r="S93" s="176"/>
      <c r="T93" s="177"/>
    </row>
    <row r="94" spans="9:28">
      <c r="Q94" s="175"/>
      <c r="R94" s="176"/>
      <c r="S94" s="176"/>
      <c r="T94" s="177"/>
    </row>
    <row r="95" spans="9:28">
      <c r="Q95" s="178"/>
      <c r="R95" s="179"/>
      <c r="S95" s="179"/>
      <c r="T95" s="180"/>
      <c r="Y95"/>
    </row>
    <row r="96" spans="9:28">
      <c r="Q96" s="186"/>
      <c r="R96" s="186"/>
      <c r="S96" s="186"/>
      <c r="T96" s="186"/>
      <c r="Y96"/>
    </row>
    <row r="97" spans="17:25">
      <c r="Q97" s="114" t="s">
        <v>50</v>
      </c>
      <c r="R97" s="115" t="s">
        <v>108</v>
      </c>
      <c r="S97" s="116"/>
      <c r="T97" s="117"/>
      <c r="Y97"/>
    </row>
    <row r="98" spans="17:25">
      <c r="Q98" s="175" t="s">
        <v>136</v>
      </c>
      <c r="R98" s="176"/>
      <c r="S98" s="176"/>
      <c r="T98" s="177"/>
      <c r="Y98"/>
    </row>
    <row r="99" spans="17:25">
      <c r="Q99" s="175"/>
      <c r="R99" s="176"/>
      <c r="S99" s="176"/>
      <c r="T99" s="177"/>
    </row>
    <row r="100" spans="17:25">
      <c r="Q100" s="197" t="s">
        <v>137</v>
      </c>
      <c r="R100" s="198"/>
      <c r="S100" s="198"/>
      <c r="T100" s="199"/>
    </row>
    <row r="101" spans="17:25">
      <c r="Q101" s="178"/>
      <c r="R101" s="179"/>
      <c r="S101" s="179"/>
      <c r="T101" s="180"/>
    </row>
    <row r="102" spans="17:25">
      <c r="Q102" s="111" t="s">
        <v>52</v>
      </c>
      <c r="R102" s="112"/>
      <c r="S102" s="112"/>
      <c r="T102" s="113"/>
    </row>
    <row r="103" spans="17:25">
      <c r="Q103" s="175" t="s">
        <v>138</v>
      </c>
      <c r="R103" s="176"/>
      <c r="S103" s="176"/>
      <c r="T103" s="177"/>
    </row>
    <row r="104" spans="17:25">
      <c r="Q104" s="175"/>
      <c r="R104" s="176"/>
      <c r="S104" s="176"/>
      <c r="T104" s="177"/>
    </row>
    <row r="105" spans="17:25">
      <c r="Q105" s="178"/>
      <c r="R105" s="179"/>
      <c r="S105" s="179"/>
      <c r="T105" s="180"/>
    </row>
    <row r="107" spans="17:25" ht="15.75">
      <c r="Q107" s="206" t="s">
        <v>111</v>
      </c>
      <c r="R107" s="207"/>
      <c r="S107" s="207"/>
      <c r="T107" s="208"/>
    </row>
    <row r="108" spans="17:25">
      <c r="Q108" s="191" t="s">
        <v>139</v>
      </c>
      <c r="R108" s="200"/>
      <c r="S108" s="200"/>
      <c r="T108" s="201"/>
    </row>
    <row r="109" spans="17:25">
      <c r="Q109" s="202"/>
      <c r="R109" s="200"/>
      <c r="S109" s="200"/>
      <c r="T109" s="201"/>
    </row>
    <row r="110" spans="17:25">
      <c r="Q110" s="203"/>
      <c r="R110" s="204"/>
      <c r="S110" s="204"/>
      <c r="T110" s="205"/>
    </row>
    <row r="112" spans="17:25">
      <c r="Q112" s="104" t="s">
        <v>140</v>
      </c>
      <c r="R112" s="105"/>
      <c r="S112" s="106"/>
    </row>
    <row r="113" spans="17:20">
      <c r="Q113" s="186"/>
      <c r="R113" s="186"/>
      <c r="S113" s="186"/>
      <c r="T113" s="186"/>
    </row>
    <row r="114" spans="17:20">
      <c r="Q114" s="107" t="s">
        <v>50</v>
      </c>
      <c r="R114" s="108" t="s">
        <v>105</v>
      </c>
      <c r="S114" s="109"/>
      <c r="T114" s="110"/>
    </row>
    <row r="115" spans="17:20">
      <c r="Q115" s="175" t="s">
        <v>77</v>
      </c>
      <c r="R115" s="176"/>
      <c r="S115" s="176"/>
      <c r="T115" s="177"/>
    </row>
    <row r="116" spans="17:20">
      <c r="Q116" s="175"/>
      <c r="R116" s="176"/>
      <c r="S116" s="176"/>
      <c r="T116" s="177"/>
    </row>
    <row r="117" spans="17:20">
      <c r="Q117" s="178"/>
      <c r="R117" s="179"/>
      <c r="S117" s="179"/>
      <c r="T117" s="180"/>
    </row>
    <row r="118" spans="17:20">
      <c r="Q118" s="111" t="s">
        <v>52</v>
      </c>
      <c r="R118" s="112"/>
      <c r="S118" s="112"/>
      <c r="T118" s="113"/>
    </row>
    <row r="119" spans="17:20">
      <c r="Q119" s="175" t="s">
        <v>78</v>
      </c>
      <c r="R119" s="176"/>
      <c r="S119" s="176"/>
      <c r="T119" s="177"/>
    </row>
    <row r="120" spans="17:20">
      <c r="Q120" s="175"/>
      <c r="R120" s="176"/>
      <c r="S120" s="176"/>
      <c r="T120" s="177"/>
    </row>
    <row r="121" spans="17:20">
      <c r="Q121" s="178"/>
      <c r="R121" s="179"/>
      <c r="S121" s="179"/>
      <c r="T121" s="180"/>
    </row>
    <row r="122" spans="17:20">
      <c r="Q122" s="186"/>
      <c r="R122" s="186"/>
      <c r="S122" s="186"/>
      <c r="T122" s="186"/>
    </row>
    <row r="123" spans="17:20">
      <c r="Q123" s="114" t="s">
        <v>50</v>
      </c>
      <c r="R123" s="115" t="s">
        <v>108</v>
      </c>
      <c r="S123" s="116"/>
      <c r="T123" s="117"/>
    </row>
    <row r="124" spans="17:20">
      <c r="Q124" s="175" t="s">
        <v>141</v>
      </c>
      <c r="R124" s="176"/>
      <c r="S124" s="176"/>
      <c r="T124" s="177"/>
    </row>
    <row r="125" spans="17:20">
      <c r="Q125" s="175"/>
      <c r="R125" s="176"/>
      <c r="S125" s="176"/>
      <c r="T125" s="177"/>
    </row>
    <row r="126" spans="17:20">
      <c r="Q126" s="197" t="s">
        <v>142</v>
      </c>
      <c r="R126" s="198"/>
      <c r="S126" s="198"/>
      <c r="T126" s="199"/>
    </row>
    <row r="127" spans="17:20">
      <c r="Q127" s="178"/>
      <c r="R127" s="179"/>
      <c r="S127" s="179"/>
      <c r="T127" s="180"/>
    </row>
    <row r="128" spans="17:20">
      <c r="Q128" s="111" t="s">
        <v>52</v>
      </c>
      <c r="R128" s="112"/>
      <c r="S128" s="112"/>
      <c r="T128" s="113"/>
    </row>
    <row r="129" spans="17:20">
      <c r="Q129" s="175" t="s">
        <v>143</v>
      </c>
      <c r="R129" s="176"/>
      <c r="S129" s="176"/>
      <c r="T129" s="177"/>
    </row>
    <row r="130" spans="17:20">
      <c r="Q130" s="175"/>
      <c r="R130" s="176"/>
      <c r="S130" s="176"/>
      <c r="T130" s="177"/>
    </row>
    <row r="131" spans="17:20">
      <c r="Q131" s="178"/>
      <c r="R131" s="179"/>
      <c r="S131" s="179"/>
      <c r="T131" s="180"/>
    </row>
    <row r="133" spans="17:20" ht="15.75">
      <c r="Q133" s="206" t="s">
        <v>111</v>
      </c>
      <c r="R133" s="207"/>
      <c r="S133" s="207"/>
      <c r="T133" s="208"/>
    </row>
    <row r="134" spans="17:20">
      <c r="Q134" s="191" t="s">
        <v>144</v>
      </c>
      <c r="R134" s="200"/>
      <c r="S134" s="200"/>
      <c r="T134" s="201"/>
    </row>
    <row r="135" spans="17:20">
      <c r="Q135" s="202"/>
      <c r="R135" s="200"/>
      <c r="S135" s="200"/>
      <c r="T135" s="201"/>
    </row>
    <row r="136" spans="17:20">
      <c r="Q136" s="203"/>
      <c r="R136" s="204"/>
      <c r="S136" s="204"/>
      <c r="T136" s="205"/>
    </row>
    <row r="138" spans="17:20">
      <c r="Q138" s="104" t="s">
        <v>79</v>
      </c>
      <c r="R138" s="105"/>
      <c r="S138" s="106"/>
    </row>
    <row r="139" spans="17:20">
      <c r="Q139" s="186"/>
      <c r="R139" s="186"/>
      <c r="S139" s="186"/>
      <c r="T139" s="186"/>
    </row>
    <row r="140" spans="17:20">
      <c r="Q140" s="107" t="s">
        <v>50</v>
      </c>
      <c r="R140" s="108" t="s">
        <v>105</v>
      </c>
      <c r="S140" s="109"/>
      <c r="T140" s="110"/>
    </row>
    <row r="141" spans="17:20">
      <c r="Q141" s="175" t="s">
        <v>81</v>
      </c>
      <c r="R141" s="176"/>
      <c r="S141" s="176"/>
      <c r="T141" s="177"/>
    </row>
    <row r="142" spans="17:20">
      <c r="Q142" s="178"/>
      <c r="R142" s="179"/>
      <c r="S142" s="179"/>
      <c r="T142" s="180"/>
    </row>
    <row r="143" spans="17:20">
      <c r="Q143" s="111" t="s">
        <v>52</v>
      </c>
      <c r="R143" s="112"/>
      <c r="S143" s="112"/>
      <c r="T143" s="113"/>
    </row>
    <row r="144" spans="17:20">
      <c r="Q144" s="175" t="s">
        <v>82</v>
      </c>
      <c r="R144" s="176"/>
      <c r="S144" s="176"/>
      <c r="T144" s="177"/>
    </row>
    <row r="145" spans="17:20">
      <c r="Q145" s="175"/>
      <c r="R145" s="176"/>
      <c r="S145" s="176"/>
      <c r="T145" s="177"/>
    </row>
    <row r="146" spans="17:20">
      <c r="Q146" s="178"/>
      <c r="R146" s="179"/>
      <c r="S146" s="179"/>
      <c r="T146" s="180"/>
    </row>
    <row r="147" spans="17:20">
      <c r="Q147" s="186"/>
      <c r="R147" s="186"/>
      <c r="S147" s="186"/>
      <c r="T147" s="186"/>
    </row>
    <row r="148" spans="17:20">
      <c r="Q148" s="114" t="s">
        <v>50</v>
      </c>
      <c r="R148" s="115" t="s">
        <v>108</v>
      </c>
      <c r="S148" s="116"/>
      <c r="T148" s="117"/>
    </row>
    <row r="149" spans="17:20">
      <c r="Q149" s="175" t="s">
        <v>145</v>
      </c>
      <c r="R149" s="176"/>
      <c r="S149" s="176"/>
      <c r="T149" s="177"/>
    </row>
    <row r="150" spans="17:20">
      <c r="Q150" s="175"/>
      <c r="R150" s="176"/>
      <c r="S150" s="176"/>
      <c r="T150" s="177"/>
    </row>
    <row r="151" spans="17:20">
      <c r="Q151" s="197" t="s">
        <v>146</v>
      </c>
      <c r="R151" s="198"/>
      <c r="S151" s="198"/>
      <c r="T151" s="199"/>
    </row>
    <row r="152" spans="17:20">
      <c r="Q152" s="178"/>
      <c r="R152" s="179"/>
      <c r="S152" s="179"/>
      <c r="T152" s="180"/>
    </row>
    <row r="153" spans="17:20">
      <c r="Q153" s="111" t="s">
        <v>52</v>
      </c>
      <c r="R153" s="112"/>
      <c r="S153" s="112"/>
      <c r="T153" s="113"/>
    </row>
    <row r="154" spans="17:20">
      <c r="Q154" s="175" t="s">
        <v>147</v>
      </c>
      <c r="R154" s="176"/>
      <c r="S154" s="176"/>
      <c r="T154" s="177"/>
    </row>
    <row r="155" spans="17:20">
      <c r="Q155" s="175"/>
      <c r="R155" s="176"/>
      <c r="S155" s="176"/>
      <c r="T155" s="177"/>
    </row>
    <row r="156" spans="17:20">
      <c r="Q156" s="178"/>
      <c r="R156" s="179"/>
      <c r="S156" s="179"/>
      <c r="T156" s="180"/>
    </row>
    <row r="158" spans="17:20" ht="15.75">
      <c r="Q158" s="206" t="s">
        <v>111</v>
      </c>
      <c r="R158" s="207"/>
      <c r="S158" s="207"/>
      <c r="T158" s="208"/>
    </row>
    <row r="159" spans="17:20" ht="15" customHeight="1">
      <c r="Q159" s="188" t="s">
        <v>148</v>
      </c>
      <c r="R159" s="189"/>
      <c r="S159" s="189"/>
      <c r="T159" s="190"/>
    </row>
    <row r="160" spans="17:20">
      <c r="Q160" s="191"/>
      <c r="R160" s="192"/>
      <c r="S160" s="192"/>
      <c r="T160" s="193"/>
    </row>
    <row r="161" spans="17:20">
      <c r="Q161" s="191"/>
      <c r="R161" s="192"/>
      <c r="S161" s="192"/>
      <c r="T161" s="193"/>
    </row>
    <row r="162" spans="17:20">
      <c r="Q162" s="191"/>
      <c r="R162" s="192"/>
      <c r="S162" s="192"/>
      <c r="T162" s="193"/>
    </row>
    <row r="163" spans="17:20">
      <c r="Q163" s="194"/>
      <c r="R163" s="195"/>
      <c r="S163" s="195"/>
      <c r="T163" s="196"/>
    </row>
  </sheetData>
  <sortState xmlns:xlrd2="http://schemas.microsoft.com/office/spreadsheetml/2017/richdata2" ref="Z2:AB50">
    <sortCondition ref="Z2:Z50"/>
  </sortState>
  <mergeCells count="64">
    <mergeCell ref="Q39:T41"/>
    <mergeCell ref="Q10:Q11"/>
    <mergeCell ref="Q12:Q16"/>
    <mergeCell ref="Q19:Q22"/>
    <mergeCell ref="Y52:AC52"/>
    <mergeCell ref="Q57:T57"/>
    <mergeCell ref="Y58:AB58"/>
    <mergeCell ref="Q70:T70"/>
    <mergeCell ref="J4:O4"/>
    <mergeCell ref="Q9:R9"/>
    <mergeCell ref="Q31:T31"/>
    <mergeCell ref="Q34:T34"/>
    <mergeCell ref="Q42:T42"/>
    <mergeCell ref="Q3:W4"/>
    <mergeCell ref="Q6:W7"/>
    <mergeCell ref="V10:V11"/>
    <mergeCell ref="V12:V16"/>
    <mergeCell ref="V17:V20"/>
    <mergeCell ref="V21:V27"/>
    <mergeCell ref="Q36:T37"/>
    <mergeCell ref="Y78:AB78"/>
    <mergeCell ref="Q81:T81"/>
    <mergeCell ref="Q87:T87"/>
    <mergeCell ref="Q96:T96"/>
    <mergeCell ref="Q107:T107"/>
    <mergeCell ref="Y87:AB92"/>
    <mergeCell ref="Q129:T131"/>
    <mergeCell ref="Q126:T127"/>
    <mergeCell ref="Q113:T113"/>
    <mergeCell ref="Q122:T122"/>
    <mergeCell ref="Q133:T133"/>
    <mergeCell ref="Q72:T73"/>
    <mergeCell ref="Q44:T45"/>
    <mergeCell ref="Q47:T49"/>
    <mergeCell ref="Q52:T54"/>
    <mergeCell ref="Q59:T63"/>
    <mergeCell ref="Q65:T69"/>
    <mergeCell ref="Q51:T51"/>
    <mergeCell ref="Q23:Q29"/>
    <mergeCell ref="Y72:AB73"/>
    <mergeCell ref="Q98:T99"/>
    <mergeCell ref="Q124:T125"/>
    <mergeCell ref="Y74:AB76"/>
    <mergeCell ref="Q119:T121"/>
    <mergeCell ref="Q108:T110"/>
    <mergeCell ref="Q115:T117"/>
    <mergeCell ref="Q89:T91"/>
    <mergeCell ref="Q77:T79"/>
    <mergeCell ref="Q82:T84"/>
    <mergeCell ref="Q93:T95"/>
    <mergeCell ref="Q74:T75"/>
    <mergeCell ref="Q100:T101"/>
    <mergeCell ref="Q103:T105"/>
    <mergeCell ref="Y81:AB84"/>
    <mergeCell ref="Q159:T163"/>
    <mergeCell ref="Q151:T152"/>
    <mergeCell ref="Q154:T156"/>
    <mergeCell ref="Q134:T136"/>
    <mergeCell ref="Q149:T150"/>
    <mergeCell ref="Q141:T142"/>
    <mergeCell ref="Q144:T146"/>
    <mergeCell ref="Q158:T158"/>
    <mergeCell ref="Q139:T139"/>
    <mergeCell ref="Q147:T147"/>
  </mergeCells>
  <conditionalFormatting sqref="A2:A50">
    <cfRule type="colorScale" priority="433">
      <colorScale>
        <cfvo type="min"/>
        <cfvo type="max"/>
        <color rgb="FFFCFCFF"/>
        <color theme="6" tint="0.39976195562608724"/>
      </colorScale>
    </cfRule>
  </conditionalFormatting>
  <conditionalFormatting sqref="E2:E50">
    <cfRule type="dataBar" priority="57">
      <dataBar>
        <cfvo type="min"/>
        <cfvo type="max"/>
        <color rgb="FFFFC000"/>
      </dataBar>
      <extLst>
        <ext xmlns:x14="http://schemas.microsoft.com/office/spreadsheetml/2009/9/main" uri="{B025F937-C7B1-47D3-B67F-A62EFF666E3E}">
          <x14:id>{3E5CD9BC-B766-4B53-8736-0AE0DB39AD83}</x14:id>
        </ext>
      </extLst>
    </cfRule>
  </conditionalFormatting>
  <conditionalFormatting sqref="F2:F50">
    <cfRule type="top10" dxfId="68" priority="44" rank="10"/>
  </conditionalFormatting>
  <conditionalFormatting sqref="E51:E52 E1 E85:E1048576">
    <cfRule type="dataBar" priority="434">
      <dataBar>
        <cfvo type="min"/>
        <cfvo type="max"/>
        <color rgb="FFFFC000"/>
      </dataBar>
      <extLst>
        <ext xmlns:x14="http://schemas.microsoft.com/office/spreadsheetml/2009/9/main" uri="{B025F937-C7B1-47D3-B67F-A62EFF666E3E}">
          <x14:id>{EDAAFC92-A8FC-4436-95AB-20B9622738D9}</x14:id>
        </ext>
      </extLst>
    </cfRule>
  </conditionalFormatting>
  <conditionalFormatting sqref="F1 F51:F52 F85:F1048576">
    <cfRule type="top10" dxfId="67" priority="420" rank="10"/>
  </conditionalFormatting>
  <dataValidations count="10">
    <dataValidation type="list" allowBlank="1" showInputMessage="1" showErrorMessage="1" sqref="D2:D50" xr:uid="{00000000-0002-0000-0300-000000000000}">
      <formula1>$K$14:$K$18</formula1>
    </dataValidation>
    <dataValidation type="list" allowBlank="1" showInputMessage="1" showErrorMessage="1" sqref="B51 B110 B158 B2:B50 B90:B109 B111:B157 B159:B1048576" xr:uid="{00000000-0002-0000-0300-000001000000}">
      <formula1>$K$6:$K$7</formula1>
    </dataValidation>
    <dataValidation type="list" allowBlank="1" showInputMessage="1" showErrorMessage="1" sqref="C51 C110 C158 C2:C50 C90:C109 C111:C157 C159:C1048576" xr:uid="{00000000-0002-0000-0300-000002000000}">
      <formula1>$K$10:$K$11</formula1>
    </dataValidation>
    <dataValidation type="list" allowBlank="1" showInputMessage="1" showErrorMessage="1" sqref="D51 D85 D86 D110 D158 D87:D109 D111:D157 D159:D1048576" xr:uid="{00000000-0002-0000-0300-000003000000}">
      <formula1>$K$14:$K$17</formula1>
    </dataValidation>
    <dataValidation type="decimal" operator="greaterThanOrEqual" allowBlank="1" showInputMessage="1" showErrorMessage="1" sqref="F51 F85 F86 F110 F158 F2:F50 F87:F109 F111:F157 F159:F1048576 AB2:AB50" xr:uid="{00000000-0002-0000-0300-000004000000}">
      <formula1>0</formula1>
    </dataValidation>
    <dataValidation type="list" allowBlank="1" showInputMessage="1" showErrorMessage="1" sqref="H51 H81 G86 H110 H158 G69:G70 G71:G72 G73:G74 G77:G80 G82:G85 G87:G89 H67:H68 H75:H76 H90:H109 H111:H157 H159:H1048576" xr:uid="{00000000-0002-0000-0300-000005000000}">
      <formula1>$K$27:$K$32</formula1>
    </dataValidation>
    <dataValidation type="whole" operator="greaterThanOrEqual" allowBlank="1" showInputMessage="1" showErrorMessage="1" sqref="E51 E85 E86 E110 E158 A2:A50 E2:E50 E87:E109 E111:E157 E159:E1048576 Y2:Y50 AA2:AA50" xr:uid="{00000000-0002-0000-0300-000006000000}">
      <formula1>0</formula1>
    </dataValidation>
    <dataValidation type="list" allowBlank="1" showInputMessage="1" showErrorMessage="1" sqref="G51 G81 G110 G158 G67:G68 G75:G76 G90:G109 G111:G157 G159:G1048576" xr:uid="{00000000-0002-0000-0300-000007000000}">
      <formula1>$K$21:$K$24</formula1>
    </dataValidation>
    <dataValidation type="list" allowBlank="1" showInputMessage="1" showErrorMessage="1" sqref="G2:G50" xr:uid="{00000000-0002-0000-0300-000008000000}">
      <formula1>$K$27:$K$30</formula1>
    </dataValidation>
    <dataValidation type="list" allowBlank="1" showInputMessage="1" showErrorMessage="1" sqref="H2:H50" xr:uid="{00000000-0002-0000-0300-000009000000}">
      <formula1>$K$33:$K$39</formula1>
    </dataValidation>
  </dataValidations>
  <pageMargins left="0.75" right="0.75" top="1" bottom="1" header="0.5" footer="0.5"/>
  <pageSetup paperSize="9" orientation="portrait"/>
  <extLst>
    <ext xmlns:x14="http://schemas.microsoft.com/office/spreadsheetml/2009/9/main" uri="{78C0D931-6437-407d-A8EE-F0AAD7539E65}">
      <x14:conditionalFormattings>
        <x14:conditionalFormatting xmlns:xm="http://schemas.microsoft.com/office/excel/2006/main">
          <x14:cfRule type="dataBar" id="{3E5CD9BC-B766-4B53-8736-0AE0DB39AD83}">
            <x14:dataBar minLength="0" maxLength="100" gradient="0">
              <x14:cfvo type="autoMin"/>
              <x14:cfvo type="autoMax"/>
              <x14:negativeFillColor rgb="FFFF0000"/>
              <x14:axisColor rgb="FFFF0000"/>
            </x14:dataBar>
          </x14:cfRule>
          <xm:sqref>E2:E50</xm:sqref>
        </x14:conditionalFormatting>
        <x14:conditionalFormatting xmlns:xm="http://schemas.microsoft.com/office/excel/2006/main">
          <x14:cfRule type="dataBar" id="{EDAAFC92-A8FC-4436-95AB-20B9622738D9}">
            <x14:dataBar minLength="0" maxLength="100" gradient="0">
              <x14:cfvo type="autoMin"/>
              <x14:cfvo type="autoMax"/>
              <x14:negativeFillColor rgb="FFFF0000"/>
              <x14:axisColor rgb="FFFF0000"/>
            </x14:dataBar>
          </x14:cfRule>
          <xm:sqref>E51:E52 E1 E85:E1048576</xm:sqref>
        </x14:conditionalFormatting>
        <x14:conditionalFormatting xmlns:xm="http://schemas.microsoft.com/office/excel/2006/main">
          <x14:cfRule type="containsText" priority="72" operator="containsText" id="{8BF45AEC-6496-4DDF-8347-21B668458636}">
            <xm:f>NOT(ISERROR(SEARCH($K$7,Q1)))</xm:f>
            <xm:f>$K$7</xm:f>
            <x14:dxf>
              <font>
                <color rgb="FFFF0000"/>
              </font>
            </x14:dxf>
          </x14:cfRule>
          <xm:sqref>Q1</xm:sqref>
        </x14:conditionalFormatting>
        <x14:conditionalFormatting xmlns:xm="http://schemas.microsoft.com/office/excel/2006/main">
          <x14:cfRule type="containsText" priority="75" operator="containsText" id="{2D965E8B-467B-4585-ABEB-B8B81851A1A1}">
            <xm:f>NOT(ISERROR(SEARCH($K$11,R1)))</xm:f>
            <xm:f>$K$11</xm:f>
            <x14:dxf>
              <font>
                <color theme="0"/>
              </font>
              <fill>
                <patternFill patternType="solid">
                  <bgColor rgb="FF002060"/>
                </patternFill>
              </fill>
            </x14:dxf>
          </x14:cfRule>
          <xm:sqref>R1</xm:sqref>
        </x14:conditionalFormatting>
        <x14:conditionalFormatting xmlns:xm="http://schemas.microsoft.com/office/excel/2006/main">
          <x14:cfRule type="containsText" priority="74" operator="containsText" id="{2F2997FA-E667-4E46-A131-65CCC5AA5816}">
            <xm:f>NOT(ISERROR(SEARCH($K$14,S1)))</xm:f>
            <xm:f>$K$14</xm:f>
            <x14:dxf>
              <font>
                <color rgb="FF00B050"/>
              </font>
            </x14:dxf>
          </x14:cfRule>
          <xm:sqref>S1</xm:sqref>
        </x14:conditionalFormatting>
        <x14:conditionalFormatting xmlns:xm="http://schemas.microsoft.com/office/excel/2006/main">
          <x14:cfRule type="containsText" priority="71" operator="containsText" id="{B79B8D38-2455-47E4-91F9-E939E95D6A7E}">
            <xm:f>NOT(ISERROR(SEARCH($K$7,Q3)))</xm:f>
            <xm:f>$K$7</xm:f>
            <x14:dxf>
              <font>
                <color rgb="FFFF0000"/>
              </font>
            </x14:dxf>
          </x14:cfRule>
          <xm:sqref>Q3</xm:sqref>
        </x14:conditionalFormatting>
        <x14:conditionalFormatting xmlns:xm="http://schemas.microsoft.com/office/excel/2006/main">
          <x14:cfRule type="containsText" priority="42" operator="containsText" id="{E00898DC-DD24-4EB4-9013-6F5626D56CCF}">
            <xm:f>NOT(ISERROR(SEARCH($K$7,Q31)))</xm:f>
            <xm:f>$K$7</xm:f>
            <x14:dxf>
              <font>
                <color rgb="FFFF0000"/>
              </font>
            </x14:dxf>
          </x14:cfRule>
          <xm:sqref>Q31</xm:sqref>
        </x14:conditionalFormatting>
        <x14:conditionalFormatting xmlns:xm="http://schemas.microsoft.com/office/excel/2006/main">
          <x14:cfRule type="containsText" priority="40" operator="containsText" id="{FDFF5DBD-B8E7-44D1-AEE1-3A46D627F045}">
            <xm:f>NOT(ISERROR(SEARCH($K$7,Q33)))</xm:f>
            <xm:f>$K$7</xm:f>
            <x14:dxf>
              <font>
                <color rgb="FFFF0000"/>
              </font>
            </x14:dxf>
          </x14:cfRule>
          <xm:sqref>Q33</xm:sqref>
        </x14:conditionalFormatting>
        <x14:conditionalFormatting xmlns:xm="http://schemas.microsoft.com/office/excel/2006/main">
          <x14:cfRule type="containsText" priority="41" operator="containsText" id="{2FF8FFC3-04FA-46DF-829E-C543B1FCE9D4}">
            <xm:f>NOT(ISERROR(SEARCH($K$11,R33)))</xm:f>
            <xm:f>$K$11</xm:f>
            <x14:dxf>
              <font>
                <color theme="0"/>
              </font>
              <fill>
                <patternFill patternType="solid">
                  <bgColor rgb="FF002060"/>
                </patternFill>
              </fill>
            </x14:dxf>
          </x14:cfRule>
          <xm:sqref>R33</xm:sqref>
        </x14:conditionalFormatting>
        <x14:conditionalFormatting xmlns:xm="http://schemas.microsoft.com/office/excel/2006/main">
          <x14:cfRule type="containsText" priority="76" operator="containsText" id="{26869C2B-E3A3-46F7-8AB7-20FBBF81DEA8}">
            <xm:f>NOT(ISERROR(SEARCH($K$39,H53)))</xm:f>
            <xm:f>$K$39</xm:f>
            <x14:dxf>
              <font>
                <color theme="0"/>
              </font>
              <fill>
                <patternFill patternType="solid">
                  <bgColor rgb="FF7030A0"/>
                </patternFill>
              </fill>
            </x14:dxf>
          </x14:cfRule>
          <x14:cfRule type="containsText" priority="77" operator="containsText" id="{03807152-E501-4679-A106-D6A1E1F6F909}">
            <xm:f>NOT(ISERROR(SEARCH($K$38,H53)))</xm:f>
            <xm:f>$K$38</xm:f>
            <x14:dxf>
              <font>
                <color theme="0"/>
              </font>
              <fill>
                <patternFill patternType="solid">
                  <bgColor rgb="FF002060"/>
                </patternFill>
              </fill>
            </x14:dxf>
          </x14:cfRule>
          <x14:cfRule type="containsText" priority="78" operator="containsText" id="{C805DC1B-2765-4A59-9866-5869239DA7BA}">
            <xm:f>NOT(ISERROR(SEARCH($K$37,H53)))</xm:f>
            <xm:f>$K$37</xm:f>
            <x14:dxf>
              <fill>
                <patternFill patternType="solid">
                  <bgColor rgb="FF00B0F0"/>
                </patternFill>
              </fill>
            </x14:dxf>
          </x14:cfRule>
          <x14:cfRule type="containsText" priority="79" operator="containsText" id="{585A7016-D9AD-4594-8479-A53487017D12}">
            <xm:f>NOT(ISERROR(SEARCH($K$36,H53)))</xm:f>
            <xm:f>$K$36</xm:f>
            <x14:dxf>
              <fill>
                <patternFill patternType="solid">
                  <bgColor rgb="FF00B050"/>
                </patternFill>
              </fill>
            </x14:dxf>
          </x14:cfRule>
          <x14:cfRule type="containsText" priority="80" operator="containsText" id="{BFF8FD97-14D8-40C9-B087-A78A580AA1E3}">
            <xm:f>NOT(ISERROR(SEARCH($K$35,H53)))</xm:f>
            <xm:f>$K$35</xm:f>
            <x14:dxf>
              <fill>
                <patternFill patternType="solid">
                  <bgColor rgb="FFFFFF00"/>
                </patternFill>
              </fill>
            </x14:dxf>
          </x14:cfRule>
          <x14:cfRule type="containsText" priority="81" operator="containsText" id="{440E6CBB-0FCA-4495-BA02-035D64084EBE}">
            <xm:f>NOT(ISERROR(SEARCH($K$34,H53)))</xm:f>
            <xm:f>$K$34</xm:f>
            <x14:dxf>
              <fill>
                <patternFill patternType="solid">
                  <bgColor rgb="FFFFC000"/>
                </patternFill>
              </fill>
            </x14:dxf>
          </x14:cfRule>
          <xm:sqref>H53</xm:sqref>
        </x14:conditionalFormatting>
        <x14:conditionalFormatting xmlns:xm="http://schemas.microsoft.com/office/excel/2006/main">
          <x14:cfRule type="containsText" priority="38" operator="containsText" id="{904884FF-FEDE-413B-9A06-0CD9F2C407F9}">
            <xm:f>NOT(ISERROR(SEARCH($K$7,Q56)))</xm:f>
            <xm:f>$K$7</xm:f>
            <x14:dxf>
              <font>
                <color rgb="FFFF0000"/>
              </font>
            </x14:dxf>
          </x14:cfRule>
          <xm:sqref>Q56</xm:sqref>
        </x14:conditionalFormatting>
        <x14:conditionalFormatting xmlns:xm="http://schemas.microsoft.com/office/excel/2006/main">
          <x14:cfRule type="containsText" priority="39" operator="containsText" id="{11B9D73D-D817-4B8B-9BC0-8E70876CC3A0}">
            <xm:f>NOT(ISERROR(SEARCH($K$11,R56)))</xm:f>
            <xm:f>$K$11</xm:f>
            <x14:dxf>
              <font>
                <color theme="0"/>
              </font>
              <fill>
                <patternFill patternType="solid">
                  <bgColor rgb="FF002060"/>
                </patternFill>
              </fill>
            </x14:dxf>
          </x14:cfRule>
          <xm:sqref>R56</xm:sqref>
        </x14:conditionalFormatting>
        <x14:conditionalFormatting xmlns:xm="http://schemas.microsoft.com/office/excel/2006/main">
          <x14:cfRule type="containsText" priority="36" operator="containsText" id="{AA64A997-91B3-45D6-89C4-E63EFABA875F}">
            <xm:f>NOT(ISERROR(SEARCH($K$7,Q86)))</xm:f>
            <xm:f>$K$7</xm:f>
            <x14:dxf>
              <font>
                <color rgb="FFFF0000"/>
              </font>
            </x14:dxf>
          </x14:cfRule>
          <xm:sqref>Q86</xm:sqref>
        </x14:conditionalFormatting>
        <x14:conditionalFormatting xmlns:xm="http://schemas.microsoft.com/office/excel/2006/main">
          <x14:cfRule type="containsText" priority="37" operator="containsText" id="{159B4C01-5A15-4E95-8F3F-3E317A33BF08}">
            <xm:f>NOT(ISERROR(SEARCH($K$11,R86)))</xm:f>
            <xm:f>$K$11</xm:f>
            <x14:dxf>
              <font>
                <color theme="0"/>
              </font>
              <fill>
                <patternFill patternType="solid">
                  <bgColor rgb="FF002060"/>
                </patternFill>
              </fill>
            </x14:dxf>
          </x14:cfRule>
          <xm:sqref>R86</xm:sqref>
        </x14:conditionalFormatting>
        <x14:conditionalFormatting xmlns:xm="http://schemas.microsoft.com/office/excel/2006/main">
          <x14:cfRule type="containsText" priority="34" operator="containsText" id="{D7072AF1-6CA2-448B-A1E5-357755489C72}">
            <xm:f>NOT(ISERROR(SEARCH($K$7,Q112)))</xm:f>
            <xm:f>$K$7</xm:f>
            <x14:dxf>
              <font>
                <color rgb="FFFF0000"/>
              </font>
            </x14:dxf>
          </x14:cfRule>
          <xm:sqref>Q112</xm:sqref>
        </x14:conditionalFormatting>
        <x14:conditionalFormatting xmlns:xm="http://schemas.microsoft.com/office/excel/2006/main">
          <x14:cfRule type="containsText" priority="35" operator="containsText" id="{7FE275E3-6557-45CC-91A4-0B8B48676DBC}">
            <xm:f>NOT(ISERROR(SEARCH($K$11,R112)))</xm:f>
            <xm:f>$K$11</xm:f>
            <x14:dxf>
              <font>
                <color theme="0"/>
              </font>
              <fill>
                <patternFill patternType="solid">
                  <bgColor rgb="FF002060"/>
                </patternFill>
              </fill>
            </x14:dxf>
          </x14:cfRule>
          <xm:sqref>R112</xm:sqref>
        </x14:conditionalFormatting>
        <x14:conditionalFormatting xmlns:xm="http://schemas.microsoft.com/office/excel/2006/main">
          <x14:cfRule type="containsText" priority="32" operator="containsText" id="{92E3BD04-6D4A-42E2-A68A-C5F6C8EDD7D2}">
            <xm:f>NOT(ISERROR(SEARCH($K$7,Q138)))</xm:f>
            <xm:f>$K$7</xm:f>
            <x14:dxf>
              <font>
                <color rgb="FFFF0000"/>
              </font>
            </x14:dxf>
          </x14:cfRule>
          <xm:sqref>Q138</xm:sqref>
        </x14:conditionalFormatting>
        <x14:conditionalFormatting xmlns:xm="http://schemas.microsoft.com/office/excel/2006/main">
          <x14:cfRule type="containsText" priority="33" operator="containsText" id="{71EAEE57-C5A1-4B62-A93E-95E4359FC0B7}">
            <xm:f>NOT(ISERROR(SEARCH($K$11,R138)))</xm:f>
            <xm:f>$K$11</xm:f>
            <x14:dxf>
              <font>
                <color theme="0"/>
              </font>
              <fill>
                <patternFill patternType="solid">
                  <bgColor rgb="FF002060"/>
                </patternFill>
              </fill>
            </x14:dxf>
          </x14:cfRule>
          <xm:sqref>R138</xm:sqref>
        </x14:conditionalFormatting>
        <x14:conditionalFormatting xmlns:xm="http://schemas.microsoft.com/office/excel/2006/main">
          <x14:cfRule type="containsText" priority="43" operator="containsText" id="{96A78185-8305-4201-A9B6-ED805B8DAA6C}">
            <xm:f>NOT(ISERROR(SEARCH($K$7,B2)))</xm:f>
            <xm:f>$K$7</xm:f>
            <x14:dxf>
              <font>
                <color rgb="FFFF0000"/>
              </font>
            </x14:dxf>
          </x14:cfRule>
          <xm:sqref>B2:B50</xm:sqref>
        </x14:conditionalFormatting>
        <x14:conditionalFormatting xmlns:xm="http://schemas.microsoft.com/office/excel/2006/main">
          <x14:cfRule type="containsText" priority="46" operator="containsText" id="{B0A63A18-DD3D-416A-BB0D-696D78953CB5}">
            <xm:f>NOT(ISERROR(SEARCH($K$11,C2)))</xm:f>
            <xm:f>$K$11</xm:f>
            <x14:dxf>
              <font>
                <color theme="0"/>
              </font>
              <fill>
                <patternFill patternType="solid">
                  <bgColor rgb="FF002060"/>
                </patternFill>
              </fill>
            </x14:dxf>
          </x14:cfRule>
          <xm:sqref>C2:C50</xm:sqref>
        </x14:conditionalFormatting>
        <x14:conditionalFormatting xmlns:xm="http://schemas.microsoft.com/office/excel/2006/main">
          <x14:cfRule type="containsText" priority="45" operator="containsText" id="{B4B71080-F2FA-4077-A3D0-883850603595}">
            <xm:f>NOT(ISERROR(SEARCH($K$14,D2)))</xm:f>
            <xm:f>$K$14</xm:f>
            <x14:dxf>
              <font>
                <color rgb="FF00B050"/>
              </font>
            </x14:dxf>
          </x14:cfRule>
          <xm:sqref>D2:D50</xm:sqref>
        </x14:conditionalFormatting>
        <x14:conditionalFormatting xmlns:xm="http://schemas.microsoft.com/office/excel/2006/main">
          <x14:cfRule type="containsText" priority="53" operator="containsText" id="{4718B48E-783C-4E74-9773-13CF0927F761}">
            <xm:f>NOT(ISERROR(SEARCH($K$30,G2)))</xm:f>
            <xm:f>$K$30</xm:f>
            <x14:dxf>
              <font>
                <b/>
                <i val="0"/>
                <u val="none"/>
                <color rgb="FF000000"/>
              </font>
              <fill>
                <patternFill patternType="solid">
                  <bgColor theme="0" tint="-4.9989318521683403E-2"/>
                </patternFill>
              </fill>
            </x14:dxf>
          </x14:cfRule>
          <x14:cfRule type="containsText" priority="54" operator="containsText" id="{5C9421AF-568F-4F45-8F48-83255D34B12F}">
            <xm:f>NOT(ISERROR(SEARCH($K$29,G2)))</xm:f>
            <xm:f>$K$29</xm:f>
            <x14:dxf>
              <font>
                <strike val="0"/>
                <u val="none"/>
                <color theme="0"/>
              </font>
              <fill>
                <patternFill patternType="solid">
                  <bgColor rgb="FF0052E8"/>
                </patternFill>
              </fill>
            </x14:dxf>
          </x14:cfRule>
          <x14:cfRule type="containsText" priority="55" operator="containsText" id="{A0D39CC3-622B-4CC5-96B4-090646EF42B3}">
            <xm:f>NOT(ISERROR(SEARCH($K$28,G2)))</xm:f>
            <xm:f>$K$28</xm:f>
            <x14:dxf>
              <fill>
                <patternFill patternType="solid">
                  <bgColor rgb="FF009241"/>
                </patternFill>
              </fill>
            </x14:dxf>
          </x14:cfRule>
          <x14:cfRule type="containsText" priority="56" operator="containsText" id="{FC773D5D-EFB6-4E49-8B7F-F0A95BDCA0E2}">
            <xm:f>NOT(ISERROR(SEARCH($K$27,G2)))</xm:f>
            <xm:f>$K$27</xm:f>
            <x14:dxf>
              <fill>
                <patternFill patternType="solid">
                  <bgColor rgb="FFFFFF00"/>
                </patternFill>
              </fill>
            </x14:dxf>
          </x14:cfRule>
          <xm:sqref>G2:G50</xm:sqref>
        </x14:conditionalFormatting>
        <x14:conditionalFormatting xmlns:xm="http://schemas.microsoft.com/office/excel/2006/main">
          <x14:cfRule type="containsText" priority="47" operator="containsText" id="{8EFEEB70-1E68-4F25-ADD8-8A2B6D99C986}">
            <xm:f>NOT(ISERROR(SEARCH($K$39,H2)))</xm:f>
            <xm:f>$K$39</xm:f>
            <x14:dxf>
              <font>
                <color theme="0"/>
              </font>
              <fill>
                <patternFill patternType="solid">
                  <bgColor rgb="FF7030A0"/>
                </patternFill>
              </fill>
            </x14:dxf>
          </x14:cfRule>
          <x14:cfRule type="containsText" priority="48" operator="containsText" id="{6D5E15C7-9C4C-4F80-81F0-09399FEF7D3A}">
            <xm:f>NOT(ISERROR(SEARCH($K$38,H2)))</xm:f>
            <xm:f>$K$38</xm:f>
            <x14:dxf>
              <font>
                <color theme="0"/>
              </font>
              <fill>
                <patternFill patternType="solid">
                  <bgColor rgb="FF002060"/>
                </patternFill>
              </fill>
            </x14:dxf>
          </x14:cfRule>
          <x14:cfRule type="containsText" priority="49" operator="containsText" id="{53A81A6B-F4C5-439D-AE7C-24FBF1763C9F}">
            <xm:f>NOT(ISERROR(SEARCH($K$37,H2)))</xm:f>
            <xm:f>$K$37</xm:f>
            <x14:dxf>
              <fill>
                <patternFill patternType="solid">
                  <bgColor rgb="FF00B0F0"/>
                </patternFill>
              </fill>
            </x14:dxf>
          </x14:cfRule>
          <x14:cfRule type="containsText" priority="50" operator="containsText" id="{6572A7E4-8A1F-46B5-970F-B3D6D24A4EAB}">
            <xm:f>NOT(ISERROR(SEARCH($K$36,H2)))</xm:f>
            <xm:f>$K$36</xm:f>
            <x14:dxf>
              <fill>
                <patternFill patternType="solid">
                  <bgColor rgb="FF00B050"/>
                </patternFill>
              </fill>
            </x14:dxf>
          </x14:cfRule>
          <x14:cfRule type="containsText" priority="51" operator="containsText" id="{C6BEE4CE-72AD-46C2-A724-4EFEB69285EE}">
            <xm:f>NOT(ISERROR(SEARCH($K$35,H2)))</xm:f>
            <xm:f>$K$35</xm:f>
            <x14:dxf>
              <fill>
                <patternFill patternType="solid">
                  <bgColor rgb="FFFFFF00"/>
                </patternFill>
              </fill>
            </x14:dxf>
          </x14:cfRule>
          <x14:cfRule type="containsText" priority="52" operator="containsText" id="{27B69437-B2F8-4937-913D-2529ED3BA247}">
            <xm:f>NOT(ISERROR(SEARCH($K$34,H2)))</xm:f>
            <xm:f>$K$34</xm:f>
            <x14:dxf>
              <fill>
                <patternFill patternType="solid">
                  <bgColor rgb="FFFFC000"/>
                </patternFill>
              </fill>
            </x14:dxf>
          </x14:cfRule>
          <xm:sqref>H2:H50</xm:sqref>
        </x14:conditionalFormatting>
        <x14:conditionalFormatting xmlns:xm="http://schemas.microsoft.com/office/excel/2006/main">
          <x14:cfRule type="containsText" priority="419" operator="containsText" id="{F84A9FED-AA60-41E3-AC93-D65EE91741AF}">
            <xm:f>NOT(ISERROR(SEARCH($K$7,B1)))</xm:f>
            <xm:f>$K$7</xm:f>
            <x14:dxf>
              <font>
                <color rgb="FFFF0000"/>
              </font>
            </x14:dxf>
          </x14:cfRule>
          <xm:sqref>B1 B51:B52 B90:B1048576 Q2 Q5:Q6 Q9</xm:sqref>
        </x14:conditionalFormatting>
        <x14:conditionalFormatting xmlns:xm="http://schemas.microsoft.com/office/excel/2006/main">
          <x14:cfRule type="containsText" priority="421" operator="containsText" id="{B00775DC-405F-4B92-B60D-B532806E6AE1}">
            <xm:f>NOT(ISERROR(SEARCH($K$14,D1)))</xm:f>
            <xm:f>$K$14</xm:f>
            <x14:dxf>
              <font>
                <color rgb="FF00B050"/>
              </font>
            </x14:dxf>
          </x14:cfRule>
          <xm:sqref>D1 D51:D52 D85:D1048576 S2 S5 S8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159"/>
  <sheetViews>
    <sheetView zoomScale="10" zoomScaleNormal="10" workbookViewId="0">
      <selection activeCell="U47" sqref="U45:U47"/>
    </sheetView>
  </sheetViews>
  <sheetFormatPr defaultColWidth="9.140625" defaultRowHeight="15"/>
  <cols>
    <col min="1" max="1" width="17.28515625" customWidth="1"/>
    <col min="2" max="2" width="35.7109375" customWidth="1"/>
    <col min="3" max="3" width="26.28515625" customWidth="1"/>
    <col min="4" max="4" width="35.7109375" customWidth="1"/>
    <col min="5" max="5" width="46.85546875" customWidth="1"/>
    <col min="6" max="6" width="43.140625" style="5" customWidth="1"/>
    <col min="7" max="7" width="35.7109375" style="6" customWidth="1"/>
    <col min="8" max="8" width="35.7109375" customWidth="1"/>
    <col min="10" max="11" width="9.140625" style="7"/>
    <col min="17" max="17" width="32.7109375" style="8" customWidth="1"/>
    <col min="18" max="19" width="34" style="8" customWidth="1"/>
    <col min="20" max="20" width="11.28515625" style="8" customWidth="1"/>
    <col min="21" max="21" width="10.7109375" customWidth="1"/>
    <col min="22" max="22" width="33.85546875" customWidth="1"/>
    <col min="23" max="23" width="6.28515625" customWidth="1"/>
    <col min="24" max="25" width="30.7109375" customWidth="1"/>
    <col min="26" max="26" width="10.7109375" customWidth="1"/>
    <col min="27" max="27" width="17.42578125" customWidth="1"/>
    <col min="28" max="28" width="6.28515625" customWidth="1"/>
    <col min="29" max="30" width="30.7109375" customWidth="1"/>
    <col min="31" max="31" width="10.7109375" customWidth="1"/>
    <col min="32" max="32" width="17.85546875" customWidth="1"/>
    <col min="33" max="33" width="32.5703125" customWidth="1"/>
    <col min="34" max="35" width="30.7109375" customWidth="1"/>
    <col min="36" max="36" width="11.85546875"/>
    <col min="37" max="37" width="28.5703125" customWidth="1"/>
    <col min="38" max="38" width="51.28515625" customWidth="1"/>
    <col min="39" max="40" width="30.7109375" customWidth="1"/>
    <col min="41" max="42" width="30"/>
    <col min="43" max="43" width="11.85546875"/>
    <col min="44" max="44" width="10.85546875"/>
    <col min="45" max="45" width="11.7109375"/>
    <col min="46" max="55" width="23.5703125"/>
    <col min="56" max="56" width="27"/>
    <col min="57" max="71" width="19.28515625"/>
    <col min="72" max="72" width="22.7109375"/>
    <col min="73" max="79" width="13.28515625"/>
    <col min="80" max="80" width="16.7109375"/>
    <col min="81" max="81" width="13.85546875"/>
    <col min="82" max="82" width="15.42578125"/>
    <col min="83" max="83" width="13.85546875"/>
    <col min="84" max="84" width="15.42578125"/>
    <col min="85" max="85" width="13.85546875"/>
    <col min="86" max="86" width="15.42578125"/>
    <col min="87" max="87" width="13.85546875"/>
    <col min="88" max="88" width="15.42578125"/>
    <col min="89" max="89" width="13.85546875"/>
    <col min="90" max="90" width="15.42578125"/>
    <col min="91" max="91" width="13.85546875"/>
    <col min="92" max="92" width="15.42578125"/>
    <col min="93" max="93" width="13.85546875"/>
    <col min="94" max="94" width="15.42578125"/>
    <col min="95" max="95" width="13.85546875"/>
    <col min="96" max="96" width="15.42578125"/>
    <col min="97" max="97" width="13.85546875"/>
    <col min="98" max="98" width="15.42578125"/>
    <col min="99" max="99" width="13.85546875"/>
    <col min="100" max="100" width="15.42578125"/>
    <col min="101" max="101" width="13.85546875"/>
    <col min="102" max="102" width="15.42578125"/>
    <col min="103" max="103" width="13.85546875"/>
    <col min="104" max="104" width="15.42578125"/>
    <col min="105" max="105" width="15.5703125"/>
    <col min="106" max="106" width="17.28515625"/>
    <col min="107" max="107" width="15.5703125"/>
    <col min="108" max="108" width="17.28515625"/>
    <col min="109" max="109" width="15.5703125"/>
    <col min="110" max="110" width="17.28515625"/>
    <col min="111" max="111" width="15.5703125"/>
    <col min="112" max="112" width="17.28515625"/>
    <col min="113" max="113" width="15.5703125"/>
    <col min="114" max="114" width="17.28515625"/>
    <col min="115" max="115" width="15.5703125"/>
    <col min="116" max="116" width="17.28515625"/>
    <col min="117" max="117" width="15.5703125"/>
    <col min="118" max="118" width="17.28515625"/>
    <col min="119" max="119" width="15.5703125"/>
    <col min="120" max="120" width="17.28515625"/>
    <col min="121" max="121" width="15.5703125"/>
    <col min="122" max="122" width="17.28515625"/>
    <col min="123" max="123" width="15.5703125"/>
    <col min="124" max="124" width="17.28515625"/>
    <col min="125" max="125" width="15.5703125"/>
    <col min="126" max="126" width="17.28515625"/>
    <col min="127" max="127" width="11.85546875"/>
  </cols>
  <sheetData>
    <row r="1" spans="1:40" ht="65.099999999999994" customHeight="1">
      <c r="A1" s="9" t="s">
        <v>0</v>
      </c>
      <c r="B1" s="9" t="s">
        <v>1</v>
      </c>
      <c r="C1" s="9" t="s">
        <v>28</v>
      </c>
      <c r="D1" s="9" t="s">
        <v>3</v>
      </c>
      <c r="E1" s="9" t="s">
        <v>29</v>
      </c>
      <c r="F1" s="10" t="s">
        <v>30</v>
      </c>
      <c r="G1" s="11" t="s">
        <v>31</v>
      </c>
      <c r="H1" s="9" t="s">
        <v>41</v>
      </c>
      <c r="Q1" s="41" t="s">
        <v>149</v>
      </c>
      <c r="U1" s="5"/>
    </row>
    <row r="2" spans="1:40">
      <c r="A2" s="12">
        <v>1</v>
      </c>
      <c r="B2" s="13" t="s">
        <v>24</v>
      </c>
      <c r="C2" s="12" t="s">
        <v>9</v>
      </c>
      <c r="D2" s="12" t="s">
        <v>19</v>
      </c>
      <c r="E2" s="12">
        <v>3</v>
      </c>
      <c r="F2" s="14">
        <v>100</v>
      </c>
      <c r="G2" s="12" t="s">
        <v>25</v>
      </c>
      <c r="H2" s="12" t="s">
        <v>12</v>
      </c>
      <c r="Q2" s="42" t="s">
        <v>150</v>
      </c>
      <c r="U2" s="5"/>
    </row>
    <row r="3" spans="1:40">
      <c r="A3" s="12">
        <v>2</v>
      </c>
      <c r="B3" s="13" t="s">
        <v>24</v>
      </c>
      <c r="C3" s="12" t="s">
        <v>9</v>
      </c>
      <c r="D3" s="12" t="s">
        <v>13</v>
      </c>
      <c r="E3" s="12">
        <v>1</v>
      </c>
      <c r="F3" s="14">
        <v>500</v>
      </c>
      <c r="G3" s="12" t="s">
        <v>14</v>
      </c>
      <c r="H3" s="12" t="s">
        <v>21</v>
      </c>
      <c r="Q3" s="234" t="s">
        <v>151</v>
      </c>
      <c r="R3" s="234"/>
      <c r="S3" s="234"/>
      <c r="T3" s="234"/>
      <c r="U3" s="217"/>
      <c r="V3" s="217"/>
    </row>
    <row r="4" spans="1:40">
      <c r="A4" s="12">
        <v>3</v>
      </c>
      <c r="B4" s="13" t="s">
        <v>8</v>
      </c>
      <c r="C4" s="12" t="s">
        <v>9</v>
      </c>
      <c r="D4" s="12" t="s">
        <v>10</v>
      </c>
      <c r="E4" s="12">
        <v>2</v>
      </c>
      <c r="F4" s="14">
        <v>200</v>
      </c>
      <c r="G4" s="12" t="s">
        <v>11</v>
      </c>
      <c r="H4" s="12" t="s">
        <v>12</v>
      </c>
      <c r="J4" s="165" t="s">
        <v>33</v>
      </c>
      <c r="K4" s="166"/>
      <c r="L4" s="166"/>
      <c r="M4" s="166"/>
      <c r="N4" s="166"/>
      <c r="O4" s="167"/>
      <c r="Q4" s="234"/>
      <c r="R4" s="234"/>
      <c r="S4" s="234"/>
      <c r="T4" s="234"/>
      <c r="U4" s="217"/>
      <c r="V4" s="217"/>
    </row>
    <row r="5" spans="1:40">
      <c r="A5" s="12">
        <v>4</v>
      </c>
      <c r="B5" s="13" t="s">
        <v>24</v>
      </c>
      <c r="C5" s="12" t="s">
        <v>9</v>
      </c>
      <c r="D5" s="12" t="s">
        <v>19</v>
      </c>
      <c r="E5" s="12">
        <v>1</v>
      </c>
      <c r="F5" s="14">
        <v>600</v>
      </c>
      <c r="G5" s="12" t="s">
        <v>14</v>
      </c>
      <c r="H5" s="12" t="s">
        <v>18</v>
      </c>
      <c r="J5" s="18" t="s">
        <v>1</v>
      </c>
      <c r="O5" s="19"/>
      <c r="Q5" s="234"/>
      <c r="R5" s="234"/>
      <c r="S5" s="234"/>
      <c r="T5" s="234"/>
      <c r="U5" s="217"/>
      <c r="V5" s="217"/>
    </row>
    <row r="6" spans="1:40">
      <c r="A6" s="12">
        <v>5</v>
      </c>
      <c r="B6" s="13" t="s">
        <v>8</v>
      </c>
      <c r="C6" s="12" t="s">
        <v>9</v>
      </c>
      <c r="D6" s="12" t="s">
        <v>13</v>
      </c>
      <c r="E6" s="12">
        <v>1</v>
      </c>
      <c r="F6" s="14">
        <v>500</v>
      </c>
      <c r="G6" s="12" t="s">
        <v>14</v>
      </c>
      <c r="H6" s="12" t="s">
        <v>12</v>
      </c>
      <c r="J6" s="20" t="s">
        <v>34</v>
      </c>
      <c r="K6" s="7" t="s">
        <v>8</v>
      </c>
      <c r="O6" s="19"/>
      <c r="Q6" s="43"/>
      <c r="R6" s="43"/>
      <c r="S6" s="43"/>
      <c r="T6" s="43"/>
      <c r="U6" s="44"/>
      <c r="V6" s="44"/>
    </row>
    <row r="7" spans="1:40" ht="15" customHeight="1">
      <c r="A7" s="12">
        <v>6</v>
      </c>
      <c r="B7" s="13" t="s">
        <v>24</v>
      </c>
      <c r="C7" s="12" t="s">
        <v>9</v>
      </c>
      <c r="D7" s="12" t="s">
        <v>13</v>
      </c>
      <c r="E7" s="12">
        <v>2</v>
      </c>
      <c r="F7" s="14">
        <v>2500</v>
      </c>
      <c r="G7" s="12" t="s">
        <v>11</v>
      </c>
      <c r="H7" s="12" t="s">
        <v>20</v>
      </c>
      <c r="J7" s="21" t="s">
        <v>34</v>
      </c>
      <c r="K7" s="7" t="s">
        <v>24</v>
      </c>
      <c r="O7" s="19"/>
      <c r="Q7" s="45" t="s">
        <v>152</v>
      </c>
      <c r="R7" s="43"/>
      <c r="S7" s="43"/>
      <c r="T7" s="43"/>
      <c r="U7" s="44"/>
      <c r="V7" s="44"/>
    </row>
    <row r="8" spans="1:40">
      <c r="A8" s="12">
        <v>7</v>
      </c>
      <c r="B8" s="13" t="s">
        <v>24</v>
      </c>
      <c r="C8" s="12" t="s">
        <v>9</v>
      </c>
      <c r="D8" s="12" t="s">
        <v>16</v>
      </c>
      <c r="E8" s="12">
        <v>2</v>
      </c>
      <c r="F8" s="14">
        <v>600</v>
      </c>
      <c r="G8" s="12" t="s">
        <v>17</v>
      </c>
      <c r="H8" s="12" t="s">
        <v>12</v>
      </c>
      <c r="J8" s="18"/>
      <c r="O8" s="19"/>
      <c r="Q8" s="235" t="s">
        <v>153</v>
      </c>
      <c r="R8" s="235"/>
      <c r="S8" s="235"/>
      <c r="T8" s="235"/>
      <c r="U8" s="236"/>
      <c r="V8" s="236"/>
    </row>
    <row r="9" spans="1:40">
      <c r="A9" s="12">
        <v>8</v>
      </c>
      <c r="B9" s="13" t="s">
        <v>24</v>
      </c>
      <c r="C9" s="12" t="s">
        <v>9</v>
      </c>
      <c r="D9" s="12" t="s">
        <v>13</v>
      </c>
      <c r="E9" s="12">
        <v>4</v>
      </c>
      <c r="F9" s="14">
        <v>300</v>
      </c>
      <c r="G9" s="12" t="s">
        <v>17</v>
      </c>
      <c r="H9" s="12" t="s">
        <v>18</v>
      </c>
      <c r="J9" s="18" t="s">
        <v>2</v>
      </c>
      <c r="O9" s="19"/>
      <c r="Q9" s="235"/>
      <c r="R9" s="235"/>
      <c r="S9" s="235"/>
      <c r="T9" s="235"/>
      <c r="U9" s="236"/>
      <c r="V9" s="236"/>
    </row>
    <row r="10" spans="1:40">
      <c r="A10" s="12">
        <v>9</v>
      </c>
      <c r="B10" s="13" t="s">
        <v>24</v>
      </c>
      <c r="C10" s="12" t="s">
        <v>9</v>
      </c>
      <c r="D10" s="12" t="s">
        <v>10</v>
      </c>
      <c r="E10" s="12">
        <v>3</v>
      </c>
      <c r="F10" s="14">
        <v>700</v>
      </c>
      <c r="G10" s="12" t="s">
        <v>17</v>
      </c>
      <c r="H10" s="12" t="s">
        <v>18</v>
      </c>
      <c r="J10" s="20" t="s">
        <v>34</v>
      </c>
      <c r="K10" s="7" t="s">
        <v>9</v>
      </c>
      <c r="O10" s="19"/>
      <c r="Q10" s="235"/>
      <c r="R10" s="235"/>
      <c r="S10" s="235"/>
      <c r="T10" s="235"/>
      <c r="U10" s="236"/>
      <c r="V10" s="236"/>
    </row>
    <row r="11" spans="1:40">
      <c r="A11" s="12">
        <v>10</v>
      </c>
      <c r="B11" s="13" t="s">
        <v>8</v>
      </c>
      <c r="C11" s="12" t="s">
        <v>15</v>
      </c>
      <c r="D11" s="12" t="s">
        <v>16</v>
      </c>
      <c r="E11" s="12">
        <v>2</v>
      </c>
      <c r="F11" s="14">
        <v>1500</v>
      </c>
      <c r="G11" s="12" t="s">
        <v>17</v>
      </c>
      <c r="H11" s="12" t="s">
        <v>12</v>
      </c>
      <c r="J11" s="22" t="s">
        <v>34</v>
      </c>
      <c r="K11" s="7" t="s">
        <v>15</v>
      </c>
      <c r="O11" s="19"/>
    </row>
    <row r="12" spans="1:40" ht="28.5">
      <c r="A12" s="12">
        <v>11</v>
      </c>
      <c r="B12" s="13" t="s">
        <v>8</v>
      </c>
      <c r="C12" s="12" t="s">
        <v>9</v>
      </c>
      <c r="D12" s="12" t="s">
        <v>10</v>
      </c>
      <c r="E12" s="12">
        <v>4</v>
      </c>
      <c r="F12" s="14">
        <v>800</v>
      </c>
      <c r="G12" s="12" t="s">
        <v>14</v>
      </c>
      <c r="H12" s="12" t="s">
        <v>18</v>
      </c>
      <c r="J12" s="18"/>
      <c r="O12" s="19"/>
      <c r="Q12" s="228" t="s">
        <v>43</v>
      </c>
      <c r="R12" s="229"/>
      <c r="S12" s="229"/>
      <c r="T12" s="229"/>
      <c r="U12" s="230"/>
      <c r="V12" s="230"/>
      <c r="W12" s="230"/>
      <c r="X12" s="230"/>
      <c r="Y12" s="230"/>
      <c r="Z12" s="230"/>
      <c r="AA12" s="230"/>
      <c r="AB12" s="230"/>
      <c r="AC12" s="230"/>
      <c r="AD12" s="230"/>
      <c r="AE12" s="230"/>
      <c r="AF12" s="230"/>
      <c r="AG12" s="230"/>
      <c r="AH12" s="230"/>
      <c r="AI12" s="230"/>
      <c r="AJ12" s="230"/>
      <c r="AK12" s="230"/>
      <c r="AL12" s="230"/>
      <c r="AM12" s="230"/>
      <c r="AN12" s="230"/>
    </row>
    <row r="13" spans="1:40">
      <c r="A13" s="12">
        <v>12</v>
      </c>
      <c r="B13" s="13" t="s">
        <v>8</v>
      </c>
      <c r="C13" s="12" t="s">
        <v>9</v>
      </c>
      <c r="D13" s="12" t="s">
        <v>19</v>
      </c>
      <c r="E13" s="12">
        <v>4</v>
      </c>
      <c r="F13" s="14">
        <v>100</v>
      </c>
      <c r="G13" s="12" t="s">
        <v>14</v>
      </c>
      <c r="H13" s="12" t="s">
        <v>18</v>
      </c>
      <c r="J13" s="18" t="s">
        <v>3</v>
      </c>
      <c r="O13" s="19"/>
    </row>
    <row r="14" spans="1:40">
      <c r="A14" s="12">
        <v>13</v>
      </c>
      <c r="B14" s="13" t="s">
        <v>8</v>
      </c>
      <c r="C14" s="12" t="s">
        <v>9</v>
      </c>
      <c r="D14" s="12" t="s">
        <v>10</v>
      </c>
      <c r="E14" s="12">
        <v>5</v>
      </c>
      <c r="F14" s="14">
        <v>800</v>
      </c>
      <c r="G14" s="12" t="s">
        <v>17</v>
      </c>
      <c r="H14" s="12" t="s">
        <v>20</v>
      </c>
      <c r="J14" s="23" t="s">
        <v>34</v>
      </c>
      <c r="K14" s="7" t="s">
        <v>19</v>
      </c>
      <c r="O14" s="19"/>
    </row>
    <row r="15" spans="1:40" ht="15" customHeight="1">
      <c r="A15" s="12">
        <v>14</v>
      </c>
      <c r="B15" s="13" t="s">
        <v>24</v>
      </c>
      <c r="C15" s="12" t="s">
        <v>9</v>
      </c>
      <c r="D15" s="12" t="s">
        <v>16</v>
      </c>
      <c r="E15" s="12">
        <v>1</v>
      </c>
      <c r="F15" s="14">
        <v>400</v>
      </c>
      <c r="G15" s="12" t="s">
        <v>14</v>
      </c>
      <c r="H15" s="12" t="s">
        <v>18</v>
      </c>
      <c r="J15" s="24" t="s">
        <v>34</v>
      </c>
      <c r="K15" s="7" t="s">
        <v>13</v>
      </c>
      <c r="O15" s="19"/>
      <c r="Q15" s="46" t="s">
        <v>44</v>
      </c>
      <c r="R15" s="47"/>
      <c r="S15" s="47"/>
      <c r="T15" s="48"/>
      <c r="V15" s="49" t="s">
        <v>54</v>
      </c>
      <c r="W15" s="50"/>
      <c r="X15" s="51"/>
      <c r="Y15" s="51"/>
      <c r="AA15" s="49" t="s">
        <v>65</v>
      </c>
      <c r="AB15" s="51"/>
      <c r="AC15" s="51"/>
      <c r="AD15" s="51"/>
      <c r="AF15" s="49" t="s">
        <v>154</v>
      </c>
      <c r="AG15" s="51"/>
      <c r="AH15" s="51"/>
      <c r="AI15" s="2"/>
      <c r="AK15" s="49" t="s">
        <v>79</v>
      </c>
      <c r="AL15" s="51"/>
      <c r="AM15" s="51"/>
      <c r="AN15" s="51"/>
    </row>
    <row r="16" spans="1:40" ht="15" customHeight="1">
      <c r="A16" s="12">
        <v>15</v>
      </c>
      <c r="B16" s="13" t="s">
        <v>8</v>
      </c>
      <c r="C16" s="12" t="s">
        <v>9</v>
      </c>
      <c r="D16" s="12" t="s">
        <v>10</v>
      </c>
      <c r="E16" s="12">
        <v>1</v>
      </c>
      <c r="F16" s="14">
        <v>750</v>
      </c>
      <c r="G16" s="12" t="s">
        <v>11</v>
      </c>
      <c r="H16" s="12" t="s">
        <v>18</v>
      </c>
      <c r="J16" s="24" t="s">
        <v>34</v>
      </c>
      <c r="K16" s="7" t="s">
        <v>16</v>
      </c>
      <c r="O16" s="19"/>
      <c r="V16" s="6"/>
    </row>
    <row r="17" spans="1:40">
      <c r="A17" s="12">
        <v>16</v>
      </c>
      <c r="B17" s="13" t="s">
        <v>8</v>
      </c>
      <c r="C17" s="12" t="s">
        <v>9</v>
      </c>
      <c r="D17" s="12" t="s">
        <v>16</v>
      </c>
      <c r="E17" s="12">
        <v>2</v>
      </c>
      <c r="F17" s="14">
        <v>600</v>
      </c>
      <c r="G17" s="12" t="s">
        <v>17</v>
      </c>
      <c r="H17" s="12" t="s">
        <v>20</v>
      </c>
      <c r="J17" s="24" t="s">
        <v>34</v>
      </c>
      <c r="K17" s="7" t="s">
        <v>10</v>
      </c>
      <c r="O17" s="19"/>
      <c r="Q17" s="163" t="s">
        <v>155</v>
      </c>
      <c r="R17" s="164" t="s">
        <v>1</v>
      </c>
      <c r="V17" s="162" t="s">
        <v>156</v>
      </c>
      <c r="W17" t="s">
        <v>157</v>
      </c>
      <c r="AA17" s="162" t="s">
        <v>158</v>
      </c>
      <c r="AB17" t="s">
        <v>157</v>
      </c>
      <c r="AF17" s="162" t="s">
        <v>159</v>
      </c>
      <c r="AG17" s="76" t="s">
        <v>160</v>
      </c>
      <c r="AK17" s="162" t="s">
        <v>3</v>
      </c>
      <c r="AL17" t="s">
        <v>161</v>
      </c>
    </row>
    <row r="18" spans="1:40">
      <c r="A18" s="12">
        <v>17</v>
      </c>
      <c r="B18" s="13" t="s">
        <v>8</v>
      </c>
      <c r="C18" s="12" t="s">
        <v>15</v>
      </c>
      <c r="D18" s="12" t="s">
        <v>19</v>
      </c>
      <c r="E18" s="12">
        <v>1</v>
      </c>
      <c r="F18" s="14">
        <v>500</v>
      </c>
      <c r="G18" s="12" t="s">
        <v>11</v>
      </c>
      <c r="H18" s="12" t="s">
        <v>21</v>
      </c>
      <c r="J18" s="24" t="s">
        <v>34</v>
      </c>
      <c r="K18" s="7" t="s">
        <v>162</v>
      </c>
      <c r="O18" s="19"/>
      <c r="Q18" s="164" t="s">
        <v>28</v>
      </c>
      <c r="R18" s="58" t="s">
        <v>8</v>
      </c>
      <c r="S18" s="58" t="s">
        <v>24</v>
      </c>
      <c r="T18" s="58" t="s">
        <v>163</v>
      </c>
      <c r="V18" t="s">
        <v>12</v>
      </c>
      <c r="W18" s="8">
        <v>20</v>
      </c>
      <c r="AA18" t="s">
        <v>14</v>
      </c>
      <c r="AB18" s="8">
        <v>22</v>
      </c>
      <c r="AF18" s="76" t="s">
        <v>25</v>
      </c>
      <c r="AG18" s="79">
        <v>2.3333333333333335</v>
      </c>
      <c r="AK18" t="s">
        <v>19</v>
      </c>
      <c r="AL18" s="80">
        <v>531.25</v>
      </c>
    </row>
    <row r="19" spans="1:40">
      <c r="A19" s="12">
        <v>18</v>
      </c>
      <c r="B19" s="13" t="s">
        <v>24</v>
      </c>
      <c r="C19" s="12" t="s">
        <v>15</v>
      </c>
      <c r="D19" s="12" t="s">
        <v>13</v>
      </c>
      <c r="E19" s="12">
        <v>3</v>
      </c>
      <c r="F19" s="14">
        <v>100</v>
      </c>
      <c r="G19" s="12" t="s">
        <v>14</v>
      </c>
      <c r="H19" s="12" t="s">
        <v>18</v>
      </c>
      <c r="J19" s="18"/>
      <c r="O19" s="19"/>
      <c r="Q19" s="58" t="s">
        <v>9</v>
      </c>
      <c r="R19" s="8">
        <v>15</v>
      </c>
      <c r="S19" s="8">
        <v>19</v>
      </c>
      <c r="T19" s="8">
        <v>34</v>
      </c>
      <c r="V19" t="s">
        <v>18</v>
      </c>
      <c r="W19" s="8">
        <v>13</v>
      </c>
      <c r="AA19" t="s">
        <v>17</v>
      </c>
      <c r="AB19" s="8">
        <v>16</v>
      </c>
      <c r="AF19" s="76" t="s">
        <v>17</v>
      </c>
      <c r="AG19" s="79">
        <v>2</v>
      </c>
      <c r="AK19" t="s">
        <v>16</v>
      </c>
      <c r="AL19" s="80">
        <v>635.29411764705878</v>
      </c>
    </row>
    <row r="20" spans="1:40">
      <c r="A20" s="12">
        <v>19</v>
      </c>
      <c r="B20" s="13" t="s">
        <v>8</v>
      </c>
      <c r="C20" s="12" t="s">
        <v>9</v>
      </c>
      <c r="D20" s="12" t="s">
        <v>10</v>
      </c>
      <c r="E20" s="12">
        <v>1</v>
      </c>
      <c r="F20" s="14">
        <v>2300</v>
      </c>
      <c r="G20" s="12" t="s">
        <v>14</v>
      </c>
      <c r="H20" s="12" t="s">
        <v>12</v>
      </c>
      <c r="J20" s="18" t="s">
        <v>29</v>
      </c>
      <c r="O20" s="19"/>
      <c r="Q20" s="58" t="s">
        <v>15</v>
      </c>
      <c r="R20" s="8">
        <v>13</v>
      </c>
      <c r="S20" s="8">
        <v>2</v>
      </c>
      <c r="T20" s="8">
        <v>15</v>
      </c>
      <c r="V20" t="s">
        <v>23</v>
      </c>
      <c r="W20" s="8">
        <v>6</v>
      </c>
      <c r="AA20" t="s">
        <v>11</v>
      </c>
      <c r="AB20" s="8">
        <v>8</v>
      </c>
      <c r="AF20" s="76" t="s">
        <v>14</v>
      </c>
      <c r="AG20" s="79">
        <v>1.6363636363636365</v>
      </c>
      <c r="AK20" t="s">
        <v>10</v>
      </c>
      <c r="AL20" s="80">
        <v>926.47058823529414</v>
      </c>
    </row>
    <row r="21" spans="1:40">
      <c r="A21" s="12">
        <v>20</v>
      </c>
      <c r="B21" s="13" t="s">
        <v>24</v>
      </c>
      <c r="C21" s="12" t="s">
        <v>9</v>
      </c>
      <c r="D21" s="12" t="s">
        <v>10</v>
      </c>
      <c r="E21" s="12">
        <v>1</v>
      </c>
      <c r="F21" s="14">
        <v>1200</v>
      </c>
      <c r="G21" s="12" t="s">
        <v>25</v>
      </c>
      <c r="H21" s="12" t="s">
        <v>12</v>
      </c>
      <c r="J21" s="25" t="s">
        <v>35</v>
      </c>
      <c r="K21" s="26" t="s">
        <v>36</v>
      </c>
      <c r="O21" s="19"/>
      <c r="Q21" s="8" t="s">
        <v>163</v>
      </c>
      <c r="R21" s="8">
        <v>28</v>
      </c>
      <c r="S21" s="8">
        <v>21</v>
      </c>
      <c r="T21" s="8">
        <v>49</v>
      </c>
      <c r="V21" t="s">
        <v>20</v>
      </c>
      <c r="W21" s="8">
        <v>4</v>
      </c>
      <c r="AA21" t="s">
        <v>25</v>
      </c>
      <c r="AB21" s="8">
        <v>3</v>
      </c>
      <c r="AF21" s="76" t="s">
        <v>11</v>
      </c>
      <c r="AG21" s="79">
        <v>1.625</v>
      </c>
      <c r="AK21" t="s">
        <v>13</v>
      </c>
      <c r="AL21" s="80">
        <v>983.33333333333337</v>
      </c>
    </row>
    <row r="22" spans="1:40">
      <c r="A22" s="12">
        <v>21</v>
      </c>
      <c r="B22" s="13" t="s">
        <v>8</v>
      </c>
      <c r="C22" s="12" t="s">
        <v>15</v>
      </c>
      <c r="D22" s="12" t="s">
        <v>10</v>
      </c>
      <c r="E22" s="12">
        <v>2</v>
      </c>
      <c r="F22" s="14">
        <v>100</v>
      </c>
      <c r="G22" s="12" t="s">
        <v>11</v>
      </c>
      <c r="H22" s="12" t="s">
        <v>22</v>
      </c>
      <c r="J22" s="18"/>
      <c r="O22" s="19"/>
      <c r="V22" t="s">
        <v>21</v>
      </c>
      <c r="W22" s="8">
        <v>3</v>
      </c>
      <c r="AA22" t="s">
        <v>163</v>
      </c>
      <c r="AB22" s="8">
        <v>49</v>
      </c>
      <c r="AF22" t="s">
        <v>163</v>
      </c>
      <c r="AG22" s="79">
        <v>1.7959183673469388</v>
      </c>
      <c r="AK22" t="s">
        <v>162</v>
      </c>
      <c r="AL22" s="80">
        <v>1700</v>
      </c>
    </row>
    <row r="23" spans="1:40">
      <c r="A23" s="12">
        <v>22</v>
      </c>
      <c r="B23" s="13" t="s">
        <v>8</v>
      </c>
      <c r="C23" s="12" t="s">
        <v>15</v>
      </c>
      <c r="D23" s="12" t="s">
        <v>10</v>
      </c>
      <c r="E23" s="12">
        <v>1</v>
      </c>
      <c r="F23" s="14">
        <v>2900</v>
      </c>
      <c r="G23" s="12" t="s">
        <v>14</v>
      </c>
      <c r="H23" s="12" t="s">
        <v>22</v>
      </c>
      <c r="J23" s="18" t="s">
        <v>30</v>
      </c>
      <c r="O23" s="19"/>
      <c r="V23" t="s">
        <v>22</v>
      </c>
      <c r="W23" s="8">
        <v>2</v>
      </c>
      <c r="AK23" t="s">
        <v>163</v>
      </c>
      <c r="AL23" s="80">
        <v>783.67346938775506</v>
      </c>
    </row>
    <row r="24" spans="1:40">
      <c r="A24" s="12">
        <v>23</v>
      </c>
      <c r="B24" s="13" t="s">
        <v>8</v>
      </c>
      <c r="C24" s="12" t="s">
        <v>15</v>
      </c>
      <c r="D24" s="12" t="s">
        <v>10</v>
      </c>
      <c r="E24" s="12">
        <v>2</v>
      </c>
      <c r="F24" s="14">
        <v>200</v>
      </c>
      <c r="G24" s="12" t="s">
        <v>14</v>
      </c>
      <c r="H24" s="12" t="s">
        <v>12</v>
      </c>
      <c r="J24" s="27" t="s">
        <v>37</v>
      </c>
      <c r="K24" s="26" t="s">
        <v>38</v>
      </c>
      <c r="O24" s="19"/>
      <c r="V24" t="s">
        <v>26</v>
      </c>
      <c r="W24" s="8">
        <v>1</v>
      </c>
    </row>
    <row r="25" spans="1:40">
      <c r="A25" s="12">
        <v>24</v>
      </c>
      <c r="B25" s="13" t="s">
        <v>24</v>
      </c>
      <c r="C25" s="12" t="s">
        <v>9</v>
      </c>
      <c r="D25" s="12" t="s">
        <v>10</v>
      </c>
      <c r="E25" s="12">
        <v>3</v>
      </c>
      <c r="F25" s="14">
        <v>1300</v>
      </c>
      <c r="G25" s="12" t="s">
        <v>17</v>
      </c>
      <c r="H25" s="12" t="s">
        <v>12</v>
      </c>
      <c r="J25" s="18"/>
      <c r="O25" s="19"/>
      <c r="V25" t="s">
        <v>163</v>
      </c>
      <c r="W25" s="8">
        <v>49</v>
      </c>
    </row>
    <row r="26" spans="1:40">
      <c r="A26" s="12">
        <v>25</v>
      </c>
      <c r="B26" s="13" t="s">
        <v>8</v>
      </c>
      <c r="C26" s="12" t="s">
        <v>9</v>
      </c>
      <c r="D26" s="12" t="s">
        <v>16</v>
      </c>
      <c r="E26" s="12">
        <v>2</v>
      </c>
      <c r="F26" s="14">
        <v>300</v>
      </c>
      <c r="G26" s="12" t="s">
        <v>17</v>
      </c>
      <c r="H26" s="12" t="s">
        <v>18</v>
      </c>
      <c r="J26" s="18" t="s">
        <v>39</v>
      </c>
      <c r="O26" s="19"/>
    </row>
    <row r="27" spans="1:40">
      <c r="A27" s="12">
        <v>26</v>
      </c>
      <c r="B27" s="13" t="s">
        <v>24</v>
      </c>
      <c r="C27" s="12" t="s">
        <v>9</v>
      </c>
      <c r="D27" s="12" t="s">
        <v>16</v>
      </c>
      <c r="E27" s="12">
        <v>1</v>
      </c>
      <c r="F27" s="14">
        <v>400</v>
      </c>
      <c r="G27" s="12" t="s">
        <v>17</v>
      </c>
      <c r="H27" s="12" t="s">
        <v>12</v>
      </c>
      <c r="J27" s="25"/>
      <c r="K27" s="7" t="s">
        <v>14</v>
      </c>
      <c r="O27" s="19"/>
      <c r="Q27" s="53" t="s">
        <v>164</v>
      </c>
      <c r="R27" s="8">
        <f>R19</f>
        <v>15</v>
      </c>
      <c r="S27" s="8">
        <f>S19</f>
        <v>19</v>
      </c>
      <c r="T27" s="54"/>
      <c r="V27" s="55" t="s">
        <v>165</v>
      </c>
      <c r="W27">
        <f>MAX(W18:W24)</f>
        <v>20</v>
      </c>
      <c r="X27" s="54" t="str">
        <f ca="1">_xlfn.FORMULATEXT(W27)</f>
        <v>=MAX(W18:W24)</v>
      </c>
      <c r="AA27" s="55" t="s">
        <v>165</v>
      </c>
      <c r="AB27">
        <f>MAX(AB18:AB21)</f>
        <v>22</v>
      </c>
      <c r="AC27" s="54" t="str">
        <f ca="1">_xlfn.FORMULATEXT(AB27)</f>
        <v>=MAX(AB18:AB21)</v>
      </c>
    </row>
    <row r="28" spans="1:40">
      <c r="A28" s="12">
        <v>27</v>
      </c>
      <c r="B28" s="13" t="s">
        <v>8</v>
      </c>
      <c r="C28" s="12" t="s">
        <v>15</v>
      </c>
      <c r="D28" s="12" t="s">
        <v>16</v>
      </c>
      <c r="E28" s="12">
        <v>3</v>
      </c>
      <c r="F28" s="14">
        <v>500</v>
      </c>
      <c r="G28" s="12" t="s">
        <v>14</v>
      </c>
      <c r="H28" s="12" t="s">
        <v>23</v>
      </c>
      <c r="J28" s="28"/>
      <c r="K28" s="7" t="s">
        <v>25</v>
      </c>
      <c r="O28" s="19"/>
      <c r="Q28" s="56"/>
      <c r="R28" s="57" t="str">
        <f ca="1">_xlfn.FORMULATEXT(R27)</f>
        <v>=R19</v>
      </c>
      <c r="S28" s="57" t="str">
        <f ca="1">_xlfn.FORMULATEXT(S27)</f>
        <v>=S19</v>
      </c>
      <c r="T28" s="54"/>
      <c r="V28" s="55"/>
      <c r="X28" s="54"/>
    </row>
    <row r="29" spans="1:40" ht="15" customHeight="1">
      <c r="A29" s="12">
        <v>28</v>
      </c>
      <c r="B29" s="13" t="s">
        <v>8</v>
      </c>
      <c r="C29" s="12" t="s">
        <v>15</v>
      </c>
      <c r="D29" s="12" t="s">
        <v>16</v>
      </c>
      <c r="E29" s="12">
        <v>1</v>
      </c>
      <c r="F29" s="14">
        <v>400</v>
      </c>
      <c r="G29" s="12" t="s">
        <v>11</v>
      </c>
      <c r="H29" s="12" t="s">
        <v>18</v>
      </c>
      <c r="J29" s="29"/>
      <c r="K29" s="7" t="s">
        <v>11</v>
      </c>
      <c r="O29" s="19"/>
      <c r="Q29" s="58"/>
      <c r="R29" s="53" t="s">
        <v>166</v>
      </c>
      <c r="S29" s="53" t="s">
        <v>167</v>
      </c>
    </row>
    <row r="30" spans="1:40">
      <c r="A30" s="12">
        <v>29</v>
      </c>
      <c r="B30" s="13" t="s">
        <v>8</v>
      </c>
      <c r="C30" s="12" t="s">
        <v>15</v>
      </c>
      <c r="D30" s="12" t="s">
        <v>19</v>
      </c>
      <c r="E30" s="12">
        <v>1</v>
      </c>
      <c r="F30" s="14">
        <v>300</v>
      </c>
      <c r="G30" s="12" t="s">
        <v>17</v>
      </c>
      <c r="H30" s="12" t="s">
        <v>12</v>
      </c>
      <c r="J30" s="30"/>
      <c r="K30" s="7" t="s">
        <v>17</v>
      </c>
      <c r="O30" s="19"/>
    </row>
    <row r="31" spans="1:40">
      <c r="A31" s="12">
        <v>30</v>
      </c>
      <c r="B31" s="13" t="s">
        <v>8</v>
      </c>
      <c r="C31" s="12" t="s">
        <v>9</v>
      </c>
      <c r="D31" s="12" t="s">
        <v>16</v>
      </c>
      <c r="E31" s="12">
        <v>1</v>
      </c>
      <c r="F31" s="14">
        <v>400</v>
      </c>
      <c r="G31" s="12" t="s">
        <v>14</v>
      </c>
      <c r="H31" s="12" t="s">
        <v>12</v>
      </c>
      <c r="J31" s="18"/>
      <c r="O31" s="19"/>
      <c r="Q31" s="59" t="s">
        <v>50</v>
      </c>
      <c r="R31" s="60"/>
      <c r="S31" s="60"/>
      <c r="T31" s="61"/>
      <c r="V31" s="62" t="s">
        <v>50</v>
      </c>
      <c r="W31" s="63"/>
      <c r="X31" s="63"/>
      <c r="Y31" s="77"/>
      <c r="AA31" s="62" t="s">
        <v>50</v>
      </c>
      <c r="AB31" s="63"/>
      <c r="AC31" s="63"/>
      <c r="AD31" s="77"/>
      <c r="AF31" s="62" t="s">
        <v>50</v>
      </c>
      <c r="AG31" s="63"/>
      <c r="AH31" s="63"/>
      <c r="AI31" s="77"/>
      <c r="AK31" s="62" t="s">
        <v>50</v>
      </c>
      <c r="AL31" s="63"/>
      <c r="AM31" s="63"/>
      <c r="AN31" s="77"/>
    </row>
    <row r="32" spans="1:40">
      <c r="A32" s="12">
        <v>31</v>
      </c>
      <c r="B32" s="13" t="s">
        <v>8</v>
      </c>
      <c r="C32" s="12" t="s">
        <v>15</v>
      </c>
      <c r="D32" s="12" t="s">
        <v>10</v>
      </c>
      <c r="E32" s="12">
        <v>3</v>
      </c>
      <c r="F32" s="14">
        <v>300</v>
      </c>
      <c r="G32" s="12" t="s">
        <v>11</v>
      </c>
      <c r="H32" s="12" t="s">
        <v>12</v>
      </c>
      <c r="J32" s="18" t="s">
        <v>40</v>
      </c>
      <c r="O32" s="19"/>
      <c r="Q32" s="222" t="s">
        <v>51</v>
      </c>
      <c r="R32" s="223"/>
      <c r="S32" s="223"/>
      <c r="T32" s="224"/>
      <c r="V32" s="169" t="s">
        <v>63</v>
      </c>
      <c r="W32" s="170"/>
      <c r="X32" s="170"/>
      <c r="Y32" s="171"/>
      <c r="AA32" s="169" t="s">
        <v>71</v>
      </c>
      <c r="AB32" s="170"/>
      <c r="AC32" s="170"/>
      <c r="AD32" s="171"/>
      <c r="AF32" s="169" t="s">
        <v>77</v>
      </c>
      <c r="AG32" s="170"/>
      <c r="AH32" s="170"/>
      <c r="AI32" s="171"/>
      <c r="AK32" s="169" t="s">
        <v>81</v>
      </c>
      <c r="AL32" s="170"/>
      <c r="AM32" s="170"/>
      <c r="AN32" s="171"/>
    </row>
    <row r="33" spans="1:40">
      <c r="A33" s="12">
        <v>32</v>
      </c>
      <c r="B33" s="13" t="s">
        <v>24</v>
      </c>
      <c r="C33" s="12" t="s">
        <v>9</v>
      </c>
      <c r="D33" s="12" t="s">
        <v>10</v>
      </c>
      <c r="E33" s="12">
        <v>1</v>
      </c>
      <c r="F33" s="14">
        <v>1400</v>
      </c>
      <c r="G33" s="12" t="s">
        <v>17</v>
      </c>
      <c r="H33" s="12" t="s">
        <v>26</v>
      </c>
      <c r="J33" s="31"/>
      <c r="K33" s="7" t="s">
        <v>12</v>
      </c>
      <c r="O33" s="19"/>
      <c r="Q33" s="225"/>
      <c r="R33" s="226"/>
      <c r="S33" s="226"/>
      <c r="T33" s="227"/>
      <c r="V33" s="172"/>
      <c r="W33" s="173"/>
      <c r="X33" s="173"/>
      <c r="Y33" s="174"/>
      <c r="AA33" s="172"/>
      <c r="AB33" s="173"/>
      <c r="AC33" s="173"/>
      <c r="AD33" s="174"/>
      <c r="AF33" s="172"/>
      <c r="AG33" s="173"/>
      <c r="AH33" s="173"/>
      <c r="AI33" s="174"/>
      <c r="AK33" s="172"/>
      <c r="AL33" s="173"/>
      <c r="AM33" s="173"/>
      <c r="AN33" s="174"/>
    </row>
    <row r="34" spans="1:40">
      <c r="A34" s="12">
        <v>33</v>
      </c>
      <c r="B34" s="13" t="s">
        <v>24</v>
      </c>
      <c r="C34" s="12" t="s">
        <v>9</v>
      </c>
      <c r="D34" s="12" t="s">
        <v>16</v>
      </c>
      <c r="E34" s="12">
        <v>1</v>
      </c>
      <c r="F34" s="14">
        <v>1500</v>
      </c>
      <c r="G34" s="12" t="s">
        <v>17</v>
      </c>
      <c r="H34" s="12" t="s">
        <v>12</v>
      </c>
      <c r="J34" s="32"/>
      <c r="K34" s="7" t="s">
        <v>20</v>
      </c>
      <c r="O34" s="19"/>
    </row>
    <row r="35" spans="1:40" ht="23.25">
      <c r="A35" s="12">
        <v>34</v>
      </c>
      <c r="B35" s="13" t="s">
        <v>24</v>
      </c>
      <c r="C35" s="12" t="s">
        <v>9</v>
      </c>
      <c r="D35" s="12" t="s">
        <v>13</v>
      </c>
      <c r="E35" s="12">
        <v>1</v>
      </c>
      <c r="F35" s="14">
        <v>2000</v>
      </c>
      <c r="G35" s="12" t="s">
        <v>14</v>
      </c>
      <c r="H35" s="12" t="s">
        <v>12</v>
      </c>
      <c r="J35" s="25"/>
      <c r="K35" s="7" t="s">
        <v>22</v>
      </c>
      <c r="O35" s="19"/>
      <c r="Q35" s="231" t="s">
        <v>168</v>
      </c>
      <c r="R35" s="232"/>
      <c r="S35" s="232"/>
      <c r="T35" s="232"/>
      <c r="U35" s="233"/>
      <c r="V35" s="233"/>
      <c r="W35" s="233"/>
      <c r="X35" s="233"/>
      <c r="Y35" s="233"/>
      <c r="Z35" s="233"/>
      <c r="AA35" s="233"/>
      <c r="AB35" s="233"/>
      <c r="AC35" s="233"/>
      <c r="AD35" s="233"/>
      <c r="AE35" s="233"/>
      <c r="AF35" s="233"/>
      <c r="AG35" s="233"/>
      <c r="AH35" s="233"/>
      <c r="AI35" s="233"/>
      <c r="AJ35" s="233"/>
      <c r="AK35" s="233"/>
      <c r="AL35" s="233"/>
      <c r="AM35" s="233"/>
      <c r="AN35" s="233"/>
    </row>
    <row r="36" spans="1:40">
      <c r="A36" s="12">
        <v>35</v>
      </c>
      <c r="B36" s="13" t="s">
        <v>8</v>
      </c>
      <c r="C36" s="12" t="s">
        <v>9</v>
      </c>
      <c r="D36" s="12" t="s">
        <v>19</v>
      </c>
      <c r="E36" s="12">
        <v>1</v>
      </c>
      <c r="F36" s="14">
        <v>1800</v>
      </c>
      <c r="G36" s="12" t="s">
        <v>11</v>
      </c>
      <c r="H36" s="12" t="s">
        <v>18</v>
      </c>
      <c r="J36" s="33"/>
      <c r="K36" s="7" t="s">
        <v>21</v>
      </c>
      <c r="O36" s="19"/>
    </row>
    <row r="37" spans="1:40">
      <c r="A37" s="12">
        <v>36</v>
      </c>
      <c r="B37" s="13" t="s">
        <v>24</v>
      </c>
      <c r="C37" s="12" t="s">
        <v>9</v>
      </c>
      <c r="D37" s="12" t="s">
        <v>162</v>
      </c>
      <c r="E37" s="12">
        <v>3</v>
      </c>
      <c r="F37" s="14">
        <v>1700</v>
      </c>
      <c r="G37" s="12" t="s">
        <v>25</v>
      </c>
      <c r="H37" s="12" t="s">
        <v>20</v>
      </c>
      <c r="J37" s="34"/>
      <c r="K37" s="7" t="s">
        <v>23</v>
      </c>
      <c r="O37" s="19"/>
    </row>
    <row r="38" spans="1:40">
      <c r="A38" s="12">
        <v>37</v>
      </c>
      <c r="B38" s="13" t="s">
        <v>8</v>
      </c>
      <c r="C38" s="12" t="s">
        <v>9</v>
      </c>
      <c r="D38" s="12" t="s">
        <v>16</v>
      </c>
      <c r="E38" s="12">
        <v>1</v>
      </c>
      <c r="F38" s="14">
        <v>400</v>
      </c>
      <c r="G38" s="12" t="s">
        <v>17</v>
      </c>
      <c r="H38" s="12" t="s">
        <v>18</v>
      </c>
      <c r="J38" s="35"/>
      <c r="K38" s="36" t="s">
        <v>18</v>
      </c>
      <c r="O38" s="19"/>
    </row>
    <row r="39" spans="1:40">
      <c r="A39" s="12">
        <v>38</v>
      </c>
      <c r="B39" s="13" t="s">
        <v>8</v>
      </c>
      <c r="C39" s="12" t="s">
        <v>15</v>
      </c>
      <c r="D39" s="12" t="s">
        <v>16</v>
      </c>
      <c r="E39" s="12">
        <v>1</v>
      </c>
      <c r="F39" s="14">
        <v>250</v>
      </c>
      <c r="G39" s="12" t="s">
        <v>14</v>
      </c>
      <c r="H39" s="12" t="s">
        <v>12</v>
      </c>
      <c r="J39" s="37"/>
      <c r="K39" s="38" t="s">
        <v>26</v>
      </c>
      <c r="L39" s="39"/>
      <c r="M39" s="39"/>
      <c r="N39" s="39"/>
      <c r="O39" s="40"/>
    </row>
    <row r="40" spans="1:40">
      <c r="A40" s="12">
        <v>39</v>
      </c>
      <c r="B40" s="13" t="s">
        <v>24</v>
      </c>
      <c r="C40" s="12" t="s">
        <v>9</v>
      </c>
      <c r="D40" s="12" t="s">
        <v>10</v>
      </c>
      <c r="E40" s="12">
        <v>1</v>
      </c>
      <c r="F40" s="14">
        <v>350</v>
      </c>
      <c r="G40" s="12" t="s">
        <v>17</v>
      </c>
      <c r="H40" s="12" t="s">
        <v>12</v>
      </c>
    </row>
    <row r="41" spans="1:40">
      <c r="A41" s="12">
        <v>40</v>
      </c>
      <c r="B41" s="13" t="s">
        <v>8</v>
      </c>
      <c r="C41" s="12" t="s">
        <v>9</v>
      </c>
      <c r="D41" s="12" t="s">
        <v>10</v>
      </c>
      <c r="E41" s="12">
        <v>3</v>
      </c>
      <c r="F41" s="14">
        <v>1600</v>
      </c>
      <c r="G41" s="12" t="s">
        <v>14</v>
      </c>
      <c r="H41" s="12" t="s">
        <v>23</v>
      </c>
    </row>
    <row r="42" spans="1:40">
      <c r="A42" s="12">
        <v>41</v>
      </c>
      <c r="B42" s="13" t="s">
        <v>8</v>
      </c>
      <c r="C42" s="12" t="s">
        <v>9</v>
      </c>
      <c r="D42" s="12" t="s">
        <v>16</v>
      </c>
      <c r="E42" s="12">
        <v>1</v>
      </c>
      <c r="F42" s="14">
        <v>1400</v>
      </c>
      <c r="G42" s="12" t="s">
        <v>17</v>
      </c>
      <c r="H42" s="12" t="s">
        <v>12</v>
      </c>
    </row>
    <row r="43" spans="1:40">
      <c r="A43" s="12">
        <v>42</v>
      </c>
      <c r="B43" s="13" t="s">
        <v>8</v>
      </c>
      <c r="C43" s="12" t="s">
        <v>9</v>
      </c>
      <c r="D43" s="12" t="s">
        <v>16</v>
      </c>
      <c r="E43" s="12">
        <v>1</v>
      </c>
      <c r="F43" s="14">
        <v>200</v>
      </c>
      <c r="G43" s="12" t="s">
        <v>14</v>
      </c>
      <c r="H43" s="12" t="s">
        <v>23</v>
      </c>
    </row>
    <row r="44" spans="1:40">
      <c r="A44" s="12">
        <v>43</v>
      </c>
      <c r="B44" s="13" t="s">
        <v>8</v>
      </c>
      <c r="C44" s="12" t="s">
        <v>15</v>
      </c>
      <c r="D44" s="12" t="s">
        <v>19</v>
      </c>
      <c r="E44" s="12">
        <v>2</v>
      </c>
      <c r="F44" s="14">
        <v>450</v>
      </c>
      <c r="G44" s="12" t="s">
        <v>17</v>
      </c>
      <c r="H44" s="12" t="s">
        <v>23</v>
      </c>
    </row>
    <row r="45" spans="1:40">
      <c r="A45" s="12">
        <v>44</v>
      </c>
      <c r="B45" s="13" t="s">
        <v>24</v>
      </c>
      <c r="C45" s="12" t="s">
        <v>15</v>
      </c>
      <c r="D45" s="12" t="s">
        <v>19</v>
      </c>
      <c r="E45" s="12">
        <v>1</v>
      </c>
      <c r="F45" s="14">
        <v>400</v>
      </c>
      <c r="G45" s="12" t="s">
        <v>14</v>
      </c>
      <c r="H45" s="12" t="s">
        <v>12</v>
      </c>
    </row>
    <row r="46" spans="1:40">
      <c r="A46" s="12">
        <v>45</v>
      </c>
      <c r="B46" s="13" t="s">
        <v>24</v>
      </c>
      <c r="C46" s="12" t="s">
        <v>9</v>
      </c>
      <c r="D46" s="12" t="s">
        <v>16</v>
      </c>
      <c r="E46" s="12">
        <v>1</v>
      </c>
      <c r="F46" s="14">
        <v>1300</v>
      </c>
      <c r="G46" s="12" t="s">
        <v>14</v>
      </c>
      <c r="H46" s="12" t="s">
        <v>23</v>
      </c>
    </row>
    <row r="47" spans="1:40">
      <c r="A47" s="12">
        <v>46</v>
      </c>
      <c r="B47" s="13" t="s">
        <v>8</v>
      </c>
      <c r="C47" s="12" t="s">
        <v>15</v>
      </c>
      <c r="D47" s="12" t="s">
        <v>16</v>
      </c>
      <c r="E47" s="12">
        <v>1</v>
      </c>
      <c r="F47" s="14">
        <v>300</v>
      </c>
      <c r="G47" s="12" t="s">
        <v>14</v>
      </c>
      <c r="H47" s="12" t="s">
        <v>18</v>
      </c>
    </row>
    <row r="48" spans="1:40">
      <c r="A48" s="12">
        <v>47</v>
      </c>
      <c r="B48" s="13" t="s">
        <v>8</v>
      </c>
      <c r="C48" s="12" t="s">
        <v>15</v>
      </c>
      <c r="D48" s="12" t="s">
        <v>16</v>
      </c>
      <c r="E48" s="12">
        <v>1</v>
      </c>
      <c r="F48" s="14">
        <v>350</v>
      </c>
      <c r="G48" s="12" t="s">
        <v>14</v>
      </c>
      <c r="H48" s="12" t="s">
        <v>21</v>
      </c>
    </row>
    <row r="49" spans="1:40">
      <c r="A49" s="12">
        <v>48</v>
      </c>
      <c r="B49" s="13" t="s">
        <v>24</v>
      </c>
      <c r="C49" s="12" t="s">
        <v>9</v>
      </c>
      <c r="D49" s="12" t="s">
        <v>10</v>
      </c>
      <c r="E49" s="12">
        <v>2</v>
      </c>
      <c r="F49" s="14">
        <v>450</v>
      </c>
      <c r="G49" s="12" t="s">
        <v>14</v>
      </c>
      <c r="H49" s="12" t="s">
        <v>23</v>
      </c>
    </row>
    <row r="50" spans="1:40">
      <c r="A50" s="12">
        <v>49</v>
      </c>
      <c r="B50" s="15" t="s">
        <v>24</v>
      </c>
      <c r="C50" s="16" t="s">
        <v>9</v>
      </c>
      <c r="D50" s="16" t="s">
        <v>10</v>
      </c>
      <c r="E50" s="16">
        <v>1</v>
      </c>
      <c r="F50" s="17">
        <v>400</v>
      </c>
      <c r="G50" s="16" t="s">
        <v>14</v>
      </c>
      <c r="H50" s="16" t="s">
        <v>12</v>
      </c>
    </row>
    <row r="55" spans="1:40">
      <c r="V55" s="64"/>
    </row>
    <row r="56" spans="1:40">
      <c r="R56" s="65" t="s">
        <v>169</v>
      </c>
      <c r="S56" s="66">
        <f>MAX(R27:S27)</f>
        <v>19</v>
      </c>
      <c r="T56" s="67" t="str">
        <f ca="1">_xlfn.FORMULATEXT(S56)</f>
        <v>=MAX(R27:S27)</v>
      </c>
      <c r="V56" s="64"/>
      <c r="W56" s="65" t="s">
        <v>170</v>
      </c>
      <c r="X56" s="68">
        <f>W27</f>
        <v>20</v>
      </c>
      <c r="Y56" s="67" t="str">
        <f ca="1">_xlfn.FORMULATEXT(X56)</f>
        <v>=W27</v>
      </c>
      <c r="AB56" s="65" t="s">
        <v>171</v>
      </c>
      <c r="AC56" s="68">
        <f>AB27</f>
        <v>22</v>
      </c>
      <c r="AD56" s="67" t="str">
        <f ca="1">_xlfn.FORMULATEXT(AC56)</f>
        <v>=AB27</v>
      </c>
      <c r="AG56" s="65" t="s">
        <v>172</v>
      </c>
      <c r="AH56" s="81">
        <f>AG22</f>
        <v>1.7959183673469388</v>
      </c>
      <c r="AI56" s="67" t="str">
        <f ca="1">_xlfn.FORMULATEXT(AH56)</f>
        <v>=AG22</v>
      </c>
      <c r="AL56" s="65" t="s">
        <v>173</v>
      </c>
      <c r="AM56" s="82">
        <f>AL23</f>
        <v>783.67346938775506</v>
      </c>
      <c r="AN56" s="67" t="str">
        <f ca="1">_xlfn.FORMULATEXT(AM56)</f>
        <v>=AL23</v>
      </c>
    </row>
    <row r="57" spans="1:40">
      <c r="R57" s="65" t="s">
        <v>174</v>
      </c>
      <c r="S57" s="69" t="str">
        <f>INDEX(18:18,MATCH(S56,19:19,0))</f>
        <v>Urban</v>
      </c>
      <c r="T57" s="67" t="str">
        <f ca="1">_xlfn.FORMULATEXT(S57)</f>
        <v>=INDEX(18:18,MATCH(S56,19:19,0))</v>
      </c>
      <c r="W57" s="65" t="s">
        <v>175</v>
      </c>
      <c r="X57" s="70" t="str">
        <f>INDEX(V:V,MATCH(X56,W:W,0))</f>
        <v>Home</v>
      </c>
      <c r="Y57" s="67" t="str">
        <f ca="1">_xlfn.FORMULATEXT(X57)</f>
        <v>=INDEX(V:V,MATCH(X56,W:W,0))</v>
      </c>
      <c r="AB57" s="65" t="s">
        <v>176</v>
      </c>
      <c r="AC57" s="70" t="str">
        <f>INDEX(AA:AA,MATCH(AC56,AB:AB,0))</f>
        <v>Morning</v>
      </c>
      <c r="AD57" s="67" t="str">
        <f ca="1">_xlfn.FORMULATEXT(AC57)</f>
        <v>=INDEX(AA:AA,MATCH(AC56,AB:AB,0))</v>
      </c>
    </row>
    <row r="59" spans="1:40">
      <c r="Q59" s="71" t="s">
        <v>52</v>
      </c>
      <c r="R59" s="72"/>
      <c r="S59" s="72"/>
      <c r="T59" s="73"/>
      <c r="V59" s="74" t="s">
        <v>52</v>
      </c>
      <c r="W59" s="75"/>
      <c r="X59" s="75"/>
      <c r="Y59" s="78"/>
      <c r="AA59" s="74" t="s">
        <v>52</v>
      </c>
      <c r="AB59" s="75"/>
      <c r="AC59" s="75"/>
      <c r="AD59" s="78"/>
      <c r="AF59" s="74" t="s">
        <v>52</v>
      </c>
      <c r="AG59" s="75"/>
      <c r="AH59" s="75"/>
      <c r="AI59" s="78"/>
      <c r="AK59" s="74" t="s">
        <v>52</v>
      </c>
      <c r="AL59" s="75"/>
      <c r="AM59" s="75"/>
      <c r="AN59" s="78"/>
    </row>
    <row r="60" spans="1:40">
      <c r="Q60" s="222" t="s">
        <v>53</v>
      </c>
      <c r="R60" s="223"/>
      <c r="S60" s="223"/>
      <c r="T60" s="224"/>
      <c r="V60" s="169" t="s">
        <v>64</v>
      </c>
      <c r="W60" s="170"/>
      <c r="X60" s="170"/>
      <c r="Y60" s="171"/>
      <c r="AA60" s="169" t="s">
        <v>72</v>
      </c>
      <c r="AB60" s="170"/>
      <c r="AC60" s="170"/>
      <c r="AD60" s="171"/>
      <c r="AF60" s="169" t="s">
        <v>78</v>
      </c>
      <c r="AG60" s="170"/>
      <c r="AH60" s="170"/>
      <c r="AI60" s="171"/>
      <c r="AK60" s="169" t="s">
        <v>82</v>
      </c>
      <c r="AL60" s="170"/>
      <c r="AM60" s="170"/>
      <c r="AN60" s="171"/>
    </row>
    <row r="61" spans="1:40">
      <c r="Q61" s="222"/>
      <c r="R61" s="223"/>
      <c r="S61" s="223"/>
      <c r="T61" s="224"/>
      <c r="V61" s="169"/>
      <c r="W61" s="170"/>
      <c r="X61" s="170"/>
      <c r="Y61" s="171"/>
      <c r="AA61" s="169"/>
      <c r="AB61" s="170"/>
      <c r="AC61" s="170"/>
      <c r="AD61" s="171"/>
      <c r="AF61" s="169"/>
      <c r="AG61" s="170"/>
      <c r="AH61" s="170"/>
      <c r="AI61" s="171"/>
      <c r="AK61" s="169"/>
      <c r="AL61" s="170"/>
      <c r="AM61" s="170"/>
      <c r="AN61" s="171"/>
    </row>
    <row r="62" spans="1:40">
      <c r="Q62" s="225"/>
      <c r="R62" s="226"/>
      <c r="S62" s="226"/>
      <c r="T62" s="227"/>
      <c r="V62" s="172"/>
      <c r="W62" s="173"/>
      <c r="X62" s="173"/>
      <c r="Y62" s="174"/>
      <c r="AA62" s="172"/>
      <c r="AB62" s="173"/>
      <c r="AC62" s="173"/>
      <c r="AD62" s="174"/>
      <c r="AF62" s="172"/>
      <c r="AG62" s="173"/>
      <c r="AH62" s="173"/>
      <c r="AI62" s="174"/>
      <c r="AK62" s="172"/>
      <c r="AL62" s="173"/>
      <c r="AM62" s="173"/>
      <c r="AN62" s="174"/>
    </row>
    <row r="66" spans="9:11">
      <c r="I66" s="7"/>
      <c r="K66"/>
    </row>
    <row r="69" spans="9:11">
      <c r="I69" s="7"/>
      <c r="K69"/>
    </row>
    <row r="70" spans="9:11">
      <c r="I70" s="7"/>
      <c r="K70"/>
    </row>
    <row r="71" spans="9:11">
      <c r="I71" s="7"/>
      <c r="K71"/>
    </row>
    <row r="72" spans="9:11">
      <c r="I72" s="7"/>
      <c r="K72"/>
    </row>
    <row r="73" spans="9:11">
      <c r="I73" s="7"/>
      <c r="K73"/>
    </row>
    <row r="74" spans="9:11">
      <c r="I74" s="7"/>
      <c r="K74"/>
    </row>
    <row r="77" spans="9:11">
      <c r="I77" s="7"/>
      <c r="K77"/>
    </row>
    <row r="78" spans="9:11">
      <c r="I78" s="7"/>
      <c r="K78"/>
    </row>
    <row r="79" spans="9:11">
      <c r="I79" s="7"/>
      <c r="K79"/>
    </row>
    <row r="80" spans="9:11">
      <c r="I80" s="7"/>
      <c r="K80"/>
    </row>
    <row r="82" spans="9:11">
      <c r="I82" s="7"/>
      <c r="K82"/>
    </row>
    <row r="83" spans="9:11">
      <c r="I83" s="7"/>
      <c r="K83"/>
    </row>
    <row r="84" spans="9:11">
      <c r="I84" s="7"/>
      <c r="K84"/>
    </row>
    <row r="85" spans="9:11">
      <c r="I85" s="7"/>
      <c r="K85"/>
    </row>
    <row r="86" spans="9:11">
      <c r="I86" s="7"/>
      <c r="K86"/>
    </row>
    <row r="87" spans="9:11">
      <c r="I87" s="7"/>
      <c r="K87"/>
    </row>
    <row r="88" spans="9:11">
      <c r="I88" s="7"/>
      <c r="K88"/>
    </row>
    <row r="89" spans="9:11">
      <c r="I89" s="7"/>
      <c r="K89"/>
    </row>
    <row r="159" ht="15" customHeight="1"/>
  </sheetData>
  <autoFilter ref="A1:H50" xr:uid="{00000000-0009-0000-0000-000004000000}"/>
  <mergeCells count="15">
    <mergeCell ref="J4:O4"/>
    <mergeCell ref="Q12:AN12"/>
    <mergeCell ref="Q35:AN35"/>
    <mergeCell ref="Q3:V5"/>
    <mergeCell ref="Q8:V10"/>
    <mergeCell ref="Q32:T33"/>
    <mergeCell ref="AK32:AN33"/>
    <mergeCell ref="V32:Y33"/>
    <mergeCell ref="AA32:AD33"/>
    <mergeCell ref="AF32:AI33"/>
    <mergeCell ref="Q60:T62"/>
    <mergeCell ref="AK60:AN62"/>
    <mergeCell ref="V60:Y62"/>
    <mergeCell ref="AA60:AD62"/>
    <mergeCell ref="AF60:AI62"/>
  </mergeCells>
  <conditionalFormatting sqref="A2:A50">
    <cfRule type="colorScale" priority="66">
      <colorScale>
        <cfvo type="min"/>
        <cfvo type="max"/>
        <color rgb="FFFCFCFF"/>
        <color theme="6" tint="0.39976195562608724"/>
      </colorScale>
    </cfRule>
  </conditionalFormatting>
  <conditionalFormatting sqref="E2:E50">
    <cfRule type="dataBar" priority="52">
      <dataBar>
        <cfvo type="min"/>
        <cfvo type="max"/>
        <color rgb="FFFFC000"/>
      </dataBar>
      <extLst>
        <ext xmlns:x14="http://schemas.microsoft.com/office/spreadsheetml/2009/9/main" uri="{B025F937-C7B1-47D3-B67F-A62EFF666E3E}">
          <x14:id>{7E5E0339-A3C0-4F0B-878E-D84EE344671B}</x14:id>
        </ext>
      </extLst>
    </cfRule>
  </conditionalFormatting>
  <conditionalFormatting sqref="F2:F50">
    <cfRule type="top10" dxfId="30" priority="39" rank="10"/>
  </conditionalFormatting>
  <conditionalFormatting sqref="E51:E52 E1 E85:E1048576">
    <cfRule type="dataBar" priority="67">
      <dataBar>
        <cfvo type="min"/>
        <cfvo type="max"/>
        <color rgb="FFFFC000"/>
      </dataBar>
      <extLst>
        <ext xmlns:x14="http://schemas.microsoft.com/office/spreadsheetml/2009/9/main" uri="{B025F937-C7B1-47D3-B67F-A62EFF666E3E}">
          <x14:id>{4D325139-A27B-40F4-BC7D-C53773E70374}</x14:id>
        </ext>
      </extLst>
    </cfRule>
  </conditionalFormatting>
  <conditionalFormatting sqref="F1 F51:F52 F85:F1048576">
    <cfRule type="top10" dxfId="29" priority="64" rank="10"/>
  </conditionalFormatting>
  <dataValidations count="10">
    <dataValidation type="list" allowBlank="1" showInputMessage="1" showErrorMessage="1" sqref="D2:D50" xr:uid="{00000000-0002-0000-0400-000000000000}">
      <formula1>$K$14:$K$18</formula1>
    </dataValidation>
    <dataValidation type="list" allowBlank="1" showInputMessage="1" showErrorMessage="1" sqref="B51 B110 B158 B2:B50 B90:B109 B111:B157 B159:B1048576" xr:uid="{00000000-0002-0000-0400-000001000000}">
      <formula1>$K$6:$K$7</formula1>
    </dataValidation>
    <dataValidation type="list" allowBlank="1" showInputMessage="1" showErrorMessage="1" sqref="C51 C110 C158 C2:C50 C90:C109 C111:C157 C159:C1048576" xr:uid="{00000000-0002-0000-0400-000002000000}">
      <formula1>$K$10:$K$11</formula1>
    </dataValidation>
    <dataValidation type="list" allowBlank="1" showInputMessage="1" showErrorMessage="1" sqref="D51 D85 D86 D110 D158 D87:D109 D111:D157 D159:D1048576" xr:uid="{00000000-0002-0000-0400-000003000000}">
      <formula1>$K$14:$K$17</formula1>
    </dataValidation>
    <dataValidation type="decimal" operator="greaterThanOrEqual" allowBlank="1" showInputMessage="1" showErrorMessage="1" sqref="F51 F85 F86 F110 F158 F2:F50 F87:F109 F111:F157 F159:F1048576" xr:uid="{00000000-0002-0000-0400-000004000000}">
      <formula1>0</formula1>
    </dataValidation>
    <dataValidation type="list" allowBlank="1" showInputMessage="1" showErrorMessage="1" sqref="H51 H81 G86 H110 H158 G69:G70 G71:G72 G73:G74 G77:G80 G82:G85 G87:G89 H67:H68 H75:H76 H90:H109 H111:H157 H159:H1048576" xr:uid="{00000000-0002-0000-0400-000005000000}">
      <formula1>$K$27:$K$32</formula1>
    </dataValidation>
    <dataValidation type="whole" operator="greaterThanOrEqual" allowBlank="1" showInputMessage="1" showErrorMessage="1" sqref="E51 E85 E86 E110 E158 A2:A50 E2:E50 E87:E109 E111:E157 E159:E1048576" xr:uid="{00000000-0002-0000-0400-000006000000}">
      <formula1>0</formula1>
    </dataValidation>
    <dataValidation type="list" allowBlank="1" showInputMessage="1" showErrorMessage="1" sqref="G51 G81 G110 G158 G67:G68 G75:G76 G90:G109 G111:G157 G159:G1048576" xr:uid="{00000000-0002-0000-0400-000007000000}">
      <formula1>$K$21:$K$24</formula1>
    </dataValidation>
    <dataValidation type="list" allowBlank="1" showInputMessage="1" showErrorMessage="1" sqref="G2:G50" xr:uid="{00000000-0002-0000-0400-000008000000}">
      <formula1>$K$27:$K$30</formula1>
    </dataValidation>
    <dataValidation type="list" allowBlank="1" showInputMessage="1" showErrorMessage="1" sqref="H2:H50" xr:uid="{00000000-0002-0000-0400-000009000000}">
      <formula1>$K$33:$K$39</formula1>
    </dataValidation>
  </dataValidations>
  <pageMargins left="0.75" right="0.75" top="1" bottom="1" header="0.5" footer="0.5"/>
  <pageSetup paperSize="9" orientation="portrait"/>
  <drawing r:id="rId6"/>
  <extLst>
    <ext xmlns:x14="http://schemas.microsoft.com/office/spreadsheetml/2009/9/main" uri="{78C0D931-6437-407d-A8EE-F0AAD7539E65}">
      <x14:conditionalFormattings>
        <x14:conditionalFormatting xmlns:xm="http://schemas.microsoft.com/office/excel/2006/main">
          <x14:cfRule type="dataBar" id="{7E5E0339-A3C0-4F0B-878E-D84EE344671B}">
            <x14:dataBar minLength="0" maxLength="100" gradient="0">
              <x14:cfvo type="autoMin"/>
              <x14:cfvo type="autoMax"/>
              <x14:negativeFillColor rgb="FFFF0000"/>
              <x14:axisColor rgb="FFFF0000"/>
            </x14:dataBar>
          </x14:cfRule>
          <xm:sqref>E2:E50</xm:sqref>
        </x14:conditionalFormatting>
        <x14:conditionalFormatting xmlns:xm="http://schemas.microsoft.com/office/excel/2006/main">
          <x14:cfRule type="dataBar" id="{4D325139-A27B-40F4-BC7D-C53773E70374}">
            <x14:dataBar minLength="0" maxLength="100" gradient="0">
              <x14:cfvo type="autoMin"/>
              <x14:cfvo type="autoMax"/>
              <x14:negativeFillColor rgb="FFFF0000"/>
              <x14:axisColor rgb="FFFF0000"/>
            </x14:dataBar>
          </x14:cfRule>
          <xm:sqref>E51:E52 E1 E85:E1048576</xm:sqref>
        </x14:conditionalFormatting>
        <x14:conditionalFormatting xmlns:xm="http://schemas.microsoft.com/office/excel/2006/main">
          <x14:cfRule type="containsText" priority="16" operator="containsText" id="{65779912-420B-4594-90B1-F744D0E07423}">
            <xm:f>NOT(ISERROR(SEARCH($K$7,Q1)))</xm:f>
            <xm:f>$K$7</xm:f>
            <x14:dxf>
              <font>
                <color rgb="FFFF0000"/>
              </font>
            </x14:dxf>
          </x14:cfRule>
          <xm:sqref>Q1</xm:sqref>
        </x14:conditionalFormatting>
        <x14:conditionalFormatting xmlns:xm="http://schemas.microsoft.com/office/excel/2006/main">
          <x14:cfRule type="containsText" priority="18" operator="containsText" id="{9906F9E5-ECBE-46F7-A7BB-D5917B175234}">
            <xm:f>NOT(ISERROR(SEARCH($K$11,R1)))</xm:f>
            <xm:f>$K$11</xm:f>
            <x14:dxf>
              <font>
                <color theme="0"/>
              </font>
              <fill>
                <patternFill patternType="solid">
                  <bgColor rgb="FF002060"/>
                </patternFill>
              </fill>
            </x14:dxf>
          </x14:cfRule>
          <xm:sqref>R1</xm:sqref>
        </x14:conditionalFormatting>
        <x14:conditionalFormatting xmlns:xm="http://schemas.microsoft.com/office/excel/2006/main">
          <x14:cfRule type="containsText" priority="17" operator="containsText" id="{EDB41AD0-94AC-4105-A864-49CF6288CCCF}">
            <xm:f>NOT(ISERROR(SEARCH($K$14,S1)))</xm:f>
            <xm:f>$K$14</xm:f>
            <x14:dxf>
              <font>
                <color rgb="FF00B050"/>
              </font>
            </x14:dxf>
          </x14:cfRule>
          <xm:sqref>S1</xm:sqref>
        </x14:conditionalFormatting>
        <x14:conditionalFormatting xmlns:xm="http://schemas.microsoft.com/office/excel/2006/main">
          <x14:cfRule type="containsText" priority="20" operator="containsText" id="{E4370438-2A30-4806-A187-9DA585A0BC64}">
            <xm:f>NOT(ISERROR(SEARCH($K$14,S2)))</xm:f>
            <xm:f>$K$14</xm:f>
            <x14:dxf>
              <font>
                <color rgb="FF00B050"/>
              </font>
            </x14:dxf>
          </x14:cfRule>
          <xm:sqref>S2</xm:sqref>
        </x14:conditionalFormatting>
        <x14:conditionalFormatting xmlns:xm="http://schemas.microsoft.com/office/excel/2006/main">
          <x14:cfRule type="containsText" priority="15" operator="containsText" id="{9F5F8106-6C99-4068-A4CB-DE9BC5E0804E}">
            <xm:f>NOT(ISERROR(SEARCH($K$7,Q3)))</xm:f>
            <xm:f>$K$7</xm:f>
            <x14:dxf>
              <font>
                <color rgb="FFFF0000"/>
              </font>
            </x14:dxf>
          </x14:cfRule>
          <xm:sqref>Q3</xm:sqref>
        </x14:conditionalFormatting>
        <x14:conditionalFormatting xmlns:xm="http://schemas.microsoft.com/office/excel/2006/main">
          <x14:cfRule type="containsText" priority="2" operator="containsText" id="{20EC784B-8A4E-47D7-B8ED-3EA017823B87}">
            <xm:f>NOT(ISERROR(SEARCH($K$7,Q12)))</xm:f>
            <xm:f>$K$7</xm:f>
            <x14:dxf>
              <font>
                <color rgb="FFFF0000"/>
              </font>
            </x14:dxf>
          </x14:cfRule>
          <xm:sqref>Q12</xm:sqref>
        </x14:conditionalFormatting>
        <x14:conditionalFormatting xmlns:xm="http://schemas.microsoft.com/office/excel/2006/main">
          <x14:cfRule type="containsText" priority="1" operator="containsText" id="{8EB29387-7BC8-45AF-8FBA-47F0F5B62580}">
            <xm:f>NOT(ISERROR(SEARCH($K$7,Q35)))</xm:f>
            <xm:f>$K$7</xm:f>
            <x14:dxf>
              <font>
                <color rgb="FFFF0000"/>
              </font>
            </x14:dxf>
          </x14:cfRule>
          <xm:sqref>Q35</xm:sqref>
        </x14:conditionalFormatting>
        <x14:conditionalFormatting xmlns:xm="http://schemas.microsoft.com/office/excel/2006/main">
          <x14:cfRule type="containsText" priority="57" operator="containsText" id="{76C9E90D-5CCC-48E5-81EF-DC2E49374790}">
            <xm:f>NOT(ISERROR(SEARCH($K$39,H53)))</xm:f>
            <xm:f>$K$39</xm:f>
            <x14:dxf>
              <font>
                <color theme="0"/>
              </font>
              <fill>
                <patternFill patternType="solid">
                  <bgColor rgb="FF7030A0"/>
                </patternFill>
              </fill>
            </x14:dxf>
          </x14:cfRule>
          <x14:cfRule type="containsText" priority="58" operator="containsText" id="{F6F33D79-561D-422E-B1CC-238D00715E18}">
            <xm:f>NOT(ISERROR(SEARCH($K$38,H53)))</xm:f>
            <xm:f>$K$38</xm:f>
            <x14:dxf>
              <font>
                <color theme="0"/>
              </font>
              <fill>
                <patternFill patternType="solid">
                  <bgColor rgb="FF002060"/>
                </patternFill>
              </fill>
            </x14:dxf>
          </x14:cfRule>
          <x14:cfRule type="containsText" priority="59" operator="containsText" id="{729836B1-BEFB-424D-953D-F2E8031FD7F3}">
            <xm:f>NOT(ISERROR(SEARCH($K$37,H53)))</xm:f>
            <xm:f>$K$37</xm:f>
            <x14:dxf>
              <fill>
                <patternFill patternType="solid">
                  <bgColor rgb="FF00B0F0"/>
                </patternFill>
              </fill>
            </x14:dxf>
          </x14:cfRule>
          <x14:cfRule type="containsText" priority="60" operator="containsText" id="{E82AEC76-3C8F-41A4-8839-CF0766BD8284}">
            <xm:f>NOT(ISERROR(SEARCH($K$36,H53)))</xm:f>
            <xm:f>$K$36</xm:f>
            <x14:dxf>
              <fill>
                <patternFill patternType="solid">
                  <bgColor rgb="FF00B050"/>
                </patternFill>
              </fill>
            </x14:dxf>
          </x14:cfRule>
          <x14:cfRule type="containsText" priority="61" operator="containsText" id="{3DBAAB64-BC5F-43F0-A8EE-EA5852933F7D}">
            <xm:f>NOT(ISERROR(SEARCH($K$35,H53)))</xm:f>
            <xm:f>$K$35</xm:f>
            <x14:dxf>
              <fill>
                <patternFill patternType="solid">
                  <bgColor rgb="FFFFFF00"/>
                </patternFill>
              </fill>
            </x14:dxf>
          </x14:cfRule>
          <x14:cfRule type="containsText" priority="62" operator="containsText" id="{930BDE15-5C88-4566-85E2-5E485AB6551D}">
            <xm:f>NOT(ISERROR(SEARCH($K$34,H53)))</xm:f>
            <xm:f>$K$34</xm:f>
            <x14:dxf>
              <fill>
                <patternFill patternType="solid">
                  <bgColor rgb="FFFFC000"/>
                </patternFill>
              </fill>
            </x14:dxf>
          </x14:cfRule>
          <xm:sqref>H53</xm:sqref>
        </x14:conditionalFormatting>
        <x14:conditionalFormatting xmlns:xm="http://schemas.microsoft.com/office/excel/2006/main">
          <x14:cfRule type="containsText" priority="38" operator="containsText" id="{4C6A1C78-26AB-492E-96B0-BEFBDA5B2B61}">
            <xm:f>NOT(ISERROR(SEARCH($K$7,B2)))</xm:f>
            <xm:f>$K$7</xm:f>
            <x14:dxf>
              <font>
                <color rgb="FFFF0000"/>
              </font>
            </x14:dxf>
          </x14:cfRule>
          <xm:sqref>B2:B50</xm:sqref>
        </x14:conditionalFormatting>
        <x14:conditionalFormatting xmlns:xm="http://schemas.microsoft.com/office/excel/2006/main">
          <x14:cfRule type="containsText" priority="41" operator="containsText" id="{B7CEDC9B-17B4-428D-B74E-16B78192DCE9}">
            <xm:f>NOT(ISERROR(SEARCH($K$11,C2)))</xm:f>
            <xm:f>$K$11</xm:f>
            <x14:dxf>
              <font>
                <color theme="0"/>
              </font>
              <fill>
                <patternFill patternType="solid">
                  <bgColor rgb="FF002060"/>
                </patternFill>
              </fill>
            </x14:dxf>
          </x14:cfRule>
          <xm:sqref>C2:C50</xm:sqref>
        </x14:conditionalFormatting>
        <x14:conditionalFormatting xmlns:xm="http://schemas.microsoft.com/office/excel/2006/main">
          <x14:cfRule type="containsText" priority="40" operator="containsText" id="{D3E7BBB1-C678-4FEE-B79D-124A7B4A9FEC}">
            <xm:f>NOT(ISERROR(SEARCH($K$14,D2)))</xm:f>
            <xm:f>$K$14</xm:f>
            <x14:dxf>
              <font>
                <color rgb="FF00B050"/>
              </font>
            </x14:dxf>
          </x14:cfRule>
          <xm:sqref>D2:D50</xm:sqref>
        </x14:conditionalFormatting>
        <x14:conditionalFormatting xmlns:xm="http://schemas.microsoft.com/office/excel/2006/main">
          <x14:cfRule type="containsText" priority="48" operator="containsText" id="{381924FA-ABD0-4057-AAEA-7C7C6C34E5B5}">
            <xm:f>NOT(ISERROR(SEARCH($K$30,G2)))</xm:f>
            <xm:f>$K$30</xm:f>
            <x14:dxf>
              <font>
                <b/>
                <i val="0"/>
                <u val="none"/>
                <color rgb="FF000000"/>
              </font>
              <fill>
                <patternFill patternType="solid">
                  <bgColor theme="0" tint="-4.9989318521683403E-2"/>
                </patternFill>
              </fill>
            </x14:dxf>
          </x14:cfRule>
          <x14:cfRule type="containsText" priority="49" operator="containsText" id="{65C09519-9DA2-4DAC-91CC-70613FF68598}">
            <xm:f>NOT(ISERROR(SEARCH($K$29,G2)))</xm:f>
            <xm:f>$K$29</xm:f>
            <x14:dxf>
              <font>
                <strike val="0"/>
                <u val="none"/>
                <color theme="0"/>
              </font>
              <fill>
                <patternFill patternType="solid">
                  <bgColor rgb="FF0052E8"/>
                </patternFill>
              </fill>
            </x14:dxf>
          </x14:cfRule>
          <x14:cfRule type="containsText" priority="50" operator="containsText" id="{F289606E-635C-4DF3-986F-D3D23D5E8F76}">
            <xm:f>NOT(ISERROR(SEARCH($K$28,G2)))</xm:f>
            <xm:f>$K$28</xm:f>
            <x14:dxf>
              <fill>
                <patternFill patternType="solid">
                  <bgColor rgb="FF009241"/>
                </patternFill>
              </fill>
            </x14:dxf>
          </x14:cfRule>
          <x14:cfRule type="containsText" priority="51" operator="containsText" id="{C4DE770B-65CD-4FE6-9E26-5222E482F15A}">
            <xm:f>NOT(ISERROR(SEARCH($K$27,G2)))</xm:f>
            <xm:f>$K$27</xm:f>
            <x14:dxf>
              <fill>
                <patternFill patternType="solid">
                  <bgColor rgb="FFFFFF00"/>
                </patternFill>
              </fill>
            </x14:dxf>
          </x14:cfRule>
          <xm:sqref>G2:G50</xm:sqref>
        </x14:conditionalFormatting>
        <x14:conditionalFormatting xmlns:xm="http://schemas.microsoft.com/office/excel/2006/main">
          <x14:cfRule type="containsText" priority="42" operator="containsText" id="{3938FD84-A2A8-4316-A730-B9A3046EDD0B}">
            <xm:f>NOT(ISERROR(SEARCH($K$39,H2)))</xm:f>
            <xm:f>$K$39</xm:f>
            <x14:dxf>
              <font>
                <color theme="0"/>
              </font>
              <fill>
                <patternFill patternType="solid">
                  <bgColor rgb="FF7030A0"/>
                </patternFill>
              </fill>
            </x14:dxf>
          </x14:cfRule>
          <x14:cfRule type="containsText" priority="43" operator="containsText" id="{ACD7F0F9-EE37-468F-8E26-814E24B2D83A}">
            <xm:f>NOT(ISERROR(SEARCH($K$38,H2)))</xm:f>
            <xm:f>$K$38</xm:f>
            <x14:dxf>
              <font>
                <color theme="0"/>
              </font>
              <fill>
                <patternFill patternType="solid">
                  <bgColor rgb="FF002060"/>
                </patternFill>
              </fill>
            </x14:dxf>
          </x14:cfRule>
          <x14:cfRule type="containsText" priority="44" operator="containsText" id="{AC295E02-1D31-4368-A25F-49C475725635}">
            <xm:f>NOT(ISERROR(SEARCH($K$37,H2)))</xm:f>
            <xm:f>$K$37</xm:f>
            <x14:dxf>
              <fill>
                <patternFill patternType="solid">
                  <bgColor rgb="FF00B0F0"/>
                </patternFill>
              </fill>
            </x14:dxf>
          </x14:cfRule>
          <x14:cfRule type="containsText" priority="45" operator="containsText" id="{410D20AD-15A7-42B4-A261-74719C88A58F}">
            <xm:f>NOT(ISERROR(SEARCH($K$36,H2)))</xm:f>
            <xm:f>$K$36</xm:f>
            <x14:dxf>
              <fill>
                <patternFill patternType="solid">
                  <bgColor rgb="FF00B050"/>
                </patternFill>
              </fill>
            </x14:dxf>
          </x14:cfRule>
          <x14:cfRule type="containsText" priority="46" operator="containsText" id="{4892ABF2-4BC7-4096-9150-0A5F566BC788}">
            <xm:f>NOT(ISERROR(SEARCH($K$35,H2)))</xm:f>
            <xm:f>$K$35</xm:f>
            <x14:dxf>
              <fill>
                <patternFill patternType="solid">
                  <bgColor rgb="FFFFFF00"/>
                </patternFill>
              </fill>
            </x14:dxf>
          </x14:cfRule>
          <x14:cfRule type="containsText" priority="47" operator="containsText" id="{47996B9D-CC42-4FF4-98EF-DA257AB16E95}">
            <xm:f>NOT(ISERROR(SEARCH($K$34,H2)))</xm:f>
            <xm:f>$K$34</xm:f>
            <x14:dxf>
              <fill>
                <patternFill patternType="solid">
                  <bgColor rgb="FFFFC000"/>
                </patternFill>
              </fill>
            </x14:dxf>
          </x14:cfRule>
          <xm:sqref>H2:H50</xm:sqref>
        </x14:conditionalFormatting>
        <x14:conditionalFormatting xmlns:xm="http://schemas.microsoft.com/office/excel/2006/main">
          <x14:cfRule type="containsText" priority="63" operator="containsText" id="{19DFB845-A36B-4711-9FCD-6C7CE48C5939}">
            <xm:f>NOT(ISERROR(SEARCH($K$7,B1)))</xm:f>
            <xm:f>$K$7</xm:f>
            <x14:dxf>
              <font>
                <color rgb="FFFF0000"/>
              </font>
            </x14:dxf>
          </x14:cfRule>
          <xm:sqref>B1 B51:B52 B90:B1048576</xm:sqref>
        </x14:conditionalFormatting>
        <x14:conditionalFormatting xmlns:xm="http://schemas.microsoft.com/office/excel/2006/main">
          <x14:cfRule type="containsText" priority="65" operator="containsText" id="{E7BD0E33-4887-4CCF-9FA7-5628FE55506B}">
            <xm:f>NOT(ISERROR(SEARCH($K$14,D1)))</xm:f>
            <xm:f>$K$14</xm:f>
            <x14:dxf>
              <font>
                <color rgb="FF00B050"/>
              </font>
            </x14:dxf>
          </x14:cfRule>
          <xm:sqref>D1 D51:D52 D85:D1048576</xm:sqref>
        </x14:conditionalFormatting>
        <x14:conditionalFormatting xmlns:xm="http://schemas.microsoft.com/office/excel/2006/main">
          <x14:cfRule type="containsText" priority="19" operator="containsText" id="{EC1C1CB7-5339-4BE8-A8FD-948987AAC3ED}">
            <xm:f>NOT(ISERROR(SEARCH($K$7,Q2)))</xm:f>
            <xm:f>$K$7</xm:f>
            <x14:dxf>
              <font>
                <color rgb="FFFF0000"/>
              </font>
            </x14:dxf>
          </x14:cfRule>
          <xm:sqref>Q2 Q6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4"/>
  <sheetViews>
    <sheetView showGridLines="0" tabSelected="1" zoomScale="85" zoomScaleNormal="85" workbookViewId="0">
      <selection activeCell="Z9" sqref="Z9"/>
    </sheetView>
  </sheetViews>
  <sheetFormatPr defaultColWidth="9.140625" defaultRowHeight="15"/>
  <cols>
    <col min="1" max="16384" width="9.140625" style="1"/>
  </cols>
  <sheetData>
    <row r="1" spans="1:24">
      <c r="A1" s="2"/>
      <c r="B1" s="2"/>
      <c r="C1" s="2"/>
      <c r="D1" s="2"/>
      <c r="E1" s="2"/>
      <c r="F1" s="2"/>
      <c r="G1" s="2"/>
      <c r="H1" s="2"/>
      <c r="I1" s="2"/>
      <c r="J1" s="2"/>
      <c r="K1" s="2"/>
      <c r="L1" s="2"/>
      <c r="M1" s="2"/>
      <c r="N1" s="2"/>
      <c r="O1" s="2"/>
      <c r="P1" s="2"/>
      <c r="Q1" s="2"/>
      <c r="R1" s="2"/>
      <c r="S1" s="2"/>
      <c r="T1" s="2"/>
      <c r="U1" s="2"/>
      <c r="V1" s="2"/>
      <c r="W1" s="2"/>
      <c r="X1" s="2"/>
    </row>
    <row r="2" spans="1:24">
      <c r="A2" s="2"/>
      <c r="B2" s="2"/>
      <c r="C2" s="2"/>
      <c r="D2" s="2"/>
      <c r="E2" s="2"/>
      <c r="F2" s="2"/>
      <c r="G2" s="2"/>
      <c r="H2" s="2"/>
      <c r="I2" s="2"/>
      <c r="J2" s="2"/>
      <c r="K2" s="2"/>
      <c r="L2" s="2"/>
      <c r="M2" s="2"/>
      <c r="N2" s="2"/>
      <c r="O2" s="2"/>
      <c r="P2" s="2"/>
      <c r="Q2" s="2"/>
      <c r="R2" s="2"/>
      <c r="S2" s="2"/>
      <c r="T2" s="2"/>
      <c r="U2" s="2"/>
      <c r="V2" s="2"/>
      <c r="W2" s="2"/>
      <c r="X2" s="2"/>
    </row>
    <row r="3" spans="1:24">
      <c r="A3" s="2"/>
      <c r="B3" s="2"/>
      <c r="C3" s="2"/>
      <c r="D3" s="2"/>
      <c r="E3" s="2"/>
      <c r="F3" s="2"/>
      <c r="G3" s="2"/>
      <c r="H3" s="2"/>
      <c r="I3" s="2"/>
      <c r="J3" s="2"/>
      <c r="K3" s="2"/>
      <c r="L3" s="2"/>
      <c r="M3" s="2"/>
      <c r="N3" s="2"/>
      <c r="O3" s="2"/>
      <c r="P3" s="2"/>
      <c r="Q3" s="2"/>
      <c r="R3" s="2"/>
      <c r="S3" s="2"/>
      <c r="T3" s="2"/>
      <c r="U3" s="2"/>
      <c r="V3" s="2"/>
      <c r="W3" s="2"/>
      <c r="X3" s="2"/>
    </row>
    <row r="4" spans="1:24">
      <c r="A4" s="2"/>
      <c r="B4" s="2"/>
      <c r="C4" s="2"/>
      <c r="D4" s="2"/>
      <c r="E4" s="2"/>
      <c r="F4" s="2"/>
      <c r="G4" s="2"/>
      <c r="H4" s="2"/>
      <c r="I4" s="2"/>
      <c r="J4" s="2"/>
      <c r="K4" s="2"/>
      <c r="L4" s="2"/>
      <c r="M4" s="2"/>
      <c r="N4" s="2"/>
      <c r="O4" s="2"/>
      <c r="P4" s="2"/>
      <c r="Q4" s="2"/>
      <c r="R4" s="2"/>
      <c r="S4" s="2"/>
      <c r="T4" s="2"/>
      <c r="U4" s="2"/>
      <c r="V4" s="2"/>
      <c r="W4" s="2"/>
      <c r="X4" s="2"/>
    </row>
    <row r="5" spans="1:24">
      <c r="A5" s="2"/>
      <c r="B5" s="2"/>
      <c r="C5" s="2"/>
      <c r="D5" s="2"/>
      <c r="E5" s="2"/>
      <c r="F5" s="2"/>
      <c r="G5" s="2"/>
      <c r="H5" s="2"/>
      <c r="I5" s="2"/>
      <c r="J5" s="2"/>
      <c r="K5" s="2"/>
      <c r="L5" s="2"/>
      <c r="M5" s="2"/>
      <c r="N5" s="2"/>
      <c r="O5" s="2"/>
      <c r="P5" s="2"/>
      <c r="Q5" s="2"/>
      <c r="R5" s="2"/>
      <c r="S5" s="2"/>
      <c r="T5" s="2"/>
      <c r="U5" s="2"/>
      <c r="V5" s="2"/>
      <c r="W5" s="2"/>
      <c r="X5" s="2"/>
    </row>
    <row r="6" spans="1:24">
      <c r="A6" s="2"/>
      <c r="B6" s="2"/>
      <c r="C6" s="2"/>
      <c r="D6" s="2"/>
      <c r="E6" s="2"/>
      <c r="F6" s="2"/>
      <c r="G6" s="2"/>
      <c r="H6" s="2"/>
      <c r="I6" s="2"/>
      <c r="J6" s="2"/>
      <c r="K6" s="2"/>
      <c r="L6" s="2"/>
      <c r="M6" s="2"/>
      <c r="N6" s="2"/>
      <c r="O6" s="2"/>
      <c r="P6" s="2"/>
      <c r="Q6" s="2"/>
      <c r="R6" s="2"/>
      <c r="S6" s="2"/>
      <c r="T6" s="2"/>
      <c r="U6" s="2"/>
      <c r="V6" s="2"/>
      <c r="W6" s="2"/>
      <c r="X6" s="2"/>
    </row>
    <row r="7" spans="1:24">
      <c r="A7" s="2"/>
      <c r="B7" s="2"/>
      <c r="C7" s="2"/>
      <c r="D7" s="2"/>
      <c r="E7" s="2"/>
      <c r="F7" s="2"/>
      <c r="G7" s="2"/>
      <c r="H7" s="2"/>
      <c r="I7" s="2"/>
      <c r="J7" s="2"/>
      <c r="K7" s="2"/>
      <c r="L7" s="2"/>
      <c r="M7" s="2"/>
      <c r="N7" s="2"/>
      <c r="O7" s="2"/>
      <c r="P7" s="2"/>
      <c r="Q7" s="2"/>
      <c r="R7" s="2"/>
      <c r="S7" s="2"/>
      <c r="T7" s="2"/>
      <c r="U7" s="2"/>
      <c r="V7" s="2"/>
      <c r="W7" s="2"/>
      <c r="X7" s="2"/>
    </row>
    <row r="8" spans="1:24">
      <c r="A8" s="2"/>
      <c r="B8" s="2"/>
      <c r="C8" s="2"/>
      <c r="D8" s="2"/>
      <c r="E8" s="2"/>
      <c r="F8" s="2"/>
      <c r="G8" s="2"/>
      <c r="H8" s="2"/>
      <c r="I8" s="2"/>
      <c r="J8" s="2"/>
      <c r="K8" s="2"/>
      <c r="L8" s="2"/>
      <c r="M8" s="2"/>
      <c r="N8" s="2"/>
      <c r="O8" s="2"/>
      <c r="P8" s="2"/>
      <c r="Q8" s="2"/>
      <c r="R8" s="2"/>
      <c r="S8" s="2"/>
      <c r="T8" s="2"/>
      <c r="U8" s="2"/>
      <c r="V8" s="2"/>
      <c r="W8" s="2"/>
      <c r="X8" s="2"/>
    </row>
    <row r="9" spans="1:24">
      <c r="A9" s="2"/>
      <c r="B9" s="2"/>
      <c r="C9" s="2"/>
      <c r="D9" s="2"/>
      <c r="E9" s="2"/>
      <c r="F9" s="2"/>
      <c r="G9" s="2"/>
      <c r="H9" s="2"/>
      <c r="I9" s="2"/>
      <c r="J9" s="2"/>
      <c r="K9" s="2"/>
      <c r="L9" s="2"/>
      <c r="M9" s="2"/>
      <c r="N9" s="2"/>
      <c r="O9" s="2"/>
      <c r="P9" s="2"/>
      <c r="Q9" s="2"/>
      <c r="R9" s="2"/>
      <c r="S9" s="2"/>
      <c r="T9" s="2"/>
      <c r="U9" s="2"/>
      <c r="V9" s="2"/>
      <c r="W9" s="2"/>
      <c r="X9" s="2"/>
    </row>
    <row r="10" spans="1:24">
      <c r="A10" s="2"/>
      <c r="B10" s="2"/>
      <c r="C10" s="2"/>
      <c r="D10" s="2"/>
      <c r="E10" s="2"/>
      <c r="F10" s="2"/>
      <c r="G10" s="2"/>
      <c r="H10" s="2"/>
      <c r="I10" s="2"/>
      <c r="J10" s="2"/>
      <c r="K10" s="2"/>
      <c r="L10" s="2"/>
      <c r="M10" s="2"/>
      <c r="N10" s="2"/>
      <c r="O10" s="2"/>
      <c r="P10" s="2"/>
      <c r="Q10" s="2"/>
      <c r="R10" s="2"/>
      <c r="S10" s="2"/>
      <c r="T10" s="2"/>
      <c r="U10" s="2"/>
      <c r="V10" s="2"/>
      <c r="W10" s="2"/>
      <c r="X10" s="2"/>
    </row>
    <row r="11" spans="1:24">
      <c r="A11" s="2"/>
      <c r="B11" s="2"/>
      <c r="C11" s="2"/>
      <c r="D11" s="2"/>
      <c r="E11" s="2"/>
      <c r="F11" s="3"/>
      <c r="G11" s="2"/>
      <c r="H11" s="2"/>
      <c r="I11" s="2"/>
      <c r="J11" s="2"/>
      <c r="K11" s="2"/>
      <c r="L11" s="2"/>
      <c r="M11" s="2"/>
      <c r="N11" s="2"/>
      <c r="O11" s="2"/>
      <c r="P11" s="2"/>
      <c r="Q11" s="2"/>
      <c r="R11" s="2"/>
      <c r="S11" s="2"/>
      <c r="T11" s="2"/>
      <c r="U11" s="2"/>
      <c r="V11" s="2"/>
      <c r="W11" s="2"/>
      <c r="X11" s="2"/>
    </row>
    <row r="12" spans="1:24">
      <c r="A12" s="2"/>
      <c r="B12" s="2"/>
      <c r="C12" s="2"/>
      <c r="D12" s="2"/>
      <c r="E12" s="2"/>
      <c r="F12" s="3"/>
      <c r="G12" s="2"/>
      <c r="H12" s="2"/>
      <c r="I12" s="2"/>
      <c r="J12" s="2"/>
      <c r="K12" s="2"/>
      <c r="L12" s="2"/>
      <c r="M12" s="2"/>
      <c r="N12" s="2"/>
      <c r="O12" s="2"/>
      <c r="P12" s="2"/>
      <c r="Q12" s="2"/>
      <c r="R12" s="2"/>
      <c r="S12" s="2"/>
      <c r="T12" s="2"/>
      <c r="U12" s="2"/>
      <c r="V12" s="2"/>
      <c r="W12" s="2"/>
      <c r="X12" s="2"/>
    </row>
    <row r="13" spans="1:24">
      <c r="A13" s="2"/>
      <c r="B13" s="2"/>
      <c r="C13" s="4"/>
      <c r="D13" s="2"/>
      <c r="E13" s="2"/>
      <c r="F13" s="3"/>
      <c r="G13" s="2"/>
      <c r="H13" s="2"/>
      <c r="I13" s="2"/>
      <c r="J13" s="2"/>
      <c r="K13" s="2"/>
      <c r="L13" s="2"/>
      <c r="M13" s="2"/>
      <c r="N13" s="2"/>
      <c r="O13" s="2"/>
      <c r="P13" s="2"/>
      <c r="Q13" s="2"/>
      <c r="R13" s="2"/>
      <c r="S13" s="2"/>
      <c r="T13" s="2"/>
      <c r="U13" s="2"/>
      <c r="V13" s="2"/>
      <c r="W13" s="2"/>
      <c r="X13" s="2"/>
    </row>
    <row r="14" spans="1:24">
      <c r="A14" s="2"/>
      <c r="B14" s="2"/>
      <c r="C14" s="2"/>
      <c r="D14" s="2"/>
      <c r="E14" s="2"/>
      <c r="F14" s="3"/>
      <c r="G14" s="2"/>
      <c r="H14" s="2"/>
      <c r="I14" s="2"/>
      <c r="J14" s="2"/>
      <c r="K14" s="2"/>
      <c r="L14" s="2"/>
      <c r="M14" s="2"/>
      <c r="N14" s="2"/>
      <c r="O14" s="2"/>
      <c r="P14" s="2"/>
      <c r="Q14" s="2"/>
      <c r="R14" s="2"/>
      <c r="S14" s="2"/>
      <c r="T14" s="2"/>
      <c r="U14" s="2"/>
      <c r="V14" s="2"/>
      <c r="W14" s="2"/>
      <c r="X14" s="2"/>
    </row>
    <row r="15" spans="1:24">
      <c r="A15" s="2"/>
      <c r="B15" s="2"/>
      <c r="C15" s="2"/>
      <c r="D15" s="2"/>
      <c r="E15" s="2"/>
      <c r="F15" s="3"/>
      <c r="G15" s="2"/>
      <c r="H15" s="2"/>
      <c r="I15" s="2"/>
      <c r="J15" s="2"/>
      <c r="K15" s="2"/>
      <c r="L15" s="2"/>
      <c r="M15" s="2"/>
      <c r="N15" s="2"/>
      <c r="O15" s="2"/>
      <c r="P15" s="2"/>
      <c r="Q15" s="2"/>
      <c r="R15" s="2"/>
      <c r="S15" s="2"/>
      <c r="T15" s="2"/>
      <c r="U15" s="2"/>
      <c r="V15" s="2"/>
      <c r="W15" s="2"/>
      <c r="X15" s="2"/>
    </row>
    <row r="16" spans="1:24">
      <c r="A16" s="2"/>
      <c r="B16" s="2"/>
      <c r="C16" s="2"/>
      <c r="D16" s="2"/>
      <c r="E16" s="2"/>
      <c r="F16" s="2"/>
      <c r="G16" s="2"/>
      <c r="H16" s="2"/>
      <c r="I16" s="2"/>
      <c r="J16" s="2"/>
      <c r="K16" s="2"/>
      <c r="L16" s="2"/>
      <c r="M16" s="2"/>
      <c r="N16" s="2"/>
      <c r="O16" s="2"/>
      <c r="P16" s="2"/>
      <c r="Q16" s="2"/>
      <c r="R16" s="2"/>
      <c r="S16" s="2"/>
      <c r="T16" s="2"/>
      <c r="U16" s="2"/>
      <c r="V16" s="2"/>
      <c r="W16" s="2"/>
      <c r="X16" s="2"/>
    </row>
    <row r="17" spans="1:24">
      <c r="A17" s="2"/>
      <c r="B17" s="2"/>
      <c r="C17" s="2"/>
      <c r="D17" s="2"/>
      <c r="E17" s="2"/>
      <c r="F17" s="3"/>
      <c r="G17" s="2"/>
      <c r="H17" s="2"/>
      <c r="I17" s="2"/>
      <c r="J17" s="2"/>
      <c r="K17" s="2"/>
      <c r="L17" s="2"/>
      <c r="M17" s="2"/>
      <c r="N17" s="2"/>
      <c r="O17" s="2"/>
      <c r="P17" s="2"/>
      <c r="Q17" s="2"/>
      <c r="R17" s="2"/>
      <c r="S17" s="2"/>
      <c r="T17" s="2"/>
      <c r="U17" s="2"/>
      <c r="V17" s="2"/>
      <c r="W17" s="2"/>
      <c r="X17" s="2"/>
    </row>
    <row r="18" spans="1:24">
      <c r="A18" s="2"/>
      <c r="B18" s="2"/>
      <c r="C18" s="2"/>
      <c r="D18" s="2"/>
      <c r="E18" s="2"/>
      <c r="F18" s="3"/>
      <c r="G18" s="2"/>
      <c r="H18" s="2"/>
      <c r="I18" s="2"/>
      <c r="J18" s="2"/>
      <c r="K18" s="2"/>
      <c r="L18" s="2"/>
      <c r="M18" s="2"/>
      <c r="N18" s="2"/>
      <c r="O18" s="2"/>
      <c r="P18" s="2"/>
      <c r="Q18" s="2"/>
      <c r="R18" s="2"/>
      <c r="S18" s="2"/>
      <c r="T18" s="2"/>
      <c r="U18" s="2"/>
      <c r="V18" s="2"/>
      <c r="W18" s="2"/>
      <c r="X18" s="2"/>
    </row>
    <row r="19" spans="1:24">
      <c r="A19" s="2"/>
      <c r="B19" s="2"/>
      <c r="C19" s="2"/>
      <c r="D19" s="2"/>
      <c r="E19" s="2"/>
      <c r="F19" s="3"/>
      <c r="G19" s="2"/>
      <c r="H19" s="2"/>
      <c r="I19" s="2"/>
      <c r="J19" s="2"/>
      <c r="K19" s="2"/>
      <c r="L19" s="2"/>
      <c r="M19" s="2"/>
      <c r="N19" s="2"/>
      <c r="O19" s="2"/>
      <c r="P19" s="2"/>
      <c r="Q19" s="2"/>
      <c r="R19" s="2"/>
      <c r="S19" s="2"/>
      <c r="T19" s="2"/>
      <c r="U19" s="2"/>
      <c r="V19" s="2"/>
      <c r="W19" s="2"/>
      <c r="X19" s="2"/>
    </row>
    <row r="20" spans="1:24">
      <c r="A20" s="2"/>
      <c r="B20" s="2"/>
      <c r="C20" s="2"/>
      <c r="D20" s="2"/>
      <c r="E20" s="2"/>
      <c r="F20" s="3"/>
      <c r="G20" s="2"/>
      <c r="H20" s="2"/>
      <c r="I20" s="2"/>
      <c r="J20" s="2"/>
      <c r="K20" s="2"/>
      <c r="L20" s="2"/>
      <c r="M20" s="2"/>
      <c r="N20" s="2"/>
      <c r="O20" s="2"/>
      <c r="P20" s="2"/>
      <c r="Q20" s="2"/>
      <c r="R20" s="2"/>
      <c r="S20" s="2"/>
      <c r="T20" s="2"/>
      <c r="U20" s="2"/>
      <c r="V20" s="2"/>
      <c r="W20" s="2"/>
      <c r="X20" s="2"/>
    </row>
    <row r="21" spans="1:24">
      <c r="A21" s="2"/>
      <c r="B21" s="2"/>
      <c r="C21" s="2"/>
      <c r="D21" s="2"/>
      <c r="E21" s="2"/>
      <c r="F21" s="3"/>
      <c r="G21" s="2"/>
      <c r="H21" s="2"/>
      <c r="I21" s="2"/>
      <c r="J21" s="2"/>
      <c r="K21" s="2"/>
      <c r="L21" s="2"/>
      <c r="M21" s="2"/>
      <c r="N21" s="2"/>
      <c r="O21" s="2"/>
      <c r="P21" s="2"/>
      <c r="Q21" s="2"/>
      <c r="R21" s="2"/>
      <c r="S21" s="2"/>
      <c r="T21" s="2"/>
      <c r="U21" s="2"/>
      <c r="V21" s="2"/>
      <c r="W21" s="2"/>
      <c r="X21" s="2"/>
    </row>
    <row r="22" spans="1:24">
      <c r="A22" s="2"/>
      <c r="B22" s="2"/>
      <c r="C22" s="2"/>
      <c r="D22" s="2"/>
      <c r="E22" s="2"/>
      <c r="F22" s="3"/>
      <c r="G22" s="2"/>
      <c r="H22" s="2"/>
      <c r="I22" s="2"/>
      <c r="J22" s="2"/>
      <c r="K22" s="2"/>
      <c r="L22" s="2"/>
      <c r="M22" s="2"/>
      <c r="N22" s="2"/>
      <c r="O22" s="2"/>
      <c r="P22" s="2"/>
      <c r="Q22" s="2"/>
      <c r="R22" s="2"/>
      <c r="S22" s="2"/>
      <c r="T22" s="2"/>
      <c r="U22" s="2"/>
      <c r="V22" s="2"/>
      <c r="W22" s="2"/>
      <c r="X22" s="2"/>
    </row>
    <row r="23" spans="1:24">
      <c r="A23" s="2"/>
      <c r="B23" s="2"/>
      <c r="C23" s="2"/>
      <c r="D23" s="2"/>
      <c r="E23" s="2"/>
      <c r="F23" s="3"/>
      <c r="G23" s="2"/>
      <c r="H23" s="2"/>
      <c r="I23" s="2"/>
      <c r="J23" s="2"/>
      <c r="K23" s="2"/>
      <c r="L23" s="2"/>
      <c r="M23" s="2"/>
      <c r="N23" s="2"/>
      <c r="O23" s="2"/>
      <c r="P23" s="2"/>
      <c r="Q23" s="2"/>
      <c r="R23" s="2"/>
      <c r="S23" s="2"/>
      <c r="T23" s="2"/>
      <c r="U23" s="2"/>
      <c r="V23" s="2"/>
      <c r="W23" s="2"/>
      <c r="X23" s="2"/>
    </row>
    <row r="24" spans="1:24">
      <c r="A24" s="2"/>
      <c r="B24" s="2"/>
      <c r="C24" s="2"/>
      <c r="D24" s="2"/>
      <c r="E24" s="2"/>
      <c r="F24" s="3"/>
      <c r="G24" s="2"/>
      <c r="H24" s="2"/>
      <c r="I24" s="2"/>
      <c r="J24" s="2"/>
      <c r="K24" s="2"/>
      <c r="L24" s="2"/>
      <c r="M24" s="2"/>
      <c r="N24" s="2"/>
      <c r="O24" s="2"/>
      <c r="P24" s="2"/>
      <c r="Q24" s="2"/>
      <c r="R24" s="2"/>
      <c r="S24" s="2"/>
      <c r="T24" s="2"/>
      <c r="U24" s="2"/>
      <c r="V24" s="2"/>
      <c r="W24" s="2"/>
      <c r="X24" s="2"/>
    </row>
    <row r="25" spans="1:24">
      <c r="A25" s="2"/>
      <c r="B25" s="2"/>
      <c r="C25" s="2"/>
      <c r="D25" s="2"/>
      <c r="E25" s="2"/>
      <c r="F25" s="3"/>
      <c r="G25" s="2"/>
      <c r="H25" s="2"/>
      <c r="I25" s="2"/>
      <c r="J25" s="2"/>
      <c r="K25" s="2"/>
      <c r="L25" s="2"/>
      <c r="M25" s="2"/>
      <c r="N25" s="2"/>
      <c r="O25" s="2"/>
      <c r="P25" s="2"/>
      <c r="Q25" s="2"/>
      <c r="R25" s="2"/>
      <c r="S25" s="2"/>
      <c r="T25" s="2"/>
      <c r="U25" s="2"/>
      <c r="V25" s="2"/>
      <c r="W25" s="2"/>
      <c r="X25" s="2"/>
    </row>
    <row r="26" spans="1:24">
      <c r="A26" s="2"/>
      <c r="B26" s="2"/>
      <c r="C26" s="2"/>
      <c r="D26" s="2"/>
      <c r="E26" s="2"/>
      <c r="F26" s="2"/>
      <c r="G26" s="2"/>
      <c r="H26" s="2"/>
      <c r="I26" s="2"/>
      <c r="J26" s="2"/>
      <c r="K26" s="2"/>
      <c r="L26" s="2"/>
      <c r="M26" s="2"/>
      <c r="N26" s="2"/>
      <c r="O26" s="2"/>
      <c r="P26" s="2"/>
      <c r="Q26" s="2"/>
      <c r="R26" s="2"/>
      <c r="S26" s="2"/>
      <c r="T26" s="2"/>
      <c r="U26" s="2"/>
      <c r="V26" s="2"/>
      <c r="W26" s="2"/>
      <c r="X26" s="2"/>
    </row>
    <row r="27" spans="1:24">
      <c r="A27" s="2"/>
      <c r="B27" s="2"/>
      <c r="C27" s="2"/>
      <c r="D27" s="2"/>
      <c r="E27" s="2"/>
      <c r="F27" s="3"/>
      <c r="G27" s="2"/>
      <c r="H27" s="2"/>
      <c r="I27" s="2"/>
      <c r="J27" s="2"/>
      <c r="K27" s="2"/>
      <c r="L27" s="2"/>
      <c r="M27" s="2"/>
      <c r="N27" s="2"/>
      <c r="O27" s="2"/>
      <c r="P27" s="2"/>
      <c r="Q27" s="2"/>
      <c r="R27" s="2"/>
      <c r="S27" s="2"/>
      <c r="T27" s="2"/>
      <c r="U27" s="2"/>
      <c r="V27" s="2"/>
      <c r="W27" s="2"/>
      <c r="X27" s="2"/>
    </row>
    <row r="28" spans="1:24">
      <c r="A28" s="2"/>
      <c r="B28" s="2"/>
      <c r="C28" s="2"/>
      <c r="D28" s="2"/>
      <c r="E28" s="2"/>
      <c r="F28" s="3"/>
      <c r="G28" s="2"/>
      <c r="H28" s="2"/>
      <c r="I28" s="2"/>
      <c r="J28" s="2"/>
      <c r="K28" s="2"/>
      <c r="L28" s="2"/>
      <c r="M28" s="2"/>
      <c r="N28" s="2"/>
      <c r="O28" s="2"/>
      <c r="P28" s="2"/>
      <c r="Q28" s="2"/>
      <c r="R28" s="2"/>
      <c r="S28" s="2"/>
      <c r="T28" s="2"/>
      <c r="U28" s="2"/>
      <c r="V28" s="2"/>
      <c r="W28" s="2"/>
      <c r="X28" s="2"/>
    </row>
    <row r="29" spans="1:24">
      <c r="A29" s="2"/>
      <c r="B29" s="2"/>
      <c r="C29" s="2"/>
      <c r="D29" s="2"/>
      <c r="E29" s="2"/>
      <c r="F29" s="3"/>
      <c r="G29" s="2"/>
      <c r="H29" s="2"/>
      <c r="I29" s="2"/>
      <c r="J29" s="2"/>
      <c r="K29" s="2"/>
      <c r="L29" s="2"/>
      <c r="M29" s="2"/>
      <c r="N29" s="2"/>
      <c r="O29" s="2"/>
      <c r="P29" s="2"/>
      <c r="Q29" s="2"/>
      <c r="R29" s="2"/>
      <c r="S29" s="2"/>
      <c r="T29" s="2"/>
      <c r="U29" s="2"/>
      <c r="V29" s="2"/>
      <c r="W29" s="2"/>
      <c r="X29" s="2"/>
    </row>
    <row r="30" spans="1:24">
      <c r="A30" s="2"/>
      <c r="B30" s="2"/>
      <c r="C30" s="2"/>
      <c r="D30" s="2"/>
      <c r="E30" s="2"/>
      <c r="F30" s="3"/>
      <c r="G30" s="2"/>
      <c r="H30" s="2"/>
      <c r="I30" s="2"/>
      <c r="J30" s="2"/>
      <c r="K30" s="2"/>
      <c r="L30" s="2"/>
      <c r="M30" s="2"/>
      <c r="N30" s="2"/>
      <c r="O30" s="2"/>
      <c r="P30" s="2"/>
      <c r="Q30" s="2"/>
      <c r="R30" s="2"/>
      <c r="S30" s="2"/>
      <c r="T30" s="2"/>
      <c r="U30" s="2"/>
      <c r="V30" s="2"/>
      <c r="W30" s="2"/>
      <c r="X30" s="2"/>
    </row>
    <row r="31" spans="1:24">
      <c r="A31" s="2"/>
      <c r="B31" s="2"/>
      <c r="C31" s="2"/>
      <c r="D31" s="2"/>
      <c r="E31" s="2"/>
      <c r="F31" s="3"/>
      <c r="G31" s="2"/>
      <c r="H31" s="2"/>
      <c r="I31" s="2"/>
      <c r="J31" s="2"/>
      <c r="K31" s="2"/>
      <c r="L31" s="2"/>
      <c r="M31" s="2"/>
      <c r="N31" s="2"/>
      <c r="O31" s="2"/>
      <c r="P31" s="2"/>
      <c r="Q31" s="2"/>
      <c r="R31" s="2"/>
      <c r="S31" s="2"/>
      <c r="T31" s="2"/>
      <c r="U31" s="2"/>
      <c r="V31" s="2"/>
      <c r="W31" s="2"/>
      <c r="X31" s="2"/>
    </row>
    <row r="32" spans="1:24">
      <c r="A32" s="2"/>
      <c r="B32" s="2"/>
      <c r="C32" s="2"/>
      <c r="D32" s="2"/>
      <c r="E32" s="2"/>
      <c r="F32" s="3"/>
      <c r="G32" s="2"/>
      <c r="H32" s="2"/>
      <c r="I32" s="2"/>
      <c r="J32" s="2"/>
      <c r="K32" s="2"/>
      <c r="L32" s="2"/>
      <c r="M32" s="2"/>
      <c r="N32" s="2"/>
      <c r="O32" s="2"/>
      <c r="P32" s="2"/>
      <c r="Q32" s="2"/>
      <c r="R32" s="2"/>
      <c r="S32" s="2"/>
      <c r="T32" s="2"/>
      <c r="U32" s="2"/>
      <c r="V32" s="2"/>
      <c r="W32" s="2"/>
      <c r="X32" s="2"/>
    </row>
    <row r="33" spans="1:24">
      <c r="A33" s="2"/>
      <c r="B33" s="2"/>
      <c r="C33" s="2"/>
      <c r="D33" s="2"/>
      <c r="E33" s="2"/>
      <c r="F33" s="2"/>
      <c r="G33" s="2"/>
      <c r="H33" s="2"/>
      <c r="I33" s="2"/>
      <c r="J33" s="2"/>
      <c r="K33" s="2"/>
      <c r="L33" s="2"/>
      <c r="M33" s="2"/>
      <c r="N33" s="2"/>
      <c r="O33" s="2"/>
      <c r="P33" s="2"/>
      <c r="Q33" s="2"/>
      <c r="R33" s="2"/>
      <c r="S33" s="2"/>
      <c r="T33" s="2"/>
      <c r="U33" s="2"/>
      <c r="V33" s="2"/>
      <c r="W33" s="2"/>
      <c r="X33" s="2"/>
    </row>
    <row r="34" spans="1:24">
      <c r="A34" s="2"/>
      <c r="B34" s="2"/>
      <c r="C34" s="2"/>
      <c r="D34" s="2"/>
      <c r="E34" s="2"/>
      <c r="F34" s="2"/>
      <c r="G34" s="2"/>
      <c r="H34" s="2"/>
      <c r="I34" s="2"/>
      <c r="J34" s="2"/>
      <c r="K34" s="2"/>
      <c r="L34" s="2"/>
      <c r="M34" s="2"/>
      <c r="N34" s="2"/>
      <c r="O34" s="2"/>
      <c r="P34" s="2"/>
      <c r="Q34" s="2"/>
      <c r="R34" s="2"/>
      <c r="S34" s="2"/>
      <c r="T34" s="2"/>
      <c r="U34" s="2"/>
      <c r="V34" s="2"/>
      <c r="W34" s="2"/>
      <c r="X34" s="2"/>
    </row>
  </sheetData>
  <sheetProtection algorithmName="SHA-512" hashValue="h7JJnU1eaxWNp5drbS0tuTbzvxxUhtcA6g9JQZvyit1RVn8ub4Mmzt9BMl7kmmbjrPvRwdHixG5tLaVKNLGugg==" saltValue="etMZTQQDFtq5z947oC0zog==" spinCount="100000" sheet="1" objects="1" scenarios="1" selectLockedCells="1" selectUnlockedCells="1"/>
  <pageMargins left="0.75" right="0.75" top="1" bottom="1" header="0.5" footer="0.5"/>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22</vt:i4>
      </vt:variant>
    </vt:vector>
  </HeadingPairs>
  <TitlesOfParts>
    <vt:vector size="28" baseType="lpstr">
      <vt:lpstr>Week - 1</vt:lpstr>
      <vt:lpstr>Week - 2</vt:lpstr>
      <vt:lpstr>Week - 3</vt:lpstr>
      <vt:lpstr>Week - 4</vt:lpstr>
      <vt:lpstr>Week - 5</vt:lpstr>
      <vt:lpstr>Charts</vt:lpstr>
      <vt:lpstr>ALLOVER</vt:lpstr>
      <vt:lpstr>'Week - 4'!AVG.Expend</vt:lpstr>
      <vt:lpstr>'Week - 5'!AVG.Expend</vt:lpstr>
      <vt:lpstr>AVG.Expend</vt:lpstr>
      <vt:lpstr>'Week - 4'!AVG.Time</vt:lpstr>
      <vt:lpstr>'Week - 5'!AVG.Time</vt:lpstr>
      <vt:lpstr>AVG.Time</vt:lpstr>
      <vt:lpstr>'Week - 4'!Enjoy.SL</vt:lpstr>
      <vt:lpstr>'Week - 5'!Enjoy.SL</vt:lpstr>
      <vt:lpstr>Enjoy.SL</vt:lpstr>
      <vt:lpstr>L.Materials</vt:lpstr>
      <vt:lpstr>'Week - 4'!L.Settlement</vt:lpstr>
      <vt:lpstr>'Week - 5'!L.Settlement</vt:lpstr>
      <vt:lpstr>L.Settlement</vt:lpstr>
      <vt:lpstr>'Week - 4'!Pref.Location</vt:lpstr>
      <vt:lpstr>'Week - 5'!Pref.Location</vt:lpstr>
      <vt:lpstr>Pref.Location</vt:lpstr>
      <vt:lpstr>'Week - 4'!Pref.Materials</vt:lpstr>
      <vt:lpstr>'Week - 5'!Pref.Materials</vt:lpstr>
      <vt:lpstr>'Week - 4'!Pref.Time</vt:lpstr>
      <vt:lpstr>'Week - 5'!Pref.Time</vt:lpstr>
      <vt:lpstr>Pref.Time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Juven Dale Colaste</cp:lastModifiedBy>
  <dcterms:created xsi:type="dcterms:W3CDTF">2023-06-06T11:55:00Z</dcterms:created>
  <dcterms:modified xsi:type="dcterms:W3CDTF">2023-11-29T03:41:15Z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5C03BD2A65F14260864A0AB6CC5B602F</vt:lpwstr>
  </property>
  <property fmtid="{D5CDD505-2E9C-101B-9397-08002B2CF9AE}" pid="3" name="KSOProductBuildVer">
    <vt:lpwstr>1033-11.2.0.11537</vt:lpwstr>
  </property>
</Properties>
</file>