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erb\StudioProjects\trustchain-superapp\fedml\src\main\java\nl\tudelft\trustchain\fedml\ai\gar\"/>
    </mc:Choice>
  </mc:AlternateContent>
  <xr:revisionPtr revIDLastSave="0" documentId="13_ncr:1_{197CA6A6-E9B0-42C4-B785-D7871D480A9E}" xr6:coauthVersionLast="46" xr6:coauthVersionMax="46" xr10:uidLastSave="{00000000-0000-0000-0000-000000000000}"/>
  <bookViews>
    <workbookView xWindow="-120" yWindow="-120" windowWidth="38640" windowHeight="15990" xr2:uid="{844211C3-7185-423C-9B06-879ED161A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M19" i="1"/>
  <c r="N19" i="1"/>
  <c r="L19" i="1"/>
  <c r="L21" i="1"/>
  <c r="L18" i="1"/>
  <c r="K21" i="1"/>
  <c r="M21" i="1"/>
  <c r="N21" i="1"/>
  <c r="K18" i="1"/>
  <c r="K19" i="1" s="1"/>
  <c r="K20" i="1" s="1"/>
  <c r="N18" i="1"/>
  <c r="M18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N56" i="1"/>
  <c r="O56" i="1"/>
  <c r="P56" i="1"/>
  <c r="Q56" i="1"/>
  <c r="R56" i="1"/>
  <c r="S56" i="1"/>
  <c r="T56" i="1"/>
  <c r="U56" i="1"/>
  <c r="V56" i="1"/>
  <c r="M56" i="1"/>
  <c r="C56" i="1"/>
  <c r="D56" i="1"/>
  <c r="E56" i="1"/>
  <c r="F56" i="1"/>
  <c r="G56" i="1"/>
  <c r="H56" i="1"/>
  <c r="I56" i="1"/>
  <c r="J56" i="1"/>
  <c r="K56" i="1"/>
  <c r="L56" i="1"/>
  <c r="B56" i="1"/>
  <c r="B90" i="1"/>
  <c r="B84" i="1"/>
  <c r="B78" i="1"/>
  <c r="B96" i="1"/>
  <c r="B83" i="1"/>
  <c r="B77" i="1"/>
  <c r="B95" i="1"/>
  <c r="B89" i="1"/>
  <c r="B71" i="1"/>
  <c r="B73" i="1" s="1"/>
  <c r="B74" i="1" s="1"/>
  <c r="M55" i="1"/>
  <c r="N55" i="1"/>
  <c r="O55" i="1"/>
  <c r="P55" i="1"/>
  <c r="Q55" i="1"/>
  <c r="R55" i="1"/>
  <c r="S55" i="1"/>
  <c r="T55" i="1"/>
  <c r="U55" i="1"/>
  <c r="V55" i="1"/>
  <c r="C55" i="1"/>
  <c r="D55" i="1"/>
  <c r="E55" i="1"/>
  <c r="F55" i="1"/>
  <c r="G55" i="1"/>
  <c r="H55" i="1"/>
  <c r="I55" i="1"/>
  <c r="J55" i="1"/>
  <c r="K55" i="1"/>
  <c r="L55" i="1"/>
  <c r="B55" i="1"/>
  <c r="B31" i="1"/>
  <c r="I31" i="1"/>
  <c r="B32" i="1"/>
  <c r="B37" i="1"/>
  <c r="C32" i="1"/>
  <c r="D32" i="1"/>
  <c r="C36" i="1"/>
  <c r="D36" i="1"/>
  <c r="B36" i="1"/>
  <c r="D37" i="1"/>
  <c r="C37" i="1"/>
  <c r="C29" i="1"/>
  <c r="C31" i="1" s="1"/>
  <c r="D29" i="1"/>
  <c r="B29" i="1"/>
  <c r="B85" i="1" l="1"/>
  <c r="B91" i="1"/>
  <c r="B79" i="1"/>
  <c r="B80" i="1" s="1"/>
  <c r="B86" i="1" s="1"/>
  <c r="B92" i="1" s="1"/>
  <c r="B97" i="1"/>
  <c r="D31" i="1"/>
  <c r="D33" i="1" s="1"/>
  <c r="C33" i="1"/>
  <c r="D38" i="1"/>
  <c r="D39" i="1" s="1"/>
  <c r="B33" i="1"/>
  <c r="B38" i="1"/>
  <c r="B39" i="1" s="1"/>
  <c r="C38" i="1"/>
  <c r="C39" i="1" s="1"/>
  <c r="F28" i="1"/>
  <c r="F26" i="1"/>
  <c r="B42" i="1" s="1"/>
  <c r="B44" i="1" s="1"/>
  <c r="I44" i="1"/>
  <c r="D43" i="1"/>
  <c r="C43" i="1"/>
  <c r="B43" i="1"/>
  <c r="I38" i="1"/>
  <c r="I13" i="1"/>
  <c r="I15" i="1" s="1"/>
  <c r="J13" i="1"/>
  <c r="J15" i="1" s="1"/>
  <c r="H13" i="1"/>
  <c r="H15" i="1" s="1"/>
  <c r="G13" i="1"/>
  <c r="F13" i="1"/>
  <c r="E13" i="1"/>
  <c r="E15" i="1" s="1"/>
  <c r="D13" i="1"/>
  <c r="C13" i="1"/>
  <c r="B13" i="1"/>
  <c r="B15" i="1" s="1"/>
  <c r="K13" i="1"/>
  <c r="B8" i="1"/>
  <c r="C8" i="1"/>
  <c r="D8" i="1"/>
  <c r="E8" i="1"/>
  <c r="F8" i="1"/>
  <c r="G8" i="1"/>
  <c r="H8" i="1"/>
  <c r="I8" i="1"/>
  <c r="J8" i="1"/>
  <c r="K8" i="1"/>
  <c r="B4" i="1"/>
  <c r="B5" i="1" s="1"/>
  <c r="C4" i="1"/>
  <c r="C5" i="1" s="1"/>
  <c r="D4" i="1"/>
  <c r="D5" i="1" s="1"/>
  <c r="E4" i="1"/>
  <c r="E5" i="1" s="1"/>
  <c r="F4" i="1"/>
  <c r="F5" i="1" s="1"/>
  <c r="G4" i="1"/>
  <c r="G5" i="1" s="1"/>
  <c r="H4" i="1"/>
  <c r="H5" i="1" s="1"/>
  <c r="I4" i="1"/>
  <c r="I5" i="1" s="1"/>
  <c r="J4" i="1"/>
  <c r="J5" i="1" s="1"/>
  <c r="K4" i="1"/>
  <c r="K5" i="1" s="1"/>
  <c r="P15" i="1"/>
  <c r="P10" i="1"/>
  <c r="P5" i="1"/>
  <c r="M3" i="1"/>
  <c r="M1" i="1"/>
  <c r="F14" i="1"/>
  <c r="G14" i="1"/>
  <c r="H14" i="1"/>
  <c r="I14" i="1"/>
  <c r="J14" i="1"/>
  <c r="K14" i="1"/>
  <c r="C9" i="1"/>
  <c r="D9" i="1"/>
  <c r="E9" i="1"/>
  <c r="F9" i="1"/>
  <c r="G9" i="1"/>
  <c r="H9" i="1"/>
  <c r="I9" i="1"/>
  <c r="J9" i="1"/>
  <c r="K9" i="1"/>
  <c r="B9" i="1"/>
  <c r="C14" i="1"/>
  <c r="D14" i="1"/>
  <c r="E14" i="1"/>
  <c r="B14" i="1"/>
  <c r="B98" i="1" l="1"/>
  <c r="F38" i="1"/>
  <c r="F31" i="1"/>
  <c r="F15" i="1"/>
  <c r="D15" i="1"/>
  <c r="C15" i="1"/>
  <c r="K15" i="1"/>
  <c r="D10" i="1"/>
  <c r="H10" i="1"/>
  <c r="I10" i="1"/>
  <c r="J10" i="1"/>
  <c r="F10" i="1"/>
  <c r="E10" i="1"/>
  <c r="K10" i="1"/>
  <c r="C10" i="1"/>
  <c r="B10" i="1"/>
  <c r="G15" i="1"/>
  <c r="G10" i="1"/>
  <c r="M5" i="1"/>
  <c r="R5" i="1" s="1"/>
  <c r="M10" i="1" l="1"/>
  <c r="R10" i="1" s="1"/>
  <c r="M15" i="1"/>
  <c r="R15" i="1" s="1"/>
  <c r="C42" i="1"/>
  <c r="C44" i="1" s="1"/>
  <c r="D42" i="1"/>
  <c r="D44" i="1" s="1"/>
  <c r="K31" i="1"/>
  <c r="K38" i="1"/>
  <c r="F44" i="1" l="1"/>
  <c r="K44" i="1" s="1"/>
</calcChain>
</file>

<file path=xl/sharedStrings.xml><?xml version="1.0" encoding="utf-8"?>
<sst xmlns="http://schemas.openxmlformats.org/spreadsheetml/2006/main" count="82" uniqueCount="11">
  <si>
    <t>own loss</t>
  </si>
  <si>
    <t>peer</t>
  </si>
  <si>
    <t>weight =&gt;</t>
  </si>
  <si>
    <t>total:</t>
  </si>
  <si>
    <t>score</t>
  </si>
  <si>
    <t>seqAttackPenalty</t>
  </si>
  <si>
    <t>weightedDiff</t>
  </si>
  <si>
    <t>certainty =&gt;</t>
  </si>
  <si>
    <t>weight</t>
  </si>
  <si>
    <t>certainty</t>
  </si>
  <si>
    <t>explor 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</si>
</sst>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Sheet1!$B$54:$V$54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Sheet1!$B$57:$V$57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1.0031249995930995</c:v>
                </c:pt>
                <c:pt idx="12">
                  <c:v>1.0249997916687494</c:v>
                </c:pt>
                <c:pt idx="13">
                  <c:v>1.0843669918789702</c:v>
                </c:pt>
                <c:pt idx="14">
                  <c:v>1.1998934015558174</c:v>
                </c:pt>
                <c:pt idx="15">
                  <c:v>1.3898322068768412</c:v>
                </c:pt>
                <c:pt idx="16">
                  <c:v>1.6709290496545437</c:v>
                </c:pt>
                <c:pt idx="17">
                  <c:v>2.0557514050490688</c:v>
                </c:pt>
                <c:pt idx="18">
                  <c:v>2.5475346060631923</c:v>
                </c:pt>
                <c:pt idx="19">
                  <c:v>3.1325588329667209</c:v>
                </c:pt>
                <c:pt idx="20">
                  <c:v>3.7729986117469103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B-4176-BEF3-89FD46660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256816"/>
        <c:axId val="307260560"/>
      </c:barChart>
      <c:catAx>
        <c:axId val="3072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7260560"/>
        <c:crosses val="autoZero"/>
        <c:auto val="1"/>
        <c:lblAlgn val="ctr"/>
        <c:lblOffset val="100"/>
        <c:noMultiLvlLbl val="0"/>
      </c:catAx>
      <c:valAx>
        <c:axId val="307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72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209490</xdr:colOff>
      <xdr:row>57</xdr:row>
      <xdr:rowOff>95025</xdr:rowOff>
    </xdr:from>
    <xdr:to>
      <xdr:col>5</xdr:col>
      <xdr:colOff>571501</xdr:colOff>
      <xdr:row>65</xdr:row>
      <xdr:rowOff>72259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D7144-5E76-4E2A-9162-B5210D24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C72C-1D05-4355-8DCC-C2D9B80FA9B3}">
  <dimension ref="A1:V98"/>
  <sheetViews>
    <sheetView tabSelected="1" zoomScale="145" zoomScaleNormal="145" workbookViewId="0">
      <selection activeCell="L19" sqref="L19"/>
    </sheetView>
  </sheetViews>
  <sheetFormatPr defaultRowHeight="15" x14ac:dyDescent="0.25"/>
  <cols>
    <col min="1" max="1" width="16.5703125" bestFit="1" customWidth="1"/>
    <col min="8" max="8" width="10.7109375" customWidth="1"/>
    <col min="11" max="11" width="12.7109375" bestFit="1" customWidth="1"/>
    <col min="15" max="15" width="13.140625" customWidth="1"/>
  </cols>
  <sheetData>
    <row r="1" spans="1:18" x14ac:dyDescent="0.25">
      <c r="A1" t="s">
        <v>0</v>
      </c>
      <c r="B1">
        <v>0.7</v>
      </c>
      <c r="C1">
        <v>1</v>
      </c>
      <c r="D1">
        <v>1</v>
      </c>
      <c r="E1">
        <v>0.8</v>
      </c>
      <c r="F1">
        <v>0.9</v>
      </c>
      <c r="G1">
        <v>0.9</v>
      </c>
      <c r="H1">
        <v>0.6</v>
      </c>
      <c r="I1">
        <v>0.7</v>
      </c>
      <c r="J1">
        <v>0.9</v>
      </c>
      <c r="K1">
        <v>0.7</v>
      </c>
      <c r="L1" t="s">
        <v>3</v>
      </c>
      <c r="M1">
        <f>SUM(B1:K1)</f>
        <v>8.2000000000000011</v>
      </c>
    </row>
    <row r="3" spans="1:18" x14ac:dyDescent="0.25">
      <c r="A3" t="s">
        <v>1</v>
      </c>
      <c r="B3">
        <v>0.9</v>
      </c>
      <c r="C3">
        <v>0.9</v>
      </c>
      <c r="D3">
        <v>1</v>
      </c>
      <c r="E3">
        <v>0.8</v>
      </c>
      <c r="F3">
        <v>0.9</v>
      </c>
      <c r="G3">
        <v>0.9</v>
      </c>
      <c r="H3">
        <v>0.6</v>
      </c>
      <c r="I3">
        <v>0.7</v>
      </c>
      <c r="J3">
        <v>0.6</v>
      </c>
      <c r="K3">
        <v>1</v>
      </c>
      <c r="L3" t="s">
        <v>3</v>
      </c>
      <c r="M3">
        <f>SUM(B3:K3)</f>
        <v>8.3000000000000007</v>
      </c>
    </row>
    <row r="4" spans="1:18" x14ac:dyDescent="0.25">
      <c r="A4" t="s">
        <v>6</v>
      </c>
      <c r="B4">
        <f t="shared" ref="B4:J4" si="0">ABS(B3-B$1)*10*IF(B1&gt;=B3, AVERAGE($B$1:$K$1), 1)</f>
        <v>2.0000000000000009</v>
      </c>
      <c r="C4">
        <f t="shared" si="0"/>
        <v>0.81999999999999984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2.4600000000000004</v>
      </c>
      <c r="K4">
        <f>ABS(K3-K$1)*10*IF(K1&gt;=K3, AVERAGE($B$1:$K$1), 1)</f>
        <v>3.0000000000000004</v>
      </c>
    </row>
    <row r="5" spans="1:18" x14ac:dyDescent="0.25">
      <c r="A5" t="s">
        <v>4</v>
      </c>
      <c r="B5">
        <f t="shared" ref="B5:J5" si="1">IF(B3&gt;B$1, POWER(B4, 2+B$1*1.5), -POWER(B4, 3+B$1*1.5))</f>
        <v>8.2821193907310295</v>
      </c>
      <c r="C5">
        <f t="shared" si="1"/>
        <v>-0.40941366661325285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-50.184282108299072</v>
      </c>
      <c r="K5">
        <f>IF(K3&gt;K$1, POWER(K4, 2+K$1*1.5), -POWER(K4, 3+K$1*1.5))</f>
        <v>28.524617330837529</v>
      </c>
      <c r="L5" t="s">
        <v>3</v>
      </c>
      <c r="M5">
        <f>MAX(-1000, SUM(B5:K5))</f>
        <v>-13.786959053343764</v>
      </c>
      <c r="O5" t="s">
        <v>7</v>
      </c>
      <c r="P5">
        <f xml:space="preserve"> MAX(0, AVERAGE(B3:K3) - _xlfn.STDEV.P(B3:K3) * 2)</f>
        <v>0.5464510624248432</v>
      </c>
      <c r="Q5" t="s">
        <v>2</v>
      </c>
      <c r="R5">
        <f>MAX((1/(1+EXP(-M5/100)))*10-4, 0) * P5</f>
        <v>0.35840137861931809</v>
      </c>
    </row>
    <row r="7" spans="1:18" x14ac:dyDescent="0.25">
      <c r="A7" t="s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0.8</v>
      </c>
    </row>
    <row r="8" spans="1:18" x14ac:dyDescent="0.25">
      <c r="A8" t="s">
        <v>6</v>
      </c>
      <c r="B8">
        <f t="shared" ref="B8:J8" si="2">ABS(B7-B$1)*10*IF(B1&gt;=B7, AVERAGE($B$1:$K$1), 1)</f>
        <v>3.0000000000000004</v>
      </c>
      <c r="C8">
        <f t="shared" si="2"/>
        <v>0</v>
      </c>
      <c r="D8">
        <f t="shared" si="2"/>
        <v>0</v>
      </c>
      <c r="E8">
        <f t="shared" si="2"/>
        <v>1.9999999999999996</v>
      </c>
      <c r="F8">
        <f t="shared" si="2"/>
        <v>0.99999999999999978</v>
      </c>
      <c r="G8">
        <f t="shared" si="2"/>
        <v>0.99999999999999978</v>
      </c>
      <c r="H8">
        <f t="shared" si="2"/>
        <v>4</v>
      </c>
      <c r="I8">
        <f t="shared" si="2"/>
        <v>3.0000000000000004</v>
      </c>
      <c r="J8">
        <f t="shared" si="2"/>
        <v>0.99999999999999978</v>
      </c>
      <c r="K8">
        <f>ABS(K7-K$1)*10*IF(K1&gt;=K7, AVERAGE($B$1:$K$1), 1)</f>
        <v>1.0000000000000009</v>
      </c>
    </row>
    <row r="9" spans="1:18" x14ac:dyDescent="0.25">
      <c r="A9" t="s">
        <v>5</v>
      </c>
      <c r="B9">
        <f>MAX(0, 2*(B$1-B$3))</f>
        <v>0</v>
      </c>
      <c r="C9">
        <f t="shared" ref="C9:K9" si="3">MAX(0, 2*(C$1-C$3))</f>
        <v>0.19999999999999996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0.60000000000000009</v>
      </c>
      <c r="K9">
        <f t="shared" si="3"/>
        <v>0</v>
      </c>
    </row>
    <row r="10" spans="1:18" x14ac:dyDescent="0.25">
      <c r="A10" t="s">
        <v>4</v>
      </c>
      <c r="B10">
        <f>IF(B7&gt;B$1, POWER(B8, 2+B$1*1.5), -POWER(B8, 3+B$1*1.5)*(1+B9))</f>
        <v>28.524617330837529</v>
      </c>
      <c r="C10">
        <f t="shared" ref="C10:K10" si="4">IF(C7&gt;C$1, POWER(C8, 2+C$1*1.5), -POWER(C8, 3+C$1*1.5)*(1+C9))</f>
        <v>0</v>
      </c>
      <c r="D10">
        <f t="shared" si="4"/>
        <v>0</v>
      </c>
      <c r="E10">
        <f t="shared" si="4"/>
        <v>9.1895868399762737</v>
      </c>
      <c r="F10">
        <f t="shared" si="4"/>
        <v>0.99999999999999922</v>
      </c>
      <c r="G10">
        <f t="shared" si="4"/>
        <v>0.99999999999999922</v>
      </c>
      <c r="H10">
        <f t="shared" si="4"/>
        <v>55.715236050951923</v>
      </c>
      <c r="I10">
        <f t="shared" si="4"/>
        <v>28.524617330837529</v>
      </c>
      <c r="J10">
        <f t="shared" si="4"/>
        <v>0.99999999999999922</v>
      </c>
      <c r="K10">
        <f t="shared" si="4"/>
        <v>1.0000000000000027</v>
      </c>
      <c r="L10" t="s">
        <v>3</v>
      </c>
      <c r="M10">
        <f>MAX(-1000, SUM(B10:K10))</f>
        <v>125.95405755260326</v>
      </c>
      <c r="O10" t="s">
        <v>7</v>
      </c>
      <c r="P10">
        <f xml:space="preserve"> MAX(0, AVERAGE(B7:K7) - _xlfn.STDEV.P(B7:K7) * 2)</f>
        <v>0.8600000000000001</v>
      </c>
      <c r="Q10" t="s">
        <v>2</v>
      </c>
      <c r="R10">
        <f>MAX((1/(1+EXP(-M10/100)))*10-4, 0) * P10</f>
        <v>3.2589442883808415</v>
      </c>
    </row>
    <row r="12" spans="1:18" x14ac:dyDescent="0.25">
      <c r="A12" t="s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0.8</v>
      </c>
    </row>
    <row r="13" spans="1:18" x14ac:dyDescent="0.25">
      <c r="A13" t="s">
        <v>6</v>
      </c>
      <c r="B13">
        <f t="shared" ref="B13:J13" si="5">ABS(B12-B$1)*10*IF(B1&gt;=B12, AVERAGE($B1:$K1), 1)</f>
        <v>3.0000000000000004</v>
      </c>
      <c r="C13">
        <f t="shared" si="5"/>
        <v>0</v>
      </c>
      <c r="D13">
        <f t="shared" si="5"/>
        <v>0</v>
      </c>
      <c r="E13">
        <f t="shared" si="5"/>
        <v>1.9999999999999996</v>
      </c>
      <c r="F13">
        <f t="shared" si="5"/>
        <v>0.99999999999999978</v>
      </c>
      <c r="G13">
        <f t="shared" si="5"/>
        <v>0.99999999999999978</v>
      </c>
      <c r="H13">
        <f t="shared" si="5"/>
        <v>4</v>
      </c>
      <c r="I13">
        <f>ABS(I12-I$1)*10*IF(I1&gt;=I12, AVERAGE($B1:$K1), 1)</f>
        <v>3.0000000000000004</v>
      </c>
      <c r="J13">
        <f t="shared" si="5"/>
        <v>0.99999999999999978</v>
      </c>
      <c r="K13">
        <f>ABS(K12-K$1)*10*IF(K1&gt;=K12, AVERAGE($B1:$K1), 1)</f>
        <v>1.0000000000000009</v>
      </c>
    </row>
    <row r="14" spans="1:18" x14ac:dyDescent="0.25">
      <c r="A14" t="s">
        <v>5</v>
      </c>
      <c r="B14">
        <f>MAX(0, 2*(B$1+B$1-B$3-B$7))</f>
        <v>0</v>
      </c>
      <c r="C14">
        <f t="shared" ref="C14:K14" si="6">MAX(0, 2*(C$1+C$1-C$3-C$7))</f>
        <v>0.20000000000000018</v>
      </c>
      <c r="D14">
        <f t="shared" si="6"/>
        <v>0</v>
      </c>
      <c r="E14">
        <f t="shared" si="6"/>
        <v>0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0.40000000000000036</v>
      </c>
      <c r="K14">
        <f t="shared" si="6"/>
        <v>0</v>
      </c>
    </row>
    <row r="15" spans="1:18" x14ac:dyDescent="0.25">
      <c r="A15" t="s">
        <v>4</v>
      </c>
      <c r="B15">
        <f>IF(B12&gt;B$1, POWER(B13, 2+B$1*1.5), -POWER(B13, 3+B$1*1.5)*(1+B14))</f>
        <v>28.524617330837529</v>
      </c>
      <c r="C15">
        <f t="shared" ref="C15:K15" si="7">IF(C12&gt;C$1, POWER(C13, 2+C$1*1.5), -POWER(C13, 3+C$1*1.5)*(1+C14))</f>
        <v>0</v>
      </c>
      <c r="D15">
        <f t="shared" si="7"/>
        <v>0</v>
      </c>
      <c r="E15">
        <f t="shared" si="7"/>
        <v>9.1895868399762737</v>
      </c>
      <c r="F15">
        <f t="shared" si="7"/>
        <v>0.99999999999999922</v>
      </c>
      <c r="G15">
        <f t="shared" si="7"/>
        <v>0.99999999999999922</v>
      </c>
      <c r="H15">
        <f t="shared" si="7"/>
        <v>55.715236050951923</v>
      </c>
      <c r="I15">
        <f t="shared" si="7"/>
        <v>28.524617330837529</v>
      </c>
      <c r="J15">
        <f t="shared" si="7"/>
        <v>0.99999999999999922</v>
      </c>
      <c r="K15">
        <f t="shared" si="7"/>
        <v>1.0000000000000027</v>
      </c>
      <c r="L15" t="s">
        <v>3</v>
      </c>
      <c r="M15">
        <f>MAX(-1000, SUM(B15:K15))</f>
        <v>125.95405755260326</v>
      </c>
      <c r="O15" t="s">
        <v>7</v>
      </c>
      <c r="P15">
        <f xml:space="preserve"> MAX(0, AVERAGE(B12:K12) - _xlfn.STDEV.P(B12:K12) * 2)</f>
        <v>0.8600000000000001</v>
      </c>
      <c r="Q15" t="s">
        <v>2</v>
      </c>
      <c r="R15">
        <f>MAX((1/(1+EXP(-M15/100)))*10-4, 0) * P15</f>
        <v>3.2589442883808415</v>
      </c>
    </row>
    <row r="17" spans="1:14" x14ac:dyDescent="0.25">
      <c r="J17" t="s">
        <v>10</v>
      </c>
      <c r="K17" s="1">
        <v>0</v>
      </c>
      <c r="L17">
        <v>0.25</v>
      </c>
      <c r="M17">
        <v>0.5</v>
      </c>
      <c r="N17">
        <v>1</v>
      </c>
    </row>
    <row r="18" spans="1:14" x14ac:dyDescent="0.25">
      <c r="J18">
        <v>0</v>
      </c>
      <c r="K18">
        <f>POWER(1-K17, 2)</f>
        <v>1</v>
      </c>
      <c r="L18">
        <f>POWER(1-L17, 2)</f>
        <v>0.5625</v>
      </c>
      <c r="M18">
        <f>POWER(1-M17, 2)</f>
        <v>0.25</v>
      </c>
      <c r="N18">
        <f>POWER(1-N17, 2)</f>
        <v>0</v>
      </c>
    </row>
    <row r="19" spans="1:14" x14ac:dyDescent="0.25">
      <c r="J19">
        <v>1</v>
      </c>
      <c r="K19" s="1">
        <f>(1-K18)*(1-K17)</f>
        <v>0</v>
      </c>
      <c r="L19">
        <f>-2*POWER(L17, 2) + 2 * L17</f>
        <v>0.375</v>
      </c>
      <c r="M19">
        <f t="shared" ref="M19:N19" si="8">-2*POWER(M17, 2) + 2 * M17</f>
        <v>0.5</v>
      </c>
      <c r="N19">
        <f t="shared" si="8"/>
        <v>0</v>
      </c>
    </row>
    <row r="20" spans="1:14" x14ac:dyDescent="0.25">
      <c r="J20">
        <v>2</v>
      </c>
      <c r="K20" s="1">
        <f>(1-K19-K18)*(1-K17)</f>
        <v>0</v>
      </c>
      <c r="L20">
        <f>-2*POWER(L17, 2) + 2 * L17</f>
        <v>0.375</v>
      </c>
      <c r="M20">
        <v>0.25</v>
      </c>
      <c r="N20">
        <v>0</v>
      </c>
    </row>
    <row r="21" spans="1:14" x14ac:dyDescent="0.25">
      <c r="J21">
        <v>3</v>
      </c>
      <c r="K21">
        <f t="shared" ref="K21:L21" si="9">POWER(K17, 2)</f>
        <v>0</v>
      </c>
      <c r="L21">
        <f>POWER(L17, 2)</f>
        <v>6.25E-2</v>
      </c>
      <c r="M21">
        <f>POWER(M17, 2)</f>
        <v>0.25</v>
      </c>
      <c r="N21">
        <f>POWER(N17, 2)</f>
        <v>1</v>
      </c>
    </row>
    <row r="26" spans="1:14" x14ac:dyDescent="0.25">
      <c r="A26" t="s">
        <v>0</v>
      </c>
      <c r="B26">
        <v>0</v>
      </c>
      <c r="C26">
        <v>0</v>
      </c>
      <c r="D26">
        <v>0</v>
      </c>
      <c r="E26" t="s">
        <v>3</v>
      </c>
      <c r="F26">
        <f>SUM(B26:D26)</f>
        <v>0</v>
      </c>
    </row>
    <row r="28" spans="1:14" x14ac:dyDescent="0.25">
      <c r="A28" t="s">
        <v>1</v>
      </c>
      <c r="B28">
        <v>0.5</v>
      </c>
      <c r="C28">
        <v>0.5</v>
      </c>
      <c r="D28">
        <v>0.5</v>
      </c>
      <c r="E28" t="s">
        <v>3</v>
      </c>
      <c r="F28">
        <f>SUM(B28:D28)</f>
        <v>1.5</v>
      </c>
    </row>
    <row r="29" spans="1:14" x14ac:dyDescent="0.25">
      <c r="A29" t="s">
        <v>6</v>
      </c>
      <c r="B29">
        <f>ABS(B28-B$26) * 10</f>
        <v>5</v>
      </c>
      <c r="C29">
        <f>ABS(C28-C$26) * 10</f>
        <v>5</v>
      </c>
      <c r="D29">
        <f>ABS(D28-D$26) * 10</f>
        <v>5</v>
      </c>
    </row>
    <row r="30" spans="1:14" x14ac:dyDescent="0.25">
      <c r="A30" t="s">
        <v>5</v>
      </c>
      <c r="B30">
        <v>0</v>
      </c>
      <c r="C30">
        <v>0</v>
      </c>
      <c r="D30">
        <v>0</v>
      </c>
    </row>
    <row r="31" spans="1:14" x14ac:dyDescent="0.25">
      <c r="A31" t="s">
        <v>4</v>
      </c>
      <c r="B31">
        <f>MAX(-100, IF(B28&gt;B$26, POWER(B29, 3 + B26), -POWER(B29, 4+B26)*(1+B30)))</f>
        <v>125</v>
      </c>
      <c r="C31">
        <f t="shared" ref="C31" si="10">MAX(-100, IF(C28&gt;C$26, POWER(C29, 3 + C26), -POWER(C29, 4+C26)*(1+C30)))</f>
        <v>125</v>
      </c>
      <c r="D31">
        <f>MAX(-100, IF(D28&gt;D$26, POWER(D29, 3 + D26), -POWER(D29, 4+D26)*(1+D30)))</f>
        <v>125</v>
      </c>
      <c r="E31" t="s">
        <v>3</v>
      </c>
      <c r="F31">
        <f>MAX(-1000, SUM(B31:D31))</f>
        <v>375</v>
      </c>
      <c r="H31" t="s">
        <v>7</v>
      </c>
      <c r="I31">
        <f xml:space="preserve"> MAX(0, AVERAGE(B28:D28) - _xlfn.STDEV.P(B28:D28))</f>
        <v>0.5</v>
      </c>
      <c r="J31" t="s">
        <v>2</v>
      </c>
      <c r="K31">
        <f>MAX((1/(1+EXP(-F31/100)))*10-4, 0) * I31</f>
        <v>2.8851131504498717</v>
      </c>
    </row>
    <row r="32" spans="1:14" x14ac:dyDescent="0.25">
      <c r="A32" t="s">
        <v>9</v>
      </c>
      <c r="B32">
        <f>MIN(1, (B28-0.2)*4)</f>
        <v>1</v>
      </c>
      <c r="C32">
        <f>MIN(1, (C28-0.2)*4)</f>
        <v>1</v>
      </c>
      <c r="D32">
        <f>MIN(1, (D28-0.2)*4)</f>
        <v>1</v>
      </c>
    </row>
    <row r="33" spans="1:11" x14ac:dyDescent="0.25">
      <c r="A33" t="s">
        <v>8</v>
      </c>
      <c r="B33">
        <f>MAX((1/(1+EXP(-B31/100)))*10-4, 0) * B32</f>
        <v>3.7729986117469103</v>
      </c>
      <c r="C33">
        <f>MAX((1/(1+EXP(-C31/100)))*10-4, 0) * C32</f>
        <v>3.7729986117469103</v>
      </c>
      <c r="D33">
        <f>MAX((1/(1+EXP(-D31/100)))*10-4, 0) * D32</f>
        <v>3.7729986117469103</v>
      </c>
    </row>
    <row r="35" spans="1:11" x14ac:dyDescent="0.25">
      <c r="A35" t="s">
        <v>1</v>
      </c>
      <c r="B35">
        <v>0</v>
      </c>
      <c r="C35">
        <v>0.3</v>
      </c>
      <c r="D35">
        <v>1</v>
      </c>
    </row>
    <row r="36" spans="1:11" x14ac:dyDescent="0.25">
      <c r="A36" t="s">
        <v>6</v>
      </c>
      <c r="B36">
        <f>ABS(B35-B$26) * 10</f>
        <v>0</v>
      </c>
      <c r="C36">
        <f>ABS(C35-C$26) * 10</f>
        <v>3</v>
      </c>
      <c r="D36">
        <f>ABS(D35-D$26) * 10</f>
        <v>10</v>
      </c>
    </row>
    <row r="37" spans="1:11" x14ac:dyDescent="0.25">
      <c r="A37" t="s">
        <v>5</v>
      </c>
      <c r="B37">
        <f>MAX(0, 2*(B$26-B$28))</f>
        <v>0</v>
      </c>
      <c r="C37">
        <f>MAX(0, 2*(C$26-C$28))</f>
        <v>0</v>
      </c>
      <c r="D37">
        <f>MAX(0, 2*(D$26-D$28))</f>
        <v>0</v>
      </c>
    </row>
    <row r="38" spans="1:11" x14ac:dyDescent="0.25">
      <c r="A38" t="s">
        <v>4</v>
      </c>
      <c r="B38">
        <f>MAX(-100, IF(B35&gt;B$26, POWER(B36, 3 + B26), -POWER(B36, 4+B26)*(1+B37)))</f>
        <v>0</v>
      </c>
      <c r="C38">
        <f>MAX(-100, IF(C35&gt;C$26, POWER(C36, 3 + C26), -POWER(C36, 4+C26)*(1+C37)))</f>
        <v>27</v>
      </c>
      <c r="D38">
        <f>MAX(-100, IF(D35&gt;D$26, POWER(D36, 3 + D26), -POWER(D36, 4+D26)*(1+D37)))</f>
        <v>1000</v>
      </c>
      <c r="E38" t="s">
        <v>3</v>
      </c>
      <c r="F38">
        <f>MAX(-1000, SUM(B38:D38))</f>
        <v>1027</v>
      </c>
      <c r="H38" t="s">
        <v>7</v>
      </c>
      <c r="I38">
        <f xml:space="preserve"> MAX(0, AVERAGE(B35:K35) - _xlfn.STDEV.P(B35:K35) * 2)</f>
        <v>0</v>
      </c>
      <c r="J38" t="s">
        <v>2</v>
      </c>
      <c r="K38">
        <f>MAX((1/(1+EXP(-F38/100)))*10-4, 0) * I38</f>
        <v>0</v>
      </c>
    </row>
    <row r="39" spans="1:11" x14ac:dyDescent="0.25">
      <c r="A39" t="s">
        <v>8</v>
      </c>
      <c r="B39">
        <f>MAX((1/(1+EXP(-B38/100)))*10-4, 0)</f>
        <v>1</v>
      </c>
      <c r="C39">
        <f>MAX((1/(1+EXP(-C38/100)))*10-4, 0)</f>
        <v>1.6709290496545428</v>
      </c>
      <c r="D39">
        <f>MAX((1/(1+EXP(-D38/100)))*10-4, 0)</f>
        <v>5.9995460213129768</v>
      </c>
    </row>
    <row r="41" spans="1:11" x14ac:dyDescent="0.25">
      <c r="A41" t="s">
        <v>1</v>
      </c>
      <c r="B41">
        <v>1</v>
      </c>
      <c r="C41">
        <v>1</v>
      </c>
      <c r="D41">
        <v>1</v>
      </c>
    </row>
    <row r="42" spans="1:11" x14ac:dyDescent="0.25">
      <c r="A42" t="s">
        <v>6</v>
      </c>
      <c r="B42">
        <f>ABS(B41-B$1)*10*IF(B26&gt;=B41, AVERAGE($B26:$K26), 1)</f>
        <v>3.0000000000000004</v>
      </c>
      <c r="C42">
        <f>ABS(C41-C$1)*10*IF(C26&gt;=C41, AVERAGE($B26:$K26), 1)</f>
        <v>0</v>
      </c>
      <c r="D42">
        <f>ABS(D41-D$1)*10*IF(D26&gt;=D41, AVERAGE($B26:$K26), 1)</f>
        <v>0</v>
      </c>
    </row>
    <row r="43" spans="1:11" x14ac:dyDescent="0.25">
      <c r="A43" t="s">
        <v>5</v>
      </c>
      <c r="B43">
        <f>MAX(0, 2*(B$1+B$1-B$3-B$7))</f>
        <v>0</v>
      </c>
      <c r="C43">
        <f>MAX(0, 2*(C$1+C$1-C$3-C$7))</f>
        <v>0.20000000000000018</v>
      </c>
      <c r="D43">
        <f>MAX(0, 2*(D$1+D$1-D$3-D$7))</f>
        <v>0</v>
      </c>
    </row>
    <row r="44" spans="1:11" x14ac:dyDescent="0.25">
      <c r="A44" t="s">
        <v>4</v>
      </c>
      <c r="B44">
        <f>IF(B41&gt;B$1, POWER(B42, 2+B$1*1.5), -POWER(B42, 3+B$1*1.5)*(1+B43))</f>
        <v>28.524617330837529</v>
      </c>
      <c r="C44">
        <f>IF(C41&gt;C$1, POWER(C42, 2+C$1*1.5), -POWER(C42, 3+C$1*1.5)*(1+C43))</f>
        <v>0</v>
      </c>
      <c r="D44">
        <f>IF(D41&gt;D$1, POWER(D42, 2+D$1*1.5), -POWER(D42, 3+D$1*1.5)*(1+D43))</f>
        <v>0</v>
      </c>
      <c r="E44" t="s">
        <v>3</v>
      </c>
      <c r="F44">
        <f>MAX(-1000, SUM(B44:D44))</f>
        <v>28.524617330837529</v>
      </c>
      <c r="H44" t="s">
        <v>7</v>
      </c>
      <c r="I44">
        <f xml:space="preserve"> MAX(0, AVERAGE(B41:K41) - _xlfn.STDEV.P(B41:K41) * 2)</f>
        <v>1</v>
      </c>
      <c r="J44" t="s">
        <v>2</v>
      </c>
      <c r="K44">
        <f>MAX((1/(1+EXP(-F44/100)))*10-4, 0) * I44</f>
        <v>1.7083192118175328</v>
      </c>
    </row>
    <row r="52" spans="1:22" x14ac:dyDescent="0.25">
      <c r="A52" t="s">
        <v>0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  <c r="H52">
        <v>0.5</v>
      </c>
      <c r="I52">
        <v>0.5</v>
      </c>
      <c r="J52">
        <v>0.5</v>
      </c>
      <c r="K52">
        <v>0.5</v>
      </c>
      <c r="L52">
        <v>0.5</v>
      </c>
      <c r="M52">
        <v>0.5</v>
      </c>
      <c r="N52">
        <v>0.5</v>
      </c>
      <c r="O52">
        <v>0.5</v>
      </c>
      <c r="P52">
        <v>0.5</v>
      </c>
      <c r="Q52">
        <v>0.5</v>
      </c>
      <c r="R52">
        <v>0.5</v>
      </c>
      <c r="S52">
        <v>0.5</v>
      </c>
      <c r="T52">
        <v>0.5</v>
      </c>
      <c r="U52">
        <v>0.5</v>
      </c>
      <c r="V52">
        <v>0.5</v>
      </c>
    </row>
    <row r="54" spans="1:22" x14ac:dyDescent="0.25">
      <c r="A54" t="s">
        <v>1</v>
      </c>
      <c r="B54">
        <v>0</v>
      </c>
      <c r="C54">
        <v>0.05</v>
      </c>
      <c r="D54">
        <v>0.1</v>
      </c>
      <c r="E54">
        <v>0.15</v>
      </c>
      <c r="F54">
        <v>0.2</v>
      </c>
      <c r="G54">
        <v>0.25</v>
      </c>
      <c r="H54">
        <v>0.3</v>
      </c>
      <c r="I54">
        <v>0.35</v>
      </c>
      <c r="J54">
        <v>0.4</v>
      </c>
      <c r="K54">
        <v>0.45</v>
      </c>
      <c r="L54">
        <v>0.5</v>
      </c>
      <c r="M54">
        <v>0.55000000000000004</v>
      </c>
      <c r="N54">
        <v>0.6</v>
      </c>
      <c r="O54">
        <v>0.65</v>
      </c>
      <c r="P54">
        <v>0.7</v>
      </c>
      <c r="Q54">
        <v>0.75</v>
      </c>
      <c r="R54">
        <v>0.8</v>
      </c>
      <c r="S54">
        <v>0.85</v>
      </c>
      <c r="T54">
        <v>0.9</v>
      </c>
      <c r="U54">
        <v>0.95</v>
      </c>
      <c r="V54">
        <v>1</v>
      </c>
    </row>
    <row r="55" spans="1:22" x14ac:dyDescent="0.25">
      <c r="A55" t="s">
        <v>6</v>
      </c>
      <c r="B55">
        <f>ABS(B54-B$52) * 10</f>
        <v>5</v>
      </c>
      <c r="C55">
        <f t="shared" ref="C55:L55" si="11">ABS(C54-C$52) * 10</f>
        <v>4.5</v>
      </c>
      <c r="D55">
        <f t="shared" si="11"/>
        <v>4</v>
      </c>
      <c r="E55">
        <f t="shared" si="11"/>
        <v>3.5</v>
      </c>
      <c r="F55">
        <f t="shared" si="11"/>
        <v>3</v>
      </c>
      <c r="G55">
        <f t="shared" si="11"/>
        <v>2.5</v>
      </c>
      <c r="H55">
        <f t="shared" si="11"/>
        <v>2</v>
      </c>
      <c r="I55">
        <f t="shared" si="11"/>
        <v>1.5000000000000002</v>
      </c>
      <c r="J55">
        <f t="shared" si="11"/>
        <v>0.99999999999999978</v>
      </c>
      <c r="K55">
        <f t="shared" si="11"/>
        <v>0.49999999999999989</v>
      </c>
      <c r="L55">
        <f t="shared" si="11"/>
        <v>0</v>
      </c>
      <c r="M55">
        <f>ABS(M54-M$52) * 10</f>
        <v>0.50000000000000044</v>
      </c>
      <c r="N55">
        <f t="shared" ref="N55" si="12">ABS(N54-N$52) * 10</f>
        <v>0.99999999999999978</v>
      </c>
      <c r="O55">
        <f t="shared" ref="O55" si="13">ABS(O54-O$52) * 10</f>
        <v>1.5000000000000002</v>
      </c>
      <c r="P55">
        <f t="shared" ref="P55" si="14">ABS(P54-P$52) * 10</f>
        <v>1.9999999999999996</v>
      </c>
      <c r="Q55">
        <f t="shared" ref="Q55" si="15">ABS(Q54-Q$52) * 10</f>
        <v>2.5</v>
      </c>
      <c r="R55">
        <f t="shared" ref="R55" si="16">ABS(R54-R$52) * 10</f>
        <v>3.0000000000000004</v>
      </c>
      <c r="S55">
        <f t="shared" ref="S55" si="17">ABS(S54-S$52) * 10</f>
        <v>3.5</v>
      </c>
      <c r="T55">
        <f t="shared" ref="T55" si="18">ABS(T54-T$52) * 10</f>
        <v>4</v>
      </c>
      <c r="U55">
        <f t="shared" ref="U55" si="19">ABS(U54-U$52) * 10</f>
        <v>4.5</v>
      </c>
      <c r="V55">
        <f t="shared" ref="V55" si="20">ABS(V54-V$52) * 10</f>
        <v>5</v>
      </c>
    </row>
    <row r="56" spans="1:22" x14ac:dyDescent="0.25">
      <c r="A56" t="s">
        <v>4</v>
      </c>
      <c r="B56">
        <f>MAX(-100, IF(B54&gt;B$52, POWER(B55, 3 + B52), -99999))</f>
        <v>-100</v>
      </c>
      <c r="C56">
        <f>MAX(-100, IF(C54&gt;C$52, POWER(C55, 3 + C52), -99999))</f>
        <v>-100</v>
      </c>
      <c r="D56">
        <f>MAX(-100, IF(D54&gt;D$52, POWER(D55, 3 + D52), -99999))</f>
        <v>-100</v>
      </c>
      <c r="E56">
        <f>MAX(-100, IF(E54&gt;E$52, POWER(E55, 3 + E52), -99999))</f>
        <v>-100</v>
      </c>
      <c r="F56">
        <f>MAX(-100, IF(F54&gt;F$52, POWER(F55, 3 + F52), -99999))</f>
        <v>-100</v>
      </c>
      <c r="G56">
        <f>MAX(-100, IF(G54&gt;G$52, POWER(G55, 3 + G52), -99999))</f>
        <v>-100</v>
      </c>
      <c r="H56">
        <f>MAX(-100, IF(H54&gt;H$52, POWER(H55, 3 + H52), -99999))</f>
        <v>-100</v>
      </c>
      <c r="I56">
        <f>MAX(-100, IF(I54&gt;I$52, POWER(I55, 3 + I52), -99999))</f>
        <v>-100</v>
      </c>
      <c r="J56">
        <f>MAX(-100, IF(J54&gt;J$52, POWER(J55, 3 + J52), -99999))</f>
        <v>-100</v>
      </c>
      <c r="K56">
        <f>MAX(-100, IF(K54&gt;K$52, POWER(K55, 3 + K52), -99999))</f>
        <v>-100</v>
      </c>
      <c r="L56">
        <f>MAX(-100, IF(L54&gt;L$52, POWER(L55, 3 + L52), -99999))</f>
        <v>-100</v>
      </c>
      <c r="M56">
        <f>MAX(-100, IF(M54&gt;M$52, POWER(M55, 3), -99999))</f>
        <v>0.12500000000000033</v>
      </c>
      <c r="N56">
        <f t="shared" ref="N56:V56" si="21">MAX(-100, IF(N54&gt;N$52, POWER(N55, 3), -99999))</f>
        <v>0.99999999999999933</v>
      </c>
      <c r="O56">
        <f t="shared" si="21"/>
        <v>3.3750000000000018</v>
      </c>
      <c r="P56">
        <f t="shared" si="21"/>
        <v>7.9999999999999947</v>
      </c>
      <c r="Q56">
        <f t="shared" si="21"/>
        <v>15.625</v>
      </c>
      <c r="R56">
        <f t="shared" si="21"/>
        <v>27.000000000000014</v>
      </c>
      <c r="S56">
        <f t="shared" si="21"/>
        <v>42.875</v>
      </c>
      <c r="T56">
        <f t="shared" si="21"/>
        <v>64</v>
      </c>
      <c r="U56">
        <f t="shared" si="21"/>
        <v>91.125</v>
      </c>
      <c r="V56">
        <f t="shared" si="21"/>
        <v>125</v>
      </c>
    </row>
    <row r="57" spans="1:22" x14ac:dyDescent="0.25">
      <c r="A57" t="s">
        <v>8</v>
      </c>
      <c r="B57">
        <f>MAX((1/(1+EXP(-B56/100)))*10-4, 0) * 1</f>
        <v>0</v>
      </c>
      <c r="C57">
        <f t="shared" ref="C57:E57" si="22">MAX((1/(1+EXP(-C56/100)))*10-4, 0) * 1</f>
        <v>0</v>
      </c>
      <c r="D57">
        <f t="shared" si="22"/>
        <v>0</v>
      </c>
      <c r="E57">
        <f t="shared" si="22"/>
        <v>0</v>
      </c>
      <c r="F57">
        <f t="shared" ref="F57" si="23">MAX((1/(1+EXP(-F56/100)))*10-4, 0) * 1</f>
        <v>0</v>
      </c>
      <c r="G57">
        <f t="shared" ref="G57:H57" si="24">MAX((1/(1+EXP(-G56/100)))*10-4, 0) * 1</f>
        <v>0</v>
      </c>
      <c r="H57">
        <f t="shared" si="24"/>
        <v>0</v>
      </c>
      <c r="I57">
        <f t="shared" ref="I57" si="25">MAX((1/(1+EXP(-I56/100)))*10-4, 0) * 1</f>
        <v>0</v>
      </c>
      <c r="J57">
        <f t="shared" ref="J57:K57" si="26">MAX((1/(1+EXP(-J56/100)))*10-4, 0) * 1</f>
        <v>0</v>
      </c>
      <c r="K57">
        <f t="shared" si="26"/>
        <v>0</v>
      </c>
      <c r="L57">
        <f t="shared" ref="L57" si="27">MAX((1/(1+EXP(-L56/100)))*10-4, 0) * 1</f>
        <v>0</v>
      </c>
      <c r="M57">
        <f>MAX((1/(1+EXP(-M56/100)))*10-4, 0) * 1</f>
        <v>1.0031249995930995</v>
      </c>
      <c r="N57">
        <f t="shared" ref="N57" si="28">MAX((1/(1+EXP(-N56/100)))*10-4, 0) * 1</f>
        <v>1.0249997916687494</v>
      </c>
      <c r="O57">
        <f t="shared" ref="O57" si="29">MAX((1/(1+EXP(-O56/100)))*10-4, 0) * 1</f>
        <v>1.0843669918789702</v>
      </c>
      <c r="P57">
        <f t="shared" ref="P57" si="30">MAX((1/(1+EXP(-P56/100)))*10-4, 0) * 1</f>
        <v>1.1998934015558174</v>
      </c>
      <c r="Q57">
        <f t="shared" ref="Q57" si="31">MAX((1/(1+EXP(-Q56/100)))*10-4, 0) * 1</f>
        <v>1.3898322068768412</v>
      </c>
      <c r="R57">
        <f t="shared" ref="R57" si="32">MAX((1/(1+EXP(-R56/100)))*10-4, 0) * 1</f>
        <v>1.6709290496545437</v>
      </c>
      <c r="S57">
        <f t="shared" ref="S57" si="33">MAX((1/(1+EXP(-S56/100)))*10-4, 0) * 1</f>
        <v>2.0557514050490688</v>
      </c>
      <c r="T57">
        <f t="shared" ref="T57" si="34">MAX((1/(1+EXP(-T56/100)))*10-4, 0) * 1</f>
        <v>2.5475346060631923</v>
      </c>
      <c r="U57">
        <f t="shared" ref="U57" si="35">MAX((1/(1+EXP(-U56/100)))*10-4, 0) * 1</f>
        <v>3.1325588329667209</v>
      </c>
      <c r="V57">
        <f t="shared" ref="V57" si="36">MAX((1/(1+EXP(-V56/100)))*10-4, 0) * 1</f>
        <v>3.7729986117469103</v>
      </c>
    </row>
    <row r="68" spans="1:2" x14ac:dyDescent="0.25">
      <c r="A68" t="s">
        <v>0</v>
      </c>
      <c r="B68">
        <v>0.5</v>
      </c>
    </row>
    <row r="70" spans="1:2" x14ac:dyDescent="0.25">
      <c r="A70" t="s">
        <v>1</v>
      </c>
      <c r="B70">
        <v>0.4</v>
      </c>
    </row>
    <row r="71" spans="1:2" x14ac:dyDescent="0.25">
      <c r="A71" t="s">
        <v>6</v>
      </c>
      <c r="B71">
        <f>ABS(B70-B$68) * 10</f>
        <v>0.99999999999999978</v>
      </c>
    </row>
    <row r="72" spans="1:2" x14ac:dyDescent="0.25">
      <c r="A72" t="s">
        <v>5</v>
      </c>
      <c r="B72">
        <v>0</v>
      </c>
    </row>
    <row r="73" spans="1:2" x14ac:dyDescent="0.25">
      <c r="A73" t="s">
        <v>4</v>
      </c>
      <c r="B73">
        <f>MAX(-100, IF(B70&gt;B$52, POWER(B71, 3 + B68), -POWER(B71, 4+B68)*(1+B72)))</f>
        <v>-0.999999999999999</v>
      </c>
    </row>
    <row r="74" spans="1:2" x14ac:dyDescent="0.25">
      <c r="A74" t="s">
        <v>8</v>
      </c>
      <c r="B74">
        <f>MAX((1/(1+EXP(-B73/100)))*10-4, 0) * 1</f>
        <v>0.97500020833125056</v>
      </c>
    </row>
    <row r="76" spans="1:2" x14ac:dyDescent="0.25">
      <c r="A76" t="s">
        <v>1</v>
      </c>
      <c r="B76">
        <v>0.4</v>
      </c>
    </row>
    <row r="77" spans="1:2" x14ac:dyDescent="0.25">
      <c r="A77" t="s">
        <v>6</v>
      </c>
      <c r="B77">
        <f>ABS(B76-B$68) * 10</f>
        <v>0.99999999999999978</v>
      </c>
    </row>
    <row r="78" spans="1:2" x14ac:dyDescent="0.25">
      <c r="A78" t="s">
        <v>5</v>
      </c>
      <c r="B78">
        <f>MAX(0, 50*(B$68-B$70))</f>
        <v>4.9999999999999991</v>
      </c>
    </row>
    <row r="79" spans="1:2" x14ac:dyDescent="0.25">
      <c r="A79" t="s">
        <v>4</v>
      </c>
      <c r="B79">
        <f>MAX(-100, IF(B76&gt;B$52, POWER(B77, 3 + B68), -POWER(B77, 4+B68)*(1+B78)))</f>
        <v>-5.9999999999999929</v>
      </c>
    </row>
    <row r="80" spans="1:2" x14ac:dyDescent="0.25">
      <c r="A80" t="s">
        <v>8</v>
      </c>
      <c r="B80">
        <f>MAX((1/(1+EXP(-B79/100)))*10-4, 0) * 1</f>
        <v>0.85004498380589943</v>
      </c>
    </row>
    <row r="82" spans="1:2" x14ac:dyDescent="0.25">
      <c r="A82" t="s">
        <v>1</v>
      </c>
      <c r="B82">
        <v>0.4</v>
      </c>
    </row>
    <row r="83" spans="1:2" x14ac:dyDescent="0.25">
      <c r="A83" t="s">
        <v>6</v>
      </c>
      <c r="B83">
        <f>ABS(B82-B$68) * 10</f>
        <v>0.99999999999999978</v>
      </c>
    </row>
    <row r="84" spans="1:2" x14ac:dyDescent="0.25">
      <c r="A84" t="s">
        <v>5</v>
      </c>
      <c r="B84">
        <f>MAX(0, 50*(B$68*2-B$70-B76))</f>
        <v>9.9999999999999982</v>
      </c>
    </row>
    <row r="85" spans="1:2" x14ac:dyDescent="0.25">
      <c r="A85" t="s">
        <v>4</v>
      </c>
      <c r="B85">
        <f>MAX(-100, IF(B82&gt;B$52, POWER(B83, 3 + B68), -POWER(B83, 4+B68)*(1+B84)))</f>
        <v>-10.999999999999988</v>
      </c>
    </row>
    <row r="86" spans="1:2" x14ac:dyDescent="0.25">
      <c r="A86" t="s">
        <v>8</v>
      </c>
      <c r="B86">
        <f>MAX((1/(1+EXP(-B85/100)))*10-4, 0) * 1</f>
        <v>0.72527695655406355</v>
      </c>
    </row>
    <row r="88" spans="1:2" x14ac:dyDescent="0.25">
      <c r="A88" t="s">
        <v>1</v>
      </c>
      <c r="B88">
        <v>0.4</v>
      </c>
    </row>
    <row r="89" spans="1:2" x14ac:dyDescent="0.25">
      <c r="A89" t="s">
        <v>6</v>
      </c>
      <c r="B89">
        <f>ABS(B88-B$68) * 10</f>
        <v>0.99999999999999978</v>
      </c>
    </row>
    <row r="90" spans="1:2" x14ac:dyDescent="0.25">
      <c r="A90" t="s">
        <v>5</v>
      </c>
      <c r="B90">
        <f>MAX(0, 50*(B$68*3-B$70-B76-B82))</f>
        <v>15.000000000000002</v>
      </c>
    </row>
    <row r="91" spans="1:2" x14ac:dyDescent="0.25">
      <c r="A91" t="s">
        <v>4</v>
      </c>
      <c r="B91">
        <f>MAX(-100, IF(B88&gt;B$52, POWER(B89, 3 + B68), -POWER(B89, 4+B68)*(1+B90)))</f>
        <v>-15.999999999999984</v>
      </c>
    </row>
    <row r="92" spans="1:2" x14ac:dyDescent="0.25">
      <c r="A92" t="s">
        <v>8</v>
      </c>
      <c r="B92">
        <f>MAX((1/(1+EXP(-B91/100)))*10-4, 0) * 1</f>
        <v>0.600851154444344</v>
      </c>
    </row>
    <row r="94" spans="1:2" x14ac:dyDescent="0.25">
      <c r="A94" t="s">
        <v>1</v>
      </c>
      <c r="B94">
        <v>0.4</v>
      </c>
    </row>
    <row r="95" spans="1:2" x14ac:dyDescent="0.25">
      <c r="A95" t="s">
        <v>6</v>
      </c>
      <c r="B95">
        <f>ABS(B94-B$68) * 10</f>
        <v>0.99999999999999978</v>
      </c>
    </row>
    <row r="96" spans="1:2" x14ac:dyDescent="0.25">
      <c r="A96" t="s">
        <v>5</v>
      </c>
      <c r="B96">
        <f>MAX(0, 50*(B$68*4-B$70-B76-B82-B94))</f>
        <v>20.000000000000007</v>
      </c>
    </row>
    <row r="97" spans="1:2" x14ac:dyDescent="0.25">
      <c r="A97" t="s">
        <v>4</v>
      </c>
      <c r="B97">
        <f>MAX(-100, IF(B94&gt;B$52, POWER(B95, 3 + B68), -POWER(B95, 4+B68)*(1+B96)))</f>
        <v>-20.999999999999986</v>
      </c>
    </row>
    <row r="98" spans="1:2" x14ac:dyDescent="0.25">
      <c r="A98" t="s">
        <v>8</v>
      </c>
      <c r="B98">
        <f>MAX((1/(1+EXP(-B97/100)))*10-4, 0) * 1</f>
        <v>0.47692090425674838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Verbraeken</dc:creator>
  <cp:lastModifiedBy>Joost Verbraeken</cp:lastModifiedBy>
  <dcterms:created xsi:type="dcterms:W3CDTF">2021-01-28T10:22:00Z</dcterms:created>
  <dcterms:modified xsi:type="dcterms:W3CDTF">2021-05-08T13:12:06Z</dcterms:modified>
</cp:coreProperties>
</file>