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f7525d8b9dba4b3/NFL scrapping/NFL_DFS_OPTIMZER/"/>
    </mc:Choice>
  </mc:AlternateContent>
  <xr:revisionPtr revIDLastSave="14" documentId="8_{CC3018EA-AA77-4FA1-9FEE-FC5A71BAB50A}" xr6:coauthVersionLast="47" xr6:coauthVersionMax="47" xr10:uidLastSave="{13E43216-8B51-4A91-8AF9-FDAC983D4F04}"/>
  <bookViews>
    <workbookView xWindow="28680" yWindow="-120" windowWidth="29040" windowHeight="15720" activeTab="2" xr2:uid="{BAE99156-19E6-40B9-9108-B620F1B65E5C}"/>
  </bookViews>
  <sheets>
    <sheet name="Trends" sheetId="18" r:id="rId1"/>
    <sheet name="Model Predictions" sheetId="20" r:id="rId2"/>
    <sheet name="Matchup" sheetId="5" r:id="rId3"/>
    <sheet name="Power Rating" sheetId="4" r:id="rId4"/>
    <sheet name="Self PR" sheetId="21" r:id="rId5"/>
    <sheet name="YPP" sheetId="2" r:id="rId6"/>
    <sheet name="Offense Data 2025" sheetId="14" r:id="rId7"/>
    <sheet name="Defense Data 2025" sheetId="15" r:id="rId8"/>
    <sheet name="Fantasy" sheetId="22" r:id="rId9"/>
    <sheet name="2024 Over_Under" sheetId="19" r:id="rId10"/>
    <sheet name="Teams" sheetId="1" r:id="rId11"/>
  </sheets>
  <definedNames>
    <definedName name="ExternalData_1" localSheetId="7" hidden="1">'Defense Data 2025'!$A$2:$AB$37</definedName>
    <definedName name="ExternalData_1" localSheetId="8" hidden="1">Fantasy!$B$2:$AH$613</definedName>
    <definedName name="ExternalData_1" localSheetId="6" hidden="1">'Offense Data 2025'!$A$2:$AB$37</definedName>
    <definedName name="ExternalData_1" localSheetId="5" hidden="1">YPP!$B$1:$H$33</definedName>
    <definedName name="ExternalData_2" localSheetId="7" hidden="1">'Defense Data 2025'!$A$41:$Y$76</definedName>
    <definedName name="ExternalData_2" localSheetId="6" hidden="1">'Offense Data 2025'!$A$41:$Y$76</definedName>
    <definedName name="ExternalData_2" localSheetId="5" hidden="1">YPP!$K$1:$Q$33</definedName>
    <definedName name="ExternalData_3" localSheetId="7" hidden="1">'Defense Data 2025'!$A$80:$I$115</definedName>
    <definedName name="ExternalData_3" localSheetId="6" hidden="1">'Offense Data 2025'!$A$80:$K$115</definedName>
    <definedName name="ExternalData_4" localSheetId="7" hidden="1">'Defense Data 2025'!$A$119:$U$154</definedName>
    <definedName name="ExternalData_4" localSheetId="6" hidden="1">'Offense Data 2025'!$A$119:$U$154</definedName>
    <definedName name="ExternalData_5" localSheetId="6" hidden="1">'Offense Data 2025'!$A$158:$L$191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TYPP_d57cc417-f76b-4bb5-b874-b57b6caa3772" name="OTYPP" connection="Query - OTYPP"/>
          <x15:modelTable id="Team Offense Table_4a2c0515-09a5-44ae-9172-5eeddca2a637" name="Team Offense Table" connection="Query - Team Offense Table"/>
          <x15:modelTable id="Passing Offense Table_21d0da88-e781-4b21-a537-4e9037d0f9b1" name="Passing Offense Table" connection="Query - Passing Offense Table"/>
          <x15:modelTable id="Rushing Offense Table_736efd6f-5414-4578-a372-d92abfe6da6d" name="Rushing Offense Table" connection="Query - Rushing Offense Table"/>
          <x15:modelTable id="Scoring Offense Table_a810503c-6e13-4ec3-aeea-ffde02ad84c0" name="Scoring Offense Table" connection="Query - Scoring Offense Table"/>
          <x15:modelTable id="Team Defense Table_e1bb87fa-42ad-4f4b-b126-23a9ab59203a" name="Team Defense Table" connection="Query - Team Defense Table"/>
          <x15:modelTable id="Passing Defense Table_377df5ee-2f2f-46b7-ad06-3d37f5115315" name="Passing Defense Table" connection="Query - Passing Defense Table"/>
          <x15:modelTable id="Rushing Defense Table_c8e72645-4dcc-4791-9285-e9580ebcf63d" name="Rushing Defense Table" connection="Query - Rushing Defense Table"/>
          <x15:modelTable id="Scoring Defense Table_cc972fbf-74c0-436f-9ff6-d6a6875247e1" name="Scoring Defense Table" connection="Query - Scoring Defense Table"/>
          <x15:modelTable id="Drive Averages Table_bffd604a-db3d-44e1-acab-4621c06db927" name="Drive Averages Table" connection="Query - Drive Averages Tab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5" i="20" l="1"/>
  <c r="U165" i="20" s="1"/>
  <c r="T165" i="20"/>
  <c r="V165" i="20" s="1"/>
  <c r="X165" i="20"/>
  <c r="Z165" i="20"/>
  <c r="AB165" i="20"/>
  <c r="AD165" i="20"/>
  <c r="W165" i="20"/>
  <c r="Y165" i="20"/>
  <c r="AA165" i="20"/>
  <c r="AC165" i="20"/>
  <c r="S164" i="20"/>
  <c r="U164" i="20" s="1"/>
  <c r="T164" i="20"/>
  <c r="V164" i="20" s="1"/>
  <c r="X164" i="20"/>
  <c r="Z164" i="20"/>
  <c r="AB164" i="20"/>
  <c r="AD164" i="20"/>
  <c r="W164" i="20"/>
  <c r="Y164" i="20" s="1"/>
  <c r="AC164" i="20"/>
  <c r="S163" i="20"/>
  <c r="U163" i="20"/>
  <c r="T163" i="20"/>
  <c r="V163" i="20" s="1"/>
  <c r="X163" i="20"/>
  <c r="AB163" i="20" s="1"/>
  <c r="Z163" i="20"/>
  <c r="W163" i="20"/>
  <c r="Y163" i="20" s="1"/>
  <c r="S162" i="20"/>
  <c r="U162" i="20"/>
  <c r="T162" i="20"/>
  <c r="V162" i="20"/>
  <c r="X162" i="20"/>
  <c r="Z162" i="20"/>
  <c r="AB162" i="20"/>
  <c r="AD162" i="20"/>
  <c r="W162" i="20"/>
  <c r="AA162" i="20" s="1"/>
  <c r="Y162" i="20"/>
  <c r="AC162" i="20"/>
  <c r="S161" i="20"/>
  <c r="U161" i="20" s="1"/>
  <c r="T161" i="20"/>
  <c r="V161" i="20" s="1"/>
  <c r="X161" i="20"/>
  <c r="Z161" i="20" s="1"/>
  <c r="AD161" i="20"/>
  <c r="W161" i="20"/>
  <c r="Y161" i="20" s="1"/>
  <c r="S160" i="20"/>
  <c r="U160" i="20" s="1"/>
  <c r="T160" i="20"/>
  <c r="V160" i="20"/>
  <c r="X160" i="20"/>
  <c r="Z160" i="20" s="1"/>
  <c r="AB160" i="20"/>
  <c r="AD160" i="20"/>
  <c r="W160" i="20"/>
  <c r="AA160" i="20" s="1"/>
  <c r="Y160" i="20"/>
  <c r="AC160" i="20"/>
  <c r="S159" i="20"/>
  <c r="U159" i="20" s="1"/>
  <c r="T159" i="20"/>
  <c r="V159" i="20" s="1"/>
  <c r="X159" i="20"/>
  <c r="Z159" i="20"/>
  <c r="AB159" i="20"/>
  <c r="AD159" i="20"/>
  <c r="W159" i="20"/>
  <c r="Y159" i="20"/>
  <c r="AA159" i="20"/>
  <c r="AC159" i="20"/>
  <c r="S158" i="20"/>
  <c r="U158" i="20"/>
  <c r="T158" i="20"/>
  <c r="V158" i="20" s="1"/>
  <c r="X158" i="20"/>
  <c r="Z158" i="20"/>
  <c r="AB158" i="20"/>
  <c r="AD158" i="20"/>
  <c r="W158" i="20"/>
  <c r="AA158" i="20" s="1"/>
  <c r="Y158" i="20"/>
  <c r="S157" i="20"/>
  <c r="U157" i="20"/>
  <c r="T157" i="20"/>
  <c r="V157" i="20" s="1"/>
  <c r="X157" i="20"/>
  <c r="AB157" i="20" s="1"/>
  <c r="Z157" i="20"/>
  <c r="AD157" i="20"/>
  <c r="W157" i="20"/>
  <c r="AA157" i="20" s="1"/>
  <c r="Y157" i="20"/>
  <c r="S156" i="20"/>
  <c r="U156" i="20" s="1"/>
  <c r="T156" i="20"/>
  <c r="V156" i="20" s="1"/>
  <c r="X156" i="20"/>
  <c r="AB156" i="20" s="1"/>
  <c r="Z156" i="20"/>
  <c r="AD156" i="20"/>
  <c r="W156" i="20"/>
  <c r="AA156" i="20" s="1"/>
  <c r="Y156" i="20"/>
  <c r="S155" i="20"/>
  <c r="U155" i="20" s="1"/>
  <c r="T155" i="20"/>
  <c r="V155" i="20" s="1"/>
  <c r="X155" i="20"/>
  <c r="Z155" i="20"/>
  <c r="AB155" i="20"/>
  <c r="AD155" i="20"/>
  <c r="W155" i="20"/>
  <c r="AA155" i="20" s="1"/>
  <c r="Y155" i="20"/>
  <c r="S154" i="20"/>
  <c r="U154" i="20"/>
  <c r="T154" i="20"/>
  <c r="V154" i="20"/>
  <c r="X154" i="20"/>
  <c r="AB154" i="20" s="1"/>
  <c r="Z154" i="20"/>
  <c r="AD154" i="20"/>
  <c r="W154" i="20"/>
  <c r="Y154" i="20"/>
  <c r="AA154" i="20"/>
  <c r="AC154" i="20"/>
  <c r="S153" i="20"/>
  <c r="U153" i="20"/>
  <c r="T153" i="20"/>
  <c r="V153" i="20" s="1"/>
  <c r="X153" i="20"/>
  <c r="Z153" i="20"/>
  <c r="AB153" i="20"/>
  <c r="AD153" i="20"/>
  <c r="W153" i="20"/>
  <c r="Y153" i="20" s="1"/>
  <c r="S152" i="20"/>
  <c r="U152" i="20"/>
  <c r="T152" i="20"/>
  <c r="V152" i="20"/>
  <c r="X152" i="20"/>
  <c r="AB152" i="20" s="1"/>
  <c r="Z152" i="20"/>
  <c r="W152" i="20"/>
  <c r="Y152" i="20" s="1"/>
  <c r="S151" i="20"/>
  <c r="U151" i="20" s="1"/>
  <c r="T151" i="20"/>
  <c r="V151" i="20" s="1"/>
  <c r="X151" i="20"/>
  <c r="Z151" i="20"/>
  <c r="AB151" i="20"/>
  <c r="AD151" i="20"/>
  <c r="W151" i="20"/>
  <c r="AA151" i="20" s="1"/>
  <c r="Y151" i="20"/>
  <c r="C166" i="20"/>
  <c r="D166" i="20"/>
  <c r="C167" i="20"/>
  <c r="D167" i="20"/>
  <c r="C168" i="20"/>
  <c r="D168" i="20"/>
  <c r="C169" i="20"/>
  <c r="D169" i="20"/>
  <c r="C170" i="20"/>
  <c r="D170" i="20"/>
  <c r="C171" i="20"/>
  <c r="D171" i="20"/>
  <c r="C172" i="20"/>
  <c r="D172" i="20"/>
  <c r="C173" i="20"/>
  <c r="D173" i="20"/>
  <c r="C174" i="20"/>
  <c r="D174" i="20"/>
  <c r="C175" i="20"/>
  <c r="D175" i="20"/>
  <c r="C176" i="20"/>
  <c r="D176" i="20"/>
  <c r="C177" i="20"/>
  <c r="D177" i="20"/>
  <c r="C178" i="20"/>
  <c r="D178" i="20"/>
  <c r="C179" i="20"/>
  <c r="D179" i="20"/>
  <c r="V33" i="18"/>
  <c r="C151" i="20"/>
  <c r="D151" i="20"/>
  <c r="C152" i="20"/>
  <c r="D152" i="20"/>
  <c r="C153" i="20"/>
  <c r="D153" i="20"/>
  <c r="C154" i="20"/>
  <c r="D154" i="20"/>
  <c r="C155" i="20"/>
  <c r="D155" i="20"/>
  <c r="C156" i="20"/>
  <c r="D156" i="20"/>
  <c r="C157" i="20"/>
  <c r="D157" i="20"/>
  <c r="C158" i="20"/>
  <c r="D158" i="20"/>
  <c r="C159" i="20"/>
  <c r="D159" i="20"/>
  <c r="C160" i="20"/>
  <c r="D160" i="20"/>
  <c r="C161" i="20"/>
  <c r="D161" i="20"/>
  <c r="C162" i="20"/>
  <c r="D162" i="20"/>
  <c r="C163" i="20"/>
  <c r="D163" i="20"/>
  <c r="C164" i="20"/>
  <c r="D164" i="20"/>
  <c r="C165" i="20"/>
  <c r="D165" i="20"/>
  <c r="S150" i="20"/>
  <c r="U150" i="20" s="1"/>
  <c r="T150" i="20"/>
  <c r="V150" i="20"/>
  <c r="X150" i="20"/>
  <c r="Z150" i="20"/>
  <c r="AB150" i="20"/>
  <c r="AD150" i="20"/>
  <c r="W150" i="20"/>
  <c r="AA150" i="20" s="1"/>
  <c r="Y150" i="20"/>
  <c r="AC150" i="20"/>
  <c r="S149" i="20"/>
  <c r="U149" i="20" s="1"/>
  <c r="T149" i="20"/>
  <c r="V149" i="20"/>
  <c r="X149" i="20"/>
  <c r="Z149" i="20"/>
  <c r="AB149" i="20"/>
  <c r="AD149" i="20"/>
  <c r="W149" i="20"/>
  <c r="AA149" i="20" s="1"/>
  <c r="Y149" i="20"/>
  <c r="AC149" i="20"/>
  <c r="S148" i="20"/>
  <c r="U148" i="20"/>
  <c r="T148" i="20"/>
  <c r="V148" i="20"/>
  <c r="X148" i="20"/>
  <c r="Z148" i="20" s="1"/>
  <c r="AB148" i="20"/>
  <c r="AD148" i="20"/>
  <c r="W148" i="20"/>
  <c r="AA148" i="20" s="1"/>
  <c r="Y148" i="20"/>
  <c r="AC148" i="20"/>
  <c r="S147" i="20"/>
  <c r="U147" i="20"/>
  <c r="T147" i="20"/>
  <c r="V147" i="20" s="1"/>
  <c r="X147" i="20"/>
  <c r="Z147" i="20" s="1"/>
  <c r="AB147" i="20"/>
  <c r="AD147" i="20"/>
  <c r="W147" i="20"/>
  <c r="AA147" i="20" s="1"/>
  <c r="Y147" i="20"/>
  <c r="S146" i="20"/>
  <c r="U146" i="20"/>
  <c r="T146" i="20"/>
  <c r="V146" i="20"/>
  <c r="X146" i="20"/>
  <c r="Z146" i="20"/>
  <c r="AB146" i="20"/>
  <c r="AD146" i="20"/>
  <c r="W146" i="20"/>
  <c r="AA146" i="20" s="1"/>
  <c r="Y146" i="20"/>
  <c r="S145" i="20"/>
  <c r="U145" i="20" s="1"/>
  <c r="T145" i="20"/>
  <c r="V145" i="20"/>
  <c r="X145" i="20"/>
  <c r="Z145" i="20"/>
  <c r="AB145" i="20"/>
  <c r="AD145" i="20"/>
  <c r="W145" i="20"/>
  <c r="AA145" i="20" s="1"/>
  <c r="Y145" i="20"/>
  <c r="AC145" i="20"/>
  <c r="S144" i="20"/>
  <c r="U144" i="20" s="1"/>
  <c r="T144" i="20"/>
  <c r="V144" i="20" s="1"/>
  <c r="X144" i="20"/>
  <c r="Z144" i="20" s="1"/>
  <c r="AD144" i="20"/>
  <c r="W144" i="20"/>
  <c r="AA144" i="20" s="1"/>
  <c r="Y144" i="20"/>
  <c r="S143" i="20"/>
  <c r="U143" i="20"/>
  <c r="T143" i="20"/>
  <c r="V143" i="20" s="1"/>
  <c r="X143" i="20"/>
  <c r="Z143" i="20"/>
  <c r="AB143" i="20"/>
  <c r="AD143" i="20"/>
  <c r="W143" i="20"/>
  <c r="AA143" i="20" s="1"/>
  <c r="Y143" i="20"/>
  <c r="AC143" i="20"/>
  <c r="S142" i="20"/>
  <c r="U142" i="20"/>
  <c r="T142" i="20"/>
  <c r="V142" i="20" s="1"/>
  <c r="X142" i="20"/>
  <c r="Z142" i="20"/>
  <c r="AB142" i="20"/>
  <c r="AD142" i="20"/>
  <c r="W142" i="20"/>
  <c r="Y142" i="20" s="1"/>
  <c r="S141" i="20"/>
  <c r="U141" i="20"/>
  <c r="T141" i="20"/>
  <c r="V141" i="20"/>
  <c r="X141" i="20"/>
  <c r="Z141" i="20" s="1"/>
  <c r="AD141" i="20"/>
  <c r="W141" i="20"/>
  <c r="AA141" i="20" s="1"/>
  <c r="Y141" i="20"/>
  <c r="AC141" i="20"/>
  <c r="S140" i="20"/>
  <c r="U140" i="20"/>
  <c r="T140" i="20"/>
  <c r="V140" i="20"/>
  <c r="X140" i="20"/>
  <c r="Z140" i="20"/>
  <c r="AB140" i="20"/>
  <c r="AD140" i="20"/>
  <c r="W140" i="20"/>
  <c r="AA140" i="20" s="1"/>
  <c r="Y140" i="20"/>
  <c r="AC140" i="20"/>
  <c r="S139" i="20"/>
  <c r="U139" i="20"/>
  <c r="T139" i="20"/>
  <c r="V139" i="20" s="1"/>
  <c r="X139" i="20"/>
  <c r="Z139" i="20"/>
  <c r="AB139" i="20"/>
  <c r="AD139" i="20"/>
  <c r="W139" i="20"/>
  <c r="AA139" i="20" s="1"/>
  <c r="Y139" i="20"/>
  <c r="AC139" i="20"/>
  <c r="S138" i="20"/>
  <c r="U138" i="20"/>
  <c r="T138" i="20"/>
  <c r="V138" i="20"/>
  <c r="X138" i="20"/>
  <c r="AD138" i="20" s="1"/>
  <c r="Z138" i="20"/>
  <c r="AB138" i="20"/>
  <c r="W138" i="20"/>
  <c r="Y138" i="20" s="1"/>
  <c r="S137" i="20"/>
  <c r="U137" i="20"/>
  <c r="T137" i="20"/>
  <c r="V137" i="20"/>
  <c r="X137" i="20"/>
  <c r="AD137" i="20" s="1"/>
  <c r="Z137" i="20"/>
  <c r="AB137" i="20"/>
  <c r="W137" i="20"/>
  <c r="AC137" i="20" s="1"/>
  <c r="C137" i="20"/>
  <c r="D137" i="20"/>
  <c r="C138" i="20"/>
  <c r="D138" i="20"/>
  <c r="C139" i="20"/>
  <c r="D139" i="20"/>
  <c r="C140" i="20"/>
  <c r="D140" i="20"/>
  <c r="C141" i="20"/>
  <c r="D141" i="20"/>
  <c r="C142" i="20"/>
  <c r="D142" i="20"/>
  <c r="C143" i="20"/>
  <c r="D143" i="20"/>
  <c r="C144" i="20"/>
  <c r="D144" i="20"/>
  <c r="C145" i="20"/>
  <c r="D145" i="20"/>
  <c r="C146" i="20"/>
  <c r="D146" i="20"/>
  <c r="C147" i="20"/>
  <c r="D147" i="20"/>
  <c r="C148" i="20"/>
  <c r="D148" i="20"/>
  <c r="C149" i="20"/>
  <c r="D149" i="20"/>
  <c r="C150" i="20"/>
  <c r="D150" i="20"/>
  <c r="S136" i="20"/>
  <c r="U136" i="20" s="1"/>
  <c r="T136" i="20"/>
  <c r="V136" i="20" s="1"/>
  <c r="X136" i="20"/>
  <c r="Z136" i="20"/>
  <c r="AB136" i="20"/>
  <c r="AD136" i="20"/>
  <c r="W136" i="20"/>
  <c r="Y136" i="20" s="1"/>
  <c r="AA136" i="20"/>
  <c r="AC136" i="20"/>
  <c r="S135" i="20"/>
  <c r="U135" i="20" s="1"/>
  <c r="T135" i="20"/>
  <c r="V135" i="20"/>
  <c r="X135" i="20"/>
  <c r="Z135" i="20"/>
  <c r="AB135" i="20"/>
  <c r="AD135" i="20"/>
  <c r="W135" i="20"/>
  <c r="Y135" i="20" s="1"/>
  <c r="S134" i="20"/>
  <c r="U134" i="20" s="1"/>
  <c r="T134" i="20"/>
  <c r="V134" i="20"/>
  <c r="X134" i="20"/>
  <c r="Z134" i="20"/>
  <c r="AB134" i="20"/>
  <c r="AD134" i="20"/>
  <c r="W134" i="20"/>
  <c r="Y134" i="20"/>
  <c r="AA134" i="20"/>
  <c r="AC134" i="20"/>
  <c r="S133" i="20"/>
  <c r="U133" i="20"/>
  <c r="T133" i="20"/>
  <c r="V133" i="20"/>
  <c r="X133" i="20"/>
  <c r="Z133" i="20"/>
  <c r="AB133" i="20"/>
  <c r="AD133" i="20"/>
  <c r="W133" i="20"/>
  <c r="Y133" i="20" s="1"/>
  <c r="S132" i="20"/>
  <c r="U132" i="20" s="1"/>
  <c r="T132" i="20"/>
  <c r="V132" i="20"/>
  <c r="X132" i="20"/>
  <c r="Z132" i="20"/>
  <c r="AB132" i="20"/>
  <c r="AD132" i="20"/>
  <c r="W132" i="20"/>
  <c r="AA132" i="20" s="1"/>
  <c r="Y132" i="20"/>
  <c r="AC132" i="20"/>
  <c r="S131" i="20"/>
  <c r="U131" i="20"/>
  <c r="T131" i="20"/>
  <c r="V131" i="20" s="1"/>
  <c r="X131" i="20"/>
  <c r="Z131" i="20" s="1"/>
  <c r="AB131" i="20"/>
  <c r="W131" i="20"/>
  <c r="AC131" i="20" s="1"/>
  <c r="Y131" i="20"/>
  <c r="AA131" i="20"/>
  <c r="S130" i="20"/>
  <c r="U130" i="20"/>
  <c r="T130" i="20"/>
  <c r="V130" i="20" s="1"/>
  <c r="X130" i="20"/>
  <c r="Z130" i="20" s="1"/>
  <c r="AD130" i="20"/>
  <c r="W130" i="20"/>
  <c r="AA130" i="20" s="1"/>
  <c r="Y130" i="20"/>
  <c r="S129" i="20"/>
  <c r="U129" i="20"/>
  <c r="T129" i="20"/>
  <c r="V129" i="20"/>
  <c r="X129" i="20"/>
  <c r="AD129" i="20" s="1"/>
  <c r="Z129" i="20"/>
  <c r="AB129" i="20"/>
  <c r="W129" i="20"/>
  <c r="AA129" i="20" s="1"/>
  <c r="Y129" i="20"/>
  <c r="S128" i="20"/>
  <c r="U128" i="20" s="1"/>
  <c r="T128" i="20"/>
  <c r="V128" i="20"/>
  <c r="X128" i="20"/>
  <c r="Z128" i="20"/>
  <c r="AB128" i="20"/>
  <c r="AD128" i="20"/>
  <c r="W128" i="20"/>
  <c r="Y128" i="20" s="1"/>
  <c r="S127" i="20"/>
  <c r="U127" i="20" s="1"/>
  <c r="T127" i="20"/>
  <c r="V127" i="20"/>
  <c r="X127" i="20"/>
  <c r="Z127" i="20"/>
  <c r="AB127" i="20"/>
  <c r="AD127" i="20"/>
  <c r="W127" i="20"/>
  <c r="Y127" i="20"/>
  <c r="AA127" i="20"/>
  <c r="AC127" i="20"/>
  <c r="S126" i="20"/>
  <c r="U126" i="20" s="1"/>
  <c r="T126" i="20"/>
  <c r="V126" i="20"/>
  <c r="X126" i="20"/>
  <c r="Z126" i="20"/>
  <c r="AB126" i="20"/>
  <c r="AD126" i="20"/>
  <c r="W126" i="20"/>
  <c r="AA126" i="20" s="1"/>
  <c r="Y126" i="20"/>
  <c r="S125" i="20"/>
  <c r="U125" i="20"/>
  <c r="T125" i="20"/>
  <c r="V125" i="20"/>
  <c r="X125" i="20"/>
  <c r="Z125" i="20" s="1"/>
  <c r="AB125" i="20"/>
  <c r="AD125" i="20"/>
  <c r="W125" i="20"/>
  <c r="AA125" i="20" s="1"/>
  <c r="Y125" i="20"/>
  <c r="AC125" i="20"/>
  <c r="S124" i="20"/>
  <c r="U124" i="20"/>
  <c r="T124" i="20"/>
  <c r="V124" i="20"/>
  <c r="X124" i="20"/>
  <c r="Z124" i="20" s="1"/>
  <c r="AB124" i="20"/>
  <c r="AD124" i="20"/>
  <c r="W124" i="20"/>
  <c r="AA124" i="20" s="1"/>
  <c r="Y124" i="20"/>
  <c r="S123" i="20"/>
  <c r="U123" i="20" s="1"/>
  <c r="T123" i="20"/>
  <c r="V123" i="20" s="1"/>
  <c r="X123" i="20"/>
  <c r="Z123" i="20" s="1"/>
  <c r="AD123" i="20"/>
  <c r="W123" i="20"/>
  <c r="AA123" i="20" s="1"/>
  <c r="Y123" i="20"/>
  <c r="AC123" i="20"/>
  <c r="C123" i="20"/>
  <c r="D123" i="20"/>
  <c r="C124" i="20"/>
  <c r="D124" i="20"/>
  <c r="C125" i="20"/>
  <c r="D125" i="20"/>
  <c r="C126" i="20"/>
  <c r="D126" i="20"/>
  <c r="C127" i="20"/>
  <c r="D127" i="20"/>
  <c r="C128" i="20"/>
  <c r="D128" i="20"/>
  <c r="C129" i="20"/>
  <c r="D129" i="20"/>
  <c r="C130" i="20"/>
  <c r="D130" i="20"/>
  <c r="C131" i="20"/>
  <c r="D131" i="20"/>
  <c r="C132" i="20"/>
  <c r="D132" i="20"/>
  <c r="C133" i="20"/>
  <c r="D133" i="20"/>
  <c r="C134" i="20"/>
  <c r="D134" i="20"/>
  <c r="C135" i="20"/>
  <c r="D135" i="20"/>
  <c r="C136" i="20"/>
  <c r="D136" i="20"/>
  <c r="S122" i="20"/>
  <c r="U122" i="20" s="1"/>
  <c r="T122" i="20"/>
  <c r="V122" i="20"/>
  <c r="X122" i="20"/>
  <c r="Z122" i="20"/>
  <c r="AB122" i="20"/>
  <c r="AD122" i="20"/>
  <c r="W122" i="20"/>
  <c r="AA122" i="20" s="1"/>
  <c r="Y122" i="20"/>
  <c r="AC122" i="20"/>
  <c r="S121" i="20"/>
  <c r="U121" i="20" s="1"/>
  <c r="T121" i="20"/>
  <c r="V121" i="20" s="1"/>
  <c r="X121" i="20"/>
  <c r="Z121" i="20" s="1"/>
  <c r="AB121" i="20"/>
  <c r="AD121" i="20"/>
  <c r="W121" i="20"/>
  <c r="AA121" i="20" s="1"/>
  <c r="Y121" i="20"/>
  <c r="AC121" i="20"/>
  <c r="S120" i="20"/>
  <c r="U120" i="20"/>
  <c r="T120" i="20"/>
  <c r="V120" i="20" s="1"/>
  <c r="X120" i="20"/>
  <c r="Z120" i="20"/>
  <c r="AB120" i="20"/>
  <c r="AD120" i="20"/>
  <c r="W120" i="20"/>
  <c r="Y120" i="20" s="1"/>
  <c r="S119" i="20"/>
  <c r="U119" i="20"/>
  <c r="T119" i="20"/>
  <c r="V119" i="20" s="1"/>
  <c r="X119" i="20"/>
  <c r="Z119" i="20" s="1"/>
  <c r="AB119" i="20"/>
  <c r="AD119" i="20"/>
  <c r="W119" i="20"/>
  <c r="AA119" i="20" s="1"/>
  <c r="Y119" i="20"/>
  <c r="AC119" i="20"/>
  <c r="S118" i="20"/>
  <c r="U118" i="20"/>
  <c r="T118" i="20"/>
  <c r="V118" i="20"/>
  <c r="X118" i="20"/>
  <c r="Z118" i="20" s="1"/>
  <c r="AB118" i="20"/>
  <c r="AD118" i="20"/>
  <c r="W118" i="20"/>
  <c r="Y118" i="20" s="1"/>
  <c r="S117" i="20"/>
  <c r="U117" i="20" s="1"/>
  <c r="T117" i="20"/>
  <c r="V117" i="20" s="1"/>
  <c r="X117" i="20"/>
  <c r="Z117" i="20"/>
  <c r="AB117" i="20"/>
  <c r="AD117" i="20"/>
  <c r="W117" i="20"/>
  <c r="AA117" i="20" s="1"/>
  <c r="Y117" i="20"/>
  <c r="AC117" i="20"/>
  <c r="S116" i="20"/>
  <c r="U116" i="20"/>
  <c r="T116" i="20"/>
  <c r="V116" i="20" s="1"/>
  <c r="X116" i="20"/>
  <c r="Z116" i="20"/>
  <c r="AB116" i="20"/>
  <c r="AD116" i="20"/>
  <c r="W116" i="20"/>
  <c r="AA116" i="20" s="1"/>
  <c r="AC116" i="20"/>
  <c r="S115" i="20"/>
  <c r="U115" i="20"/>
  <c r="T115" i="20"/>
  <c r="V115" i="20"/>
  <c r="X115" i="20"/>
  <c r="Z115" i="20" s="1"/>
  <c r="AB115" i="20"/>
  <c r="AD115" i="20"/>
  <c r="W115" i="20"/>
  <c r="AA115" i="20" s="1"/>
  <c r="Y115" i="20"/>
  <c r="AC115" i="20"/>
  <c r="S114" i="20"/>
  <c r="U114" i="20"/>
  <c r="T114" i="20"/>
  <c r="V114" i="20" s="1"/>
  <c r="X114" i="20"/>
  <c r="Z114" i="20"/>
  <c r="AB114" i="20"/>
  <c r="AD114" i="20"/>
  <c r="W114" i="20"/>
  <c r="Y114" i="20"/>
  <c r="AA114" i="20"/>
  <c r="AC114" i="20"/>
  <c r="S113" i="20"/>
  <c r="U113" i="20" s="1"/>
  <c r="T113" i="20"/>
  <c r="V113" i="20" s="1"/>
  <c r="X113" i="20"/>
  <c r="Z113" i="20"/>
  <c r="AB113" i="20"/>
  <c r="AD113" i="20"/>
  <c r="W113" i="20"/>
  <c r="Y113" i="20" s="1"/>
  <c r="S112" i="20"/>
  <c r="U112" i="20"/>
  <c r="T112" i="20"/>
  <c r="V112" i="20" s="1"/>
  <c r="X112" i="20"/>
  <c r="Z112" i="20" s="1"/>
  <c r="AB112" i="20"/>
  <c r="AD112" i="20"/>
  <c r="W112" i="20"/>
  <c r="AA112" i="20" s="1"/>
  <c r="Y112" i="20"/>
  <c r="AC112" i="20"/>
  <c r="S111" i="20"/>
  <c r="U111" i="20"/>
  <c r="T111" i="20"/>
  <c r="V111" i="20" s="1"/>
  <c r="X111" i="20"/>
  <c r="Z111" i="20"/>
  <c r="AB111" i="20"/>
  <c r="AD111" i="20"/>
  <c r="W111" i="20"/>
  <c r="AC111" i="20" s="1"/>
  <c r="Y111" i="20"/>
  <c r="AA111" i="20"/>
  <c r="S110" i="20"/>
  <c r="U110" i="20" s="1"/>
  <c r="T110" i="20"/>
  <c r="V110" i="20"/>
  <c r="X110" i="20"/>
  <c r="Z110" i="20" s="1"/>
  <c r="W110" i="20"/>
  <c r="Y110" i="20" s="1"/>
  <c r="C110" i="20"/>
  <c r="D110" i="20"/>
  <c r="C111" i="20"/>
  <c r="D111" i="20"/>
  <c r="C112" i="20"/>
  <c r="D112" i="20"/>
  <c r="C113" i="20"/>
  <c r="D113" i="20"/>
  <c r="C114" i="20"/>
  <c r="D114" i="20"/>
  <c r="C115" i="20"/>
  <c r="D115" i="20"/>
  <c r="C116" i="20"/>
  <c r="D116" i="20"/>
  <c r="C117" i="20"/>
  <c r="D117" i="20"/>
  <c r="C118" i="20"/>
  <c r="D118" i="20"/>
  <c r="C119" i="20"/>
  <c r="D119" i="20"/>
  <c r="C120" i="20"/>
  <c r="D120" i="20"/>
  <c r="C121" i="20"/>
  <c r="D121" i="20"/>
  <c r="C122" i="20"/>
  <c r="D122" i="20"/>
  <c r="S109" i="20"/>
  <c r="U109" i="20" s="1"/>
  <c r="T109" i="20"/>
  <c r="V109" i="20"/>
  <c r="X109" i="20"/>
  <c r="Z109" i="20"/>
  <c r="AB109" i="20"/>
  <c r="AD109" i="20"/>
  <c r="W109" i="20"/>
  <c r="Y109" i="20" s="1"/>
  <c r="AA109" i="20"/>
  <c r="AC109" i="20"/>
  <c r="S108" i="20"/>
  <c r="U108" i="20"/>
  <c r="T108" i="20"/>
  <c r="V108" i="20" s="1"/>
  <c r="X108" i="20"/>
  <c r="Z108" i="20"/>
  <c r="AB108" i="20"/>
  <c r="AD108" i="20"/>
  <c r="W108" i="20"/>
  <c r="AC108" i="20" s="1"/>
  <c r="Y108" i="20"/>
  <c r="AA108" i="20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2" i="2"/>
  <c r="S107" i="20"/>
  <c r="U107" i="20" s="1"/>
  <c r="T107" i="20"/>
  <c r="V107" i="20"/>
  <c r="X107" i="20"/>
  <c r="Z107" i="20" s="1"/>
  <c r="AB107" i="20"/>
  <c r="AD107" i="20"/>
  <c r="W107" i="20"/>
  <c r="Y107" i="20" s="1"/>
  <c r="S106" i="20"/>
  <c r="U106" i="20"/>
  <c r="T106" i="20"/>
  <c r="V106" i="20"/>
  <c r="X106" i="20"/>
  <c r="Z106" i="20"/>
  <c r="AB106" i="20"/>
  <c r="AD106" i="20"/>
  <c r="W106" i="20"/>
  <c r="Y106" i="20" s="1"/>
  <c r="AA106" i="20"/>
  <c r="AC106" i="20"/>
  <c r="S105" i="20"/>
  <c r="U105" i="20"/>
  <c r="T105" i="20"/>
  <c r="V105" i="20"/>
  <c r="X105" i="20"/>
  <c r="AD105" i="20" s="1"/>
  <c r="Z105" i="20"/>
  <c r="AB105" i="20"/>
  <c r="W105" i="20"/>
  <c r="Y105" i="20" s="1"/>
  <c r="S104" i="20"/>
  <c r="U104" i="20" s="1"/>
  <c r="T104" i="20"/>
  <c r="V104" i="20" s="1"/>
  <c r="X104" i="20"/>
  <c r="Z104" i="20"/>
  <c r="AB104" i="20"/>
  <c r="AD104" i="20"/>
  <c r="W104" i="20"/>
  <c r="AA104" i="20" s="1"/>
  <c r="Y104" i="20"/>
  <c r="S103" i="20"/>
  <c r="U103" i="20"/>
  <c r="T103" i="20"/>
  <c r="V103" i="20"/>
  <c r="X103" i="20"/>
  <c r="Z103" i="20"/>
  <c r="AB103" i="20"/>
  <c r="AD103" i="20"/>
  <c r="W103" i="20"/>
  <c r="Y103" i="20" s="1"/>
  <c r="S102" i="20"/>
  <c r="U102" i="20"/>
  <c r="T102" i="20"/>
  <c r="V102" i="20" s="1"/>
  <c r="X102" i="20"/>
  <c r="Z102" i="20"/>
  <c r="AB102" i="20"/>
  <c r="AD102" i="20"/>
  <c r="W102" i="20"/>
  <c r="AA102" i="20" s="1"/>
  <c r="S101" i="20"/>
  <c r="U101" i="20" s="1"/>
  <c r="T101" i="20"/>
  <c r="V101" i="20" s="1"/>
  <c r="X101" i="20"/>
  <c r="Z101" i="20" s="1"/>
  <c r="AB101" i="20"/>
  <c r="W101" i="20"/>
  <c r="Y101" i="20" s="1"/>
  <c r="S100" i="20"/>
  <c r="U100" i="20" s="1"/>
  <c r="T100" i="20"/>
  <c r="V100" i="20" s="1"/>
  <c r="X100" i="20"/>
  <c r="Z100" i="20"/>
  <c r="AB100" i="20"/>
  <c r="AD100" i="20"/>
  <c r="W100" i="20"/>
  <c r="Y100" i="20" s="1"/>
  <c r="S99" i="20"/>
  <c r="U99" i="20"/>
  <c r="T99" i="20"/>
  <c r="V99" i="20" s="1"/>
  <c r="X99" i="20"/>
  <c r="Z99" i="20"/>
  <c r="AB99" i="20"/>
  <c r="AD99" i="20"/>
  <c r="W99" i="20"/>
  <c r="Y99" i="20"/>
  <c r="AA99" i="20"/>
  <c r="AC99" i="20"/>
  <c r="S98" i="20"/>
  <c r="U98" i="20"/>
  <c r="T98" i="20"/>
  <c r="V98" i="20" s="1"/>
  <c r="X98" i="20"/>
  <c r="Z98" i="20"/>
  <c r="AB98" i="20"/>
  <c r="AD98" i="20"/>
  <c r="W98" i="20"/>
  <c r="AC98" i="20" s="1"/>
  <c r="S97" i="20"/>
  <c r="U97" i="20"/>
  <c r="T97" i="20"/>
  <c r="V97" i="20" s="1"/>
  <c r="X97" i="20"/>
  <c r="Z97" i="20"/>
  <c r="AB97" i="20"/>
  <c r="AD97" i="20"/>
  <c r="W97" i="20"/>
  <c r="AA97" i="20" s="1"/>
  <c r="Y97" i="20"/>
  <c r="S96" i="20"/>
  <c r="U96" i="20" s="1"/>
  <c r="T96" i="20"/>
  <c r="V96" i="20"/>
  <c r="X96" i="20"/>
  <c r="Z96" i="20"/>
  <c r="AB96" i="20"/>
  <c r="AD96" i="20"/>
  <c r="W96" i="20"/>
  <c r="Y96" i="20" s="1"/>
  <c r="AA96" i="20"/>
  <c r="AC96" i="20"/>
  <c r="S95" i="20"/>
  <c r="U95" i="20"/>
  <c r="T95" i="20"/>
  <c r="V95" i="20"/>
  <c r="X95" i="20"/>
  <c r="Z95" i="20"/>
  <c r="AB95" i="20"/>
  <c r="AD95" i="20"/>
  <c r="W95" i="20"/>
  <c r="Y95" i="20" s="1"/>
  <c r="C95" i="20"/>
  <c r="D95" i="20"/>
  <c r="C96" i="20"/>
  <c r="D96" i="20"/>
  <c r="C97" i="20"/>
  <c r="D97" i="20"/>
  <c r="C98" i="20"/>
  <c r="D98" i="20"/>
  <c r="C99" i="20"/>
  <c r="D99" i="20"/>
  <c r="C100" i="20"/>
  <c r="D100" i="20"/>
  <c r="C101" i="20"/>
  <c r="D101" i="20"/>
  <c r="C102" i="20"/>
  <c r="D102" i="20"/>
  <c r="C103" i="20"/>
  <c r="D103" i="20"/>
  <c r="C104" i="20"/>
  <c r="D104" i="20"/>
  <c r="C105" i="20"/>
  <c r="D105" i="20"/>
  <c r="C106" i="20"/>
  <c r="D106" i="20"/>
  <c r="C107" i="20"/>
  <c r="D107" i="20"/>
  <c r="C108" i="20"/>
  <c r="D108" i="20"/>
  <c r="C109" i="20"/>
  <c r="D109" i="20"/>
  <c r="S94" i="20"/>
  <c r="U94" i="20"/>
  <c r="T94" i="20"/>
  <c r="V94" i="20"/>
  <c r="X94" i="20"/>
  <c r="Z94" i="20"/>
  <c r="AB94" i="20"/>
  <c r="AD94" i="20"/>
  <c r="W94" i="20"/>
  <c r="AC94" i="20" s="1"/>
  <c r="Y94" i="20"/>
  <c r="S93" i="20"/>
  <c r="U93" i="20" s="1"/>
  <c r="T93" i="20"/>
  <c r="V93" i="20"/>
  <c r="X93" i="20"/>
  <c r="Z93" i="20" s="1"/>
  <c r="W93" i="20"/>
  <c r="AA93" i="20" s="1"/>
  <c r="S92" i="20"/>
  <c r="U92" i="20" s="1"/>
  <c r="T92" i="20"/>
  <c r="V92" i="20" s="1"/>
  <c r="X92" i="20"/>
  <c r="Z92" i="20"/>
  <c r="AB92" i="20"/>
  <c r="AD92" i="20"/>
  <c r="W92" i="20"/>
  <c r="Y92" i="20"/>
  <c r="AA92" i="20"/>
  <c r="AC92" i="20"/>
  <c r="S91" i="20"/>
  <c r="U91" i="20"/>
  <c r="T91" i="20"/>
  <c r="V91" i="20" s="1"/>
  <c r="X91" i="20"/>
  <c r="Z91" i="20"/>
  <c r="AB91" i="20"/>
  <c r="AD91" i="20"/>
  <c r="W91" i="20"/>
  <c r="Y91" i="20" s="1"/>
  <c r="AA91" i="20"/>
  <c r="AC91" i="20"/>
  <c r="S90" i="20"/>
  <c r="U90" i="20"/>
  <c r="T90" i="20"/>
  <c r="V90" i="20" s="1"/>
  <c r="X90" i="20"/>
  <c r="Z90" i="20"/>
  <c r="AB90" i="20"/>
  <c r="AD90" i="20"/>
  <c r="W90" i="20"/>
  <c r="Y90" i="20" s="1"/>
  <c r="S89" i="20"/>
  <c r="U89" i="20" s="1"/>
  <c r="T89" i="20"/>
  <c r="V89" i="20" s="1"/>
  <c r="X89" i="20"/>
  <c r="Z89" i="20"/>
  <c r="AB89" i="20"/>
  <c r="AD89" i="20"/>
  <c r="W89" i="20"/>
  <c r="Y89" i="20" s="1"/>
  <c r="S88" i="20"/>
  <c r="U88" i="20"/>
  <c r="T88" i="20"/>
  <c r="V88" i="20" s="1"/>
  <c r="X88" i="20"/>
  <c r="AB88" i="20" s="1"/>
  <c r="Z88" i="20"/>
  <c r="W88" i="20"/>
  <c r="Y88" i="20" s="1"/>
  <c r="S87" i="20"/>
  <c r="U87" i="20"/>
  <c r="T87" i="20"/>
  <c r="V87" i="20"/>
  <c r="X87" i="20"/>
  <c r="Z87" i="20"/>
  <c r="AB87" i="20"/>
  <c r="AD87" i="20"/>
  <c r="W87" i="20"/>
  <c r="AC87" i="20" s="1"/>
  <c r="S86" i="20"/>
  <c r="U86" i="20" s="1"/>
  <c r="T86" i="20"/>
  <c r="V86" i="20"/>
  <c r="X86" i="20"/>
  <c r="Z86" i="20" s="1"/>
  <c r="W86" i="20"/>
  <c r="Y86" i="20"/>
  <c r="AA86" i="20"/>
  <c r="AC86" i="20"/>
  <c r="S85" i="20"/>
  <c r="U85" i="20"/>
  <c r="T85" i="20"/>
  <c r="V85" i="20"/>
  <c r="X85" i="20"/>
  <c r="Z85" i="20" s="1"/>
  <c r="AB85" i="20"/>
  <c r="AD85" i="20"/>
  <c r="W85" i="20"/>
  <c r="Y85" i="20" s="1"/>
  <c r="AA85" i="20"/>
  <c r="AC85" i="20"/>
  <c r="S84" i="20"/>
  <c r="U84" i="20"/>
  <c r="T84" i="20"/>
  <c r="V84" i="20" s="1"/>
  <c r="X84" i="20"/>
  <c r="Z84" i="20"/>
  <c r="AB84" i="20"/>
  <c r="AD84" i="20"/>
  <c r="W84" i="20"/>
  <c r="Y84" i="20" s="1"/>
  <c r="S83" i="20"/>
  <c r="U83" i="20"/>
  <c r="T83" i="20"/>
  <c r="V83" i="20" s="1"/>
  <c r="X83" i="20"/>
  <c r="Z83" i="20" s="1"/>
  <c r="AB83" i="20"/>
  <c r="W83" i="20"/>
  <c r="Y83" i="20" s="1"/>
  <c r="S82" i="20"/>
  <c r="U82" i="20" s="1"/>
  <c r="T82" i="20"/>
  <c r="V82" i="20"/>
  <c r="X82" i="20"/>
  <c r="Z82" i="20" s="1"/>
  <c r="AB82" i="20"/>
  <c r="AD82" i="20"/>
  <c r="W82" i="20"/>
  <c r="Y82" i="20" s="1"/>
  <c r="AA82" i="20"/>
  <c r="AC82" i="20"/>
  <c r="S81" i="20"/>
  <c r="U81" i="20" s="1"/>
  <c r="T81" i="20"/>
  <c r="V81" i="20"/>
  <c r="X81" i="20"/>
  <c r="Z81" i="20" s="1"/>
  <c r="W81" i="20"/>
  <c r="Y81" i="20" s="1"/>
  <c r="AA164" i="20" l="1"/>
  <c r="AD163" i="20"/>
  <c r="AC163" i="20"/>
  <c r="AA163" i="20"/>
  <c r="AB161" i="20"/>
  <c r="AC161" i="20"/>
  <c r="AA161" i="20"/>
  <c r="AC158" i="20"/>
  <c r="AC157" i="20"/>
  <c r="AC156" i="20"/>
  <c r="AC155" i="20"/>
  <c r="AC153" i="20"/>
  <c r="AA153" i="20"/>
  <c r="AD152" i="20"/>
  <c r="AC152" i="20"/>
  <c r="AA152" i="20"/>
  <c r="AC151" i="20"/>
  <c r="AC147" i="20"/>
  <c r="AC146" i="20"/>
  <c r="AB144" i="20"/>
  <c r="AC144" i="20"/>
  <c r="AC142" i="20"/>
  <c r="AA142" i="20"/>
  <c r="AB141" i="20"/>
  <c r="AC138" i="20"/>
  <c r="AA138" i="20"/>
  <c r="Y137" i="20"/>
  <c r="AA137" i="20"/>
  <c r="AC135" i="20"/>
  <c r="AA135" i="20"/>
  <c r="AC133" i="20"/>
  <c r="AA133" i="20"/>
  <c r="AD131" i="20"/>
  <c r="AB130" i="20"/>
  <c r="AC130" i="20"/>
  <c r="AC129" i="20"/>
  <c r="AC128" i="20"/>
  <c r="AA128" i="20"/>
  <c r="AC126" i="20"/>
  <c r="AC124" i="20"/>
  <c r="AB123" i="20"/>
  <c r="AC120" i="20"/>
  <c r="AA120" i="20"/>
  <c r="AC118" i="20"/>
  <c r="AA118" i="20"/>
  <c r="Y116" i="20"/>
  <c r="AC113" i="20"/>
  <c r="AA113" i="20"/>
  <c r="AB110" i="20"/>
  <c r="AD110" i="20"/>
  <c r="AA110" i="20"/>
  <c r="AC110" i="20"/>
  <c r="AC107" i="20"/>
  <c r="AA107" i="20"/>
  <c r="AC105" i="20"/>
  <c r="AA105" i="20"/>
  <c r="AC104" i="20"/>
  <c r="AC103" i="20"/>
  <c r="AA103" i="20"/>
  <c r="Y102" i="20"/>
  <c r="AC102" i="20"/>
  <c r="AD101" i="20"/>
  <c r="AC101" i="20"/>
  <c r="AA101" i="20"/>
  <c r="AC100" i="20"/>
  <c r="AA100" i="20"/>
  <c r="AA98" i="20"/>
  <c r="Y98" i="20"/>
  <c r="AC97" i="20"/>
  <c r="AC95" i="20"/>
  <c r="AA95" i="20"/>
  <c r="AA94" i="20"/>
  <c r="AD93" i="20"/>
  <c r="AB93" i="20"/>
  <c r="Y93" i="20"/>
  <c r="AC93" i="20"/>
  <c r="AC90" i="20"/>
  <c r="AA90" i="20"/>
  <c r="AC89" i="20"/>
  <c r="AA89" i="20"/>
  <c r="AD88" i="20"/>
  <c r="AC88" i="20"/>
  <c r="AA88" i="20"/>
  <c r="AA87" i="20"/>
  <c r="Y87" i="20"/>
  <c r="AD86" i="20"/>
  <c r="AB86" i="20"/>
  <c r="AC84" i="20"/>
  <c r="AA84" i="20"/>
  <c r="AD83" i="20"/>
  <c r="AC83" i="20"/>
  <c r="AA83" i="20"/>
  <c r="AD81" i="20"/>
  <c r="AB81" i="20"/>
  <c r="AC81" i="20"/>
  <c r="AA81" i="20"/>
  <c r="S80" i="20"/>
  <c r="U80" i="20"/>
  <c r="T80" i="20"/>
  <c r="V80" i="20"/>
  <c r="X80" i="20"/>
  <c r="Z80" i="20"/>
  <c r="AB80" i="20"/>
  <c r="AD80" i="20"/>
  <c r="W80" i="20"/>
  <c r="Y80" i="20" s="1"/>
  <c r="AA80" i="20"/>
  <c r="AC80" i="20"/>
  <c r="C80" i="20"/>
  <c r="D80" i="20"/>
  <c r="C81" i="20"/>
  <c r="D81" i="20"/>
  <c r="C82" i="20"/>
  <c r="D82" i="20"/>
  <c r="C83" i="20"/>
  <c r="D83" i="20"/>
  <c r="C84" i="20"/>
  <c r="D84" i="20"/>
  <c r="C85" i="20"/>
  <c r="D85" i="20"/>
  <c r="C86" i="20"/>
  <c r="D86" i="20"/>
  <c r="C87" i="20"/>
  <c r="D87" i="20"/>
  <c r="C88" i="20"/>
  <c r="D88" i="20"/>
  <c r="C89" i="20"/>
  <c r="D89" i="20"/>
  <c r="C90" i="20"/>
  <c r="D90" i="20"/>
  <c r="C91" i="20"/>
  <c r="D91" i="20"/>
  <c r="C92" i="20"/>
  <c r="D92" i="20"/>
  <c r="C93" i="20"/>
  <c r="D93" i="20"/>
  <c r="C94" i="20"/>
  <c r="D94" i="20"/>
  <c r="S79" i="20"/>
  <c r="U79" i="20"/>
  <c r="T79" i="20"/>
  <c r="V79" i="20"/>
  <c r="X79" i="20"/>
  <c r="Z79" i="20"/>
  <c r="AB79" i="20"/>
  <c r="AD79" i="20"/>
  <c r="W79" i="20"/>
  <c r="Y79" i="20" s="1"/>
  <c r="AA79" i="20"/>
  <c r="AC79" i="20"/>
  <c r="S78" i="20"/>
  <c r="U78" i="20"/>
  <c r="T78" i="20"/>
  <c r="V78" i="20" s="1"/>
  <c r="X78" i="20"/>
  <c r="Z78" i="20"/>
  <c r="AB78" i="20"/>
  <c r="AD78" i="20"/>
  <c r="W78" i="20"/>
  <c r="Y78" i="20" s="1"/>
  <c r="AA78" i="20"/>
  <c r="AC78" i="20"/>
  <c r="S77" i="20"/>
  <c r="U77" i="20" s="1"/>
  <c r="T77" i="20"/>
  <c r="V77" i="20"/>
  <c r="X77" i="20"/>
  <c r="Z77" i="20"/>
  <c r="AB77" i="20"/>
  <c r="AD77" i="20"/>
  <c r="W77" i="20"/>
  <c r="AA77" i="20" s="1"/>
  <c r="S76" i="20"/>
  <c r="U76" i="20" s="1"/>
  <c r="T76" i="20"/>
  <c r="V76" i="20"/>
  <c r="X76" i="20"/>
  <c r="Z76" i="20"/>
  <c r="AB76" i="20"/>
  <c r="AD76" i="20"/>
  <c r="W76" i="20"/>
  <c r="Y76" i="20" s="1"/>
  <c r="S75" i="20"/>
  <c r="U75" i="20"/>
  <c r="T75" i="20"/>
  <c r="V75" i="20" s="1"/>
  <c r="X75" i="20"/>
  <c r="Z75" i="20"/>
  <c r="AB75" i="20"/>
  <c r="AD75" i="20"/>
  <c r="W75" i="20"/>
  <c r="Y75" i="20" s="1"/>
  <c r="S74" i="20"/>
  <c r="U74" i="20" s="1"/>
  <c r="T74" i="20"/>
  <c r="V74" i="20"/>
  <c r="X74" i="20"/>
  <c r="AD74" i="20" s="1"/>
  <c r="Z74" i="20"/>
  <c r="AB74" i="20"/>
  <c r="W74" i="20"/>
  <c r="AC74" i="20" s="1"/>
  <c r="AA74" i="20"/>
  <c r="S73" i="20"/>
  <c r="U73" i="20" s="1"/>
  <c r="T73" i="20"/>
  <c r="V73" i="20"/>
  <c r="X73" i="20"/>
  <c r="Z73" i="20"/>
  <c r="AB73" i="20"/>
  <c r="AD73" i="20"/>
  <c r="W73" i="20"/>
  <c r="AA73" i="20" s="1"/>
  <c r="S72" i="20"/>
  <c r="U72" i="20"/>
  <c r="T72" i="20"/>
  <c r="V72" i="20" s="1"/>
  <c r="X72" i="20"/>
  <c r="Z72" i="20"/>
  <c r="AB72" i="20"/>
  <c r="AD72" i="20"/>
  <c r="W72" i="20"/>
  <c r="Y72" i="20" s="1"/>
  <c r="S71" i="20"/>
  <c r="U71" i="20" s="1"/>
  <c r="T71" i="20"/>
  <c r="V71" i="20"/>
  <c r="X71" i="20"/>
  <c r="Z71" i="20"/>
  <c r="AB71" i="20"/>
  <c r="AD71" i="20"/>
  <c r="W71" i="20"/>
  <c r="Y71" i="20"/>
  <c r="AA71" i="20"/>
  <c r="AC71" i="20"/>
  <c r="S70" i="20"/>
  <c r="U70" i="20"/>
  <c r="T70" i="20"/>
  <c r="V70" i="20"/>
  <c r="X70" i="20"/>
  <c r="Z70" i="20"/>
  <c r="AB70" i="20"/>
  <c r="AD70" i="20"/>
  <c r="W70" i="20"/>
  <c r="AA70" i="20" s="1"/>
  <c r="S69" i="20"/>
  <c r="U69" i="20" s="1"/>
  <c r="T69" i="20"/>
  <c r="V69" i="20" s="1"/>
  <c r="X69" i="20"/>
  <c r="Z69" i="20"/>
  <c r="AB69" i="20"/>
  <c r="AD69" i="20"/>
  <c r="W69" i="20"/>
  <c r="Y69" i="20" s="1"/>
  <c r="AA69" i="20"/>
  <c r="AC69" i="20"/>
  <c r="S68" i="20"/>
  <c r="U68" i="20"/>
  <c r="T68" i="20"/>
  <c r="V68" i="20" s="1"/>
  <c r="X68" i="20"/>
  <c r="Z68" i="20" s="1"/>
  <c r="AB68" i="20"/>
  <c r="AD68" i="20"/>
  <c r="W68" i="20"/>
  <c r="AC68" i="20" s="1"/>
  <c r="S67" i="20"/>
  <c r="U67" i="20"/>
  <c r="T67" i="20"/>
  <c r="V67" i="20" s="1"/>
  <c r="X67" i="20"/>
  <c r="Z67" i="20"/>
  <c r="AB67" i="20"/>
  <c r="AD67" i="20"/>
  <c r="W67" i="20"/>
  <c r="AC67" i="20" s="1"/>
  <c r="S66" i="20"/>
  <c r="U66" i="20"/>
  <c r="T66" i="20"/>
  <c r="V66" i="20" s="1"/>
  <c r="X66" i="20"/>
  <c r="Z66" i="20"/>
  <c r="AB66" i="20"/>
  <c r="AD66" i="20"/>
  <c r="W66" i="20"/>
  <c r="AA66" i="20" s="1"/>
  <c r="C66" i="20"/>
  <c r="D66" i="20"/>
  <c r="C67" i="20"/>
  <c r="D67" i="20"/>
  <c r="C68" i="20"/>
  <c r="D68" i="20"/>
  <c r="C69" i="20"/>
  <c r="D69" i="20"/>
  <c r="C70" i="20"/>
  <c r="D70" i="20"/>
  <c r="C71" i="20"/>
  <c r="D71" i="20"/>
  <c r="C72" i="20"/>
  <c r="D72" i="20"/>
  <c r="C73" i="20"/>
  <c r="D73" i="20"/>
  <c r="C74" i="20"/>
  <c r="D74" i="20"/>
  <c r="C75" i="20"/>
  <c r="D75" i="20"/>
  <c r="C76" i="20"/>
  <c r="D76" i="20"/>
  <c r="C77" i="20"/>
  <c r="D77" i="20"/>
  <c r="C78" i="20"/>
  <c r="D78" i="20"/>
  <c r="C79" i="20"/>
  <c r="D79" i="20"/>
  <c r="S65" i="20"/>
  <c r="U65" i="20" s="1"/>
  <c r="T65" i="20"/>
  <c r="V65" i="20"/>
  <c r="X65" i="20"/>
  <c r="AB65" i="20" s="1"/>
  <c r="W65" i="20"/>
  <c r="AA65" i="20" s="1"/>
  <c r="S64" i="20"/>
  <c r="U64" i="20" s="1"/>
  <c r="T64" i="20"/>
  <c r="V64" i="20"/>
  <c r="X64" i="20"/>
  <c r="Z64" i="20" s="1"/>
  <c r="AB64" i="20"/>
  <c r="AD64" i="20"/>
  <c r="W64" i="20"/>
  <c r="AA64" i="20" s="1"/>
  <c r="AC64" i="20"/>
  <c r="S63" i="20"/>
  <c r="U63" i="20"/>
  <c r="T63" i="20"/>
  <c r="V63" i="20"/>
  <c r="X63" i="20"/>
  <c r="Z63" i="20"/>
  <c r="AB63" i="20"/>
  <c r="AD63" i="20"/>
  <c r="W63" i="20"/>
  <c r="Y63" i="20"/>
  <c r="AA63" i="20"/>
  <c r="AC63" i="20"/>
  <c r="Y77" i="20" l="1"/>
  <c r="AC77" i="20"/>
  <c r="AC76" i="20"/>
  <c r="AA76" i="20"/>
  <c r="AC75" i="20"/>
  <c r="AA75" i="20"/>
  <c r="Y74" i="20"/>
  <c r="Y73" i="20"/>
  <c r="AC73" i="20"/>
  <c r="AC72" i="20"/>
  <c r="AA72" i="20"/>
  <c r="Y70" i="20"/>
  <c r="AC70" i="20"/>
  <c r="Y68" i="20"/>
  <c r="AA68" i="20"/>
  <c r="AA67" i="20"/>
  <c r="Y67" i="20"/>
  <c r="AC66" i="20"/>
  <c r="Y66" i="20"/>
  <c r="Z65" i="20"/>
  <c r="AD65" i="20"/>
  <c r="Y65" i="20"/>
  <c r="AC65" i="20"/>
  <c r="Y64" i="20"/>
  <c r="S62" i="20"/>
  <c r="U62" i="20" s="1"/>
  <c r="T62" i="20"/>
  <c r="V62" i="20" s="1"/>
  <c r="X62" i="20"/>
  <c r="Z62" i="20" s="1"/>
  <c r="AB62" i="20"/>
  <c r="AD62" i="20"/>
  <c r="W62" i="20"/>
  <c r="Y62" i="20"/>
  <c r="AA62" i="20"/>
  <c r="AC62" i="20"/>
  <c r="S61" i="20"/>
  <c r="U61" i="20"/>
  <c r="T61" i="20"/>
  <c r="V61" i="20" s="1"/>
  <c r="X61" i="20"/>
  <c r="Z61" i="20" s="1"/>
  <c r="AB61" i="20"/>
  <c r="AD61" i="20"/>
  <c r="W61" i="20"/>
  <c r="Y61" i="20" s="1"/>
  <c r="S60" i="20"/>
  <c r="U60" i="20" s="1"/>
  <c r="T60" i="20"/>
  <c r="V60" i="20"/>
  <c r="X60" i="20"/>
  <c r="Z60" i="20"/>
  <c r="AB60" i="20"/>
  <c r="AD60" i="20"/>
  <c r="W60" i="20"/>
  <c r="Y60" i="20" s="1"/>
  <c r="AA60" i="20"/>
  <c r="AC60" i="20"/>
  <c r="S59" i="20"/>
  <c r="U59" i="20" s="1"/>
  <c r="T59" i="20"/>
  <c r="V59" i="20" s="1"/>
  <c r="X59" i="20"/>
  <c r="Z59" i="20"/>
  <c r="AB59" i="20"/>
  <c r="AD59" i="20"/>
  <c r="W59" i="20"/>
  <c r="Y59" i="20" s="1"/>
  <c r="S58" i="20"/>
  <c r="U58" i="20" s="1"/>
  <c r="T58" i="20"/>
  <c r="V58" i="20"/>
  <c r="X58" i="20"/>
  <c r="AB58" i="20" s="1"/>
  <c r="W58" i="20"/>
  <c r="Y58" i="20" s="1"/>
  <c r="AC58" i="20"/>
  <c r="S57" i="20"/>
  <c r="U57" i="20" s="1"/>
  <c r="T57" i="20"/>
  <c r="V57" i="20" s="1"/>
  <c r="X57" i="20"/>
  <c r="AD57" i="20" s="1"/>
  <c r="W57" i="20"/>
  <c r="Y57" i="20" s="1"/>
  <c r="S56" i="20"/>
  <c r="U56" i="20"/>
  <c r="T56" i="20"/>
  <c r="V56" i="20" s="1"/>
  <c r="X56" i="20"/>
  <c r="Z56" i="20" s="1"/>
  <c r="AD56" i="20"/>
  <c r="W56" i="20"/>
  <c r="Y56" i="20" s="1"/>
  <c r="S55" i="20"/>
  <c r="U55" i="20" s="1"/>
  <c r="T55" i="20"/>
  <c r="V55" i="20"/>
  <c r="X55" i="20"/>
  <c r="Z55" i="20"/>
  <c r="AB55" i="20"/>
  <c r="AD55" i="20"/>
  <c r="W55" i="20"/>
  <c r="AA55" i="20" s="1"/>
  <c r="S54" i="20"/>
  <c r="U54" i="20" s="1"/>
  <c r="T54" i="20"/>
  <c r="V54" i="20"/>
  <c r="X54" i="20"/>
  <c r="Z54" i="20" s="1"/>
  <c r="AB54" i="20"/>
  <c r="AD54" i="20"/>
  <c r="W54" i="20"/>
  <c r="AC54" i="20" s="1"/>
  <c r="AA54" i="20"/>
  <c r="S53" i="20"/>
  <c r="U53" i="20" s="1"/>
  <c r="T53" i="20"/>
  <c r="V53" i="20"/>
  <c r="X53" i="20"/>
  <c r="Z53" i="20" s="1"/>
  <c r="W53" i="20"/>
  <c r="Y53" i="20" s="1"/>
  <c r="S52" i="20"/>
  <c r="U52" i="20" s="1"/>
  <c r="T52" i="20"/>
  <c r="V52" i="20" s="1"/>
  <c r="X52" i="20"/>
  <c r="AB52" i="20" s="1"/>
  <c r="Z52" i="20"/>
  <c r="W52" i="20"/>
  <c r="Y52" i="20" s="1"/>
  <c r="S51" i="20"/>
  <c r="U51" i="20"/>
  <c r="T51" i="20"/>
  <c r="V51" i="20"/>
  <c r="X51" i="20"/>
  <c r="Z51" i="20"/>
  <c r="AB51" i="20"/>
  <c r="AD51" i="20"/>
  <c r="W51" i="20"/>
  <c r="Y51" i="20" s="1"/>
  <c r="AA51" i="20"/>
  <c r="AC51" i="20"/>
  <c r="AC61" i="20" l="1"/>
  <c r="AA61" i="20"/>
  <c r="AC59" i="20"/>
  <c r="AA59" i="20"/>
  <c r="Z58" i="20"/>
  <c r="AD58" i="20"/>
  <c r="AA58" i="20"/>
  <c r="AB57" i="20"/>
  <c r="Z57" i="20"/>
  <c r="AC57" i="20"/>
  <c r="AA57" i="20"/>
  <c r="AB56" i="20"/>
  <c r="AC56" i="20"/>
  <c r="AA56" i="20"/>
  <c r="Y55" i="20"/>
  <c r="AC55" i="20"/>
  <c r="Y54" i="20"/>
  <c r="AD53" i="20"/>
  <c r="AB53" i="20"/>
  <c r="AA53" i="20"/>
  <c r="AC53" i="20"/>
  <c r="AD52" i="20"/>
  <c r="AA52" i="20"/>
  <c r="AC52" i="20"/>
  <c r="S50" i="20"/>
  <c r="U50" i="20"/>
  <c r="T50" i="20"/>
  <c r="V50" i="20"/>
  <c r="X50" i="20"/>
  <c r="Z50" i="20"/>
  <c r="AB50" i="20"/>
  <c r="AD50" i="20"/>
  <c r="W50" i="20"/>
  <c r="Y50" i="20" s="1"/>
  <c r="AC50" i="20" l="1"/>
  <c r="AA50" i="20"/>
  <c r="S49" i="20"/>
  <c r="U49" i="20"/>
  <c r="T49" i="20"/>
  <c r="V49" i="20"/>
  <c r="X49" i="20"/>
  <c r="Z49" i="20" s="1"/>
  <c r="AB49" i="20"/>
  <c r="AD49" i="20"/>
  <c r="W49" i="20"/>
  <c r="Y49" i="20" s="1"/>
  <c r="AA49" i="20"/>
  <c r="AC49" i="20"/>
  <c r="C50" i="20"/>
  <c r="D50" i="20"/>
  <c r="C51" i="20"/>
  <c r="D51" i="20"/>
  <c r="C52" i="20"/>
  <c r="D52" i="20"/>
  <c r="C53" i="20"/>
  <c r="D53" i="20"/>
  <c r="C54" i="20"/>
  <c r="D54" i="20"/>
  <c r="C55" i="20"/>
  <c r="D55" i="20"/>
  <c r="C56" i="20"/>
  <c r="D56" i="20"/>
  <c r="C57" i="20"/>
  <c r="D57" i="20"/>
  <c r="C58" i="20"/>
  <c r="D58" i="20"/>
  <c r="C59" i="20"/>
  <c r="D59" i="20"/>
  <c r="C60" i="20"/>
  <c r="D60" i="20"/>
  <c r="C61" i="20"/>
  <c r="D61" i="20"/>
  <c r="C62" i="20"/>
  <c r="D62" i="20"/>
  <c r="C63" i="20"/>
  <c r="D63" i="20"/>
  <c r="C64" i="20"/>
  <c r="D64" i="20"/>
  <c r="C65" i="20"/>
  <c r="D65" i="20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2" i="21"/>
  <c r="AP2" i="20"/>
  <c r="K5" i="5" s="1"/>
  <c r="AO2" i="20"/>
  <c r="M5" i="5" s="1"/>
  <c r="V3" i="20"/>
  <c r="V4" i="20"/>
  <c r="V5" i="20"/>
  <c r="V6" i="20"/>
  <c r="V7" i="20"/>
  <c r="V8" i="20"/>
  <c r="V9" i="20"/>
  <c r="V10" i="20"/>
  <c r="V11" i="20"/>
  <c r="V12" i="20"/>
  <c r="V13" i="20"/>
  <c r="V14" i="20"/>
  <c r="V15" i="20"/>
  <c r="V16" i="20"/>
  <c r="V17" i="20"/>
  <c r="V18" i="20"/>
  <c r="V19" i="20"/>
  <c r="V20" i="20"/>
  <c r="V21" i="20"/>
  <c r="V22" i="20"/>
  <c r="V23" i="20"/>
  <c r="V24" i="20"/>
  <c r="V25" i="20"/>
  <c r="V26" i="20"/>
  <c r="V27" i="20"/>
  <c r="V28" i="20"/>
  <c r="V29" i="20"/>
  <c r="V30" i="20"/>
  <c r="V31" i="20"/>
  <c r="V32" i="20"/>
  <c r="V33" i="20"/>
  <c r="V34" i="20"/>
  <c r="V35" i="20"/>
  <c r="V36" i="20"/>
  <c r="V37" i="20"/>
  <c r="V38" i="20"/>
  <c r="V39" i="20"/>
  <c r="V40" i="20"/>
  <c r="V41" i="20"/>
  <c r="V42" i="20"/>
  <c r="V43" i="20"/>
  <c r="V44" i="20"/>
  <c r="V45" i="20"/>
  <c r="V46" i="20"/>
  <c r="V47" i="20"/>
  <c r="V48" i="20"/>
  <c r="V2" i="20"/>
  <c r="S48" i="20"/>
  <c r="U48" i="20"/>
  <c r="T48" i="20"/>
  <c r="X48" i="20"/>
  <c r="Z48" i="20"/>
  <c r="AB48" i="20"/>
  <c r="AD48" i="20"/>
  <c r="W48" i="20"/>
  <c r="Y48" i="20" s="1"/>
  <c r="S47" i="20"/>
  <c r="U47" i="20" s="1"/>
  <c r="T47" i="20"/>
  <c r="X47" i="20"/>
  <c r="AB47" i="20" s="1"/>
  <c r="W47" i="20"/>
  <c r="AA47" i="20" s="1"/>
  <c r="Y47" i="20"/>
  <c r="S46" i="20"/>
  <c r="U46" i="20" s="1"/>
  <c r="T46" i="20"/>
  <c r="X46" i="20"/>
  <c r="Z46" i="20" s="1"/>
  <c r="W46" i="20"/>
  <c r="Y46" i="20" s="1"/>
  <c r="S45" i="20"/>
  <c r="U45" i="20"/>
  <c r="T45" i="20"/>
  <c r="X45" i="20"/>
  <c r="Z45" i="20" s="1"/>
  <c r="AD45" i="20"/>
  <c r="W45" i="20"/>
  <c r="AA45" i="20" s="1"/>
  <c r="Y45" i="20"/>
  <c r="S44" i="20"/>
  <c r="U44" i="20" s="1"/>
  <c r="T44" i="20"/>
  <c r="X44" i="20"/>
  <c r="Z44" i="20"/>
  <c r="AB44" i="20"/>
  <c r="AD44" i="20"/>
  <c r="W44" i="20"/>
  <c r="AA44" i="20" s="1"/>
  <c r="Y44" i="20"/>
  <c r="S43" i="20"/>
  <c r="U43" i="20"/>
  <c r="T43" i="20"/>
  <c r="X43" i="20"/>
  <c r="Z43" i="20" s="1"/>
  <c r="AB43" i="20"/>
  <c r="AD43" i="20"/>
  <c r="W43" i="20"/>
  <c r="AA43" i="20" s="1"/>
  <c r="S42" i="20"/>
  <c r="U42" i="20" s="1"/>
  <c r="T42" i="20"/>
  <c r="X42" i="20"/>
  <c r="Z42" i="20"/>
  <c r="AB42" i="20"/>
  <c r="AD42" i="20"/>
  <c r="W42" i="20"/>
  <c r="AA42" i="20" s="1"/>
  <c r="Y42" i="20"/>
  <c r="S41" i="20"/>
  <c r="U41" i="20"/>
  <c r="T41" i="20"/>
  <c r="X41" i="20"/>
  <c r="AD41" i="20" s="1"/>
  <c r="Z41" i="20"/>
  <c r="AB41" i="20"/>
  <c r="W41" i="20"/>
  <c r="Y41" i="20" s="1"/>
  <c r="AC41" i="20"/>
  <c r="S40" i="20"/>
  <c r="U40" i="20" s="1"/>
  <c r="T40" i="20"/>
  <c r="X40" i="20"/>
  <c r="Z40" i="20" s="1"/>
  <c r="W40" i="20"/>
  <c r="AA40" i="20" s="1"/>
  <c r="Y40" i="20"/>
  <c r="S39" i="20"/>
  <c r="U39" i="20"/>
  <c r="T39" i="20"/>
  <c r="X39" i="20"/>
  <c r="Z39" i="20" s="1"/>
  <c r="AB39" i="20"/>
  <c r="W39" i="20"/>
  <c r="AA39" i="20" s="1"/>
  <c r="Y39" i="20"/>
  <c r="AC39" i="20"/>
  <c r="S38" i="20"/>
  <c r="U38" i="20" s="1"/>
  <c r="T38" i="20"/>
  <c r="X38" i="20"/>
  <c r="Z38" i="20" s="1"/>
  <c r="AB38" i="20"/>
  <c r="AD38" i="20"/>
  <c r="W38" i="20"/>
  <c r="Y38" i="20" s="1"/>
  <c r="S37" i="20"/>
  <c r="U37" i="20"/>
  <c r="T37" i="20"/>
  <c r="X37" i="20"/>
  <c r="Z37" i="20" s="1"/>
  <c r="AB37" i="20"/>
  <c r="AD37" i="20"/>
  <c r="W37" i="20"/>
  <c r="Y37" i="20" s="1"/>
  <c r="AC37" i="20"/>
  <c r="S36" i="20"/>
  <c r="U36" i="20" s="1"/>
  <c r="T36" i="20"/>
  <c r="X36" i="20"/>
  <c r="Z36" i="20"/>
  <c r="AB36" i="20"/>
  <c r="AD36" i="20"/>
  <c r="W36" i="20"/>
  <c r="AA36" i="20" s="1"/>
  <c r="Y36" i="20"/>
  <c r="S35" i="20"/>
  <c r="U35" i="20"/>
  <c r="T35" i="20"/>
  <c r="X35" i="20"/>
  <c r="Z35" i="20"/>
  <c r="AB35" i="20"/>
  <c r="AD35" i="20"/>
  <c r="W35" i="20"/>
  <c r="AA35" i="20" s="1"/>
  <c r="AC17" i="2"/>
  <c r="AC16" i="2"/>
  <c r="S34" i="20"/>
  <c r="U34" i="20"/>
  <c r="T34" i="20"/>
  <c r="X34" i="20"/>
  <c r="AB34" i="20" s="1"/>
  <c r="Z34" i="20"/>
  <c r="W34" i="20"/>
  <c r="Y34" i="20" s="1"/>
  <c r="AA34" i="20"/>
  <c r="C31" i="5"/>
  <c r="D31" i="5" s="1"/>
  <c r="C30" i="5"/>
  <c r="D30" i="5" s="1"/>
  <c r="C29" i="5"/>
  <c r="D29" i="5" s="1"/>
  <c r="C28" i="5"/>
  <c r="D28" i="5" s="1"/>
  <c r="H31" i="5"/>
  <c r="G31" i="5" s="1"/>
  <c r="H30" i="5"/>
  <c r="G30" i="5" s="1"/>
  <c r="H29" i="5"/>
  <c r="G29" i="5" s="1"/>
  <c r="H28" i="5"/>
  <c r="G28" i="5" s="1"/>
  <c r="C34" i="20"/>
  <c r="D34" i="20"/>
  <c r="C35" i="20"/>
  <c r="D35" i="20"/>
  <c r="C36" i="20"/>
  <c r="D36" i="20"/>
  <c r="C37" i="20"/>
  <c r="D37" i="20"/>
  <c r="C38" i="20"/>
  <c r="D38" i="20"/>
  <c r="C39" i="20"/>
  <c r="D39" i="20"/>
  <c r="C40" i="20"/>
  <c r="D40" i="20"/>
  <c r="C41" i="20"/>
  <c r="D41" i="20"/>
  <c r="C42" i="20"/>
  <c r="D42" i="20"/>
  <c r="C43" i="20"/>
  <c r="D43" i="20"/>
  <c r="C44" i="20"/>
  <c r="D44" i="20"/>
  <c r="C45" i="20"/>
  <c r="D45" i="20"/>
  <c r="C46" i="20"/>
  <c r="D46" i="20"/>
  <c r="C47" i="20"/>
  <c r="D47" i="20"/>
  <c r="C48" i="20"/>
  <c r="D48" i="20"/>
  <c r="C49" i="20"/>
  <c r="D49" i="20"/>
  <c r="S33" i="20"/>
  <c r="U33" i="20" s="1"/>
  <c r="T33" i="20"/>
  <c r="X33" i="20"/>
  <c r="Z33" i="20" s="1"/>
  <c r="W33" i="20"/>
  <c r="Y33" i="20" s="1"/>
  <c r="S32" i="20"/>
  <c r="U32" i="20" s="1"/>
  <c r="T32" i="20"/>
  <c r="X32" i="20"/>
  <c r="Z32" i="20" s="1"/>
  <c r="W32" i="20"/>
  <c r="Y32" i="20" s="1"/>
  <c r="AC32" i="20"/>
  <c r="AD47" i="20" l="1"/>
  <c r="AB45" i="20"/>
  <c r="AD33" i="20"/>
  <c r="AD39" i="20"/>
  <c r="AD40" i="20"/>
  <c r="AA41" i="20"/>
  <c r="AD32" i="20"/>
  <c r="AB33" i="20"/>
  <c r="AD34" i="20"/>
  <c r="AB40" i="20"/>
  <c r="AC42" i="20"/>
  <c r="AC47" i="20"/>
  <c r="AC48" i="20"/>
  <c r="AB32" i="20"/>
  <c r="Y35" i="20"/>
  <c r="AA48" i="20"/>
  <c r="Z47" i="20"/>
  <c r="AD46" i="20"/>
  <c r="AB46" i="20"/>
  <c r="AC46" i="20"/>
  <c r="AA46" i="20"/>
  <c r="AC45" i="20"/>
  <c r="AC44" i="20"/>
  <c r="Y43" i="20"/>
  <c r="AC43" i="20"/>
  <c r="AC40" i="20"/>
  <c r="AC38" i="20"/>
  <c r="AA38" i="20"/>
  <c r="AA37" i="20"/>
  <c r="AC36" i="20"/>
  <c r="AC35" i="20"/>
  <c r="AC34" i="20"/>
  <c r="AA33" i="20"/>
  <c r="AC33" i="20"/>
  <c r="AA32" i="20"/>
  <c r="S31" i="20"/>
  <c r="U31" i="20"/>
  <c r="T31" i="20"/>
  <c r="X31" i="20"/>
  <c r="Z31" i="20" s="1"/>
  <c r="AD31" i="20"/>
  <c r="W31" i="20"/>
  <c r="Y31" i="20" s="1"/>
  <c r="AC31" i="20" l="1"/>
  <c r="AA31" i="20"/>
  <c r="AB31" i="20"/>
  <c r="W3" i="20" l="1"/>
  <c r="Y3" i="20" s="1"/>
  <c r="X3" i="20"/>
  <c r="Z3" i="20" s="1"/>
  <c r="W4" i="20"/>
  <c r="Y4" i="20" s="1"/>
  <c r="X4" i="20"/>
  <c r="Z4" i="20" s="1"/>
  <c r="W5" i="20"/>
  <c r="Y5" i="20" s="1"/>
  <c r="X5" i="20"/>
  <c r="Z5" i="20" s="1"/>
  <c r="W6" i="20"/>
  <c r="Y6" i="20" s="1"/>
  <c r="X6" i="20"/>
  <c r="Z6" i="20" s="1"/>
  <c r="W7" i="20"/>
  <c r="Y7" i="20" s="1"/>
  <c r="X7" i="20"/>
  <c r="Z7" i="20" s="1"/>
  <c r="W8" i="20"/>
  <c r="Y8" i="20" s="1"/>
  <c r="X8" i="20"/>
  <c r="Z8" i="20" s="1"/>
  <c r="W9" i="20"/>
  <c r="Y9" i="20" s="1"/>
  <c r="X9" i="20"/>
  <c r="Z9" i="20" s="1"/>
  <c r="W10" i="20"/>
  <c r="Y10" i="20" s="1"/>
  <c r="X10" i="20"/>
  <c r="Z10" i="20" s="1"/>
  <c r="W11" i="20"/>
  <c r="AA11" i="20" s="1"/>
  <c r="X11" i="20"/>
  <c r="Z11" i="20" s="1"/>
  <c r="W12" i="20"/>
  <c r="Y12" i="20" s="1"/>
  <c r="X12" i="20"/>
  <c r="Z12" i="20" s="1"/>
  <c r="W13" i="20"/>
  <c r="Y13" i="20" s="1"/>
  <c r="X13" i="20"/>
  <c r="Z13" i="20" s="1"/>
  <c r="W14" i="20"/>
  <c r="Y14" i="20" s="1"/>
  <c r="X14" i="20"/>
  <c r="Z14" i="20" s="1"/>
  <c r="W15" i="20"/>
  <c r="Y15" i="20" s="1"/>
  <c r="X15" i="20"/>
  <c r="Z15" i="20" s="1"/>
  <c r="W16" i="20"/>
  <c r="Y16" i="20" s="1"/>
  <c r="X16" i="20"/>
  <c r="Z16" i="20" s="1"/>
  <c r="W17" i="20"/>
  <c r="Y17" i="20" s="1"/>
  <c r="X17" i="20"/>
  <c r="Z17" i="20" s="1"/>
  <c r="W18" i="20"/>
  <c r="AA18" i="20" s="1"/>
  <c r="X18" i="20"/>
  <c r="Z18" i="20" s="1"/>
  <c r="W19" i="20"/>
  <c r="AA19" i="20" s="1"/>
  <c r="X19" i="20"/>
  <c r="Z19" i="20" s="1"/>
  <c r="W20" i="20"/>
  <c r="Y20" i="20" s="1"/>
  <c r="X20" i="20"/>
  <c r="Z20" i="20" s="1"/>
  <c r="W21" i="20"/>
  <c r="Y21" i="20" s="1"/>
  <c r="X21" i="20"/>
  <c r="Z21" i="20" s="1"/>
  <c r="W22" i="20"/>
  <c r="Y22" i="20" s="1"/>
  <c r="X22" i="20"/>
  <c r="Z22" i="20" s="1"/>
  <c r="W23" i="20"/>
  <c r="Y23" i="20" s="1"/>
  <c r="X23" i="20"/>
  <c r="Z23" i="20" s="1"/>
  <c r="W24" i="20"/>
  <c r="Y24" i="20" s="1"/>
  <c r="X24" i="20"/>
  <c r="Z24" i="20" s="1"/>
  <c r="W25" i="20"/>
  <c r="Y25" i="20" s="1"/>
  <c r="X25" i="20"/>
  <c r="Z25" i="20" s="1"/>
  <c r="W26" i="20"/>
  <c r="Y26" i="20" s="1"/>
  <c r="X26" i="20"/>
  <c r="Z26" i="20" s="1"/>
  <c r="W27" i="20"/>
  <c r="AA27" i="20" s="1"/>
  <c r="X27" i="20"/>
  <c r="Z27" i="20" s="1"/>
  <c r="W28" i="20"/>
  <c r="Y28" i="20" s="1"/>
  <c r="X28" i="20"/>
  <c r="Z28" i="20" s="1"/>
  <c r="W29" i="20"/>
  <c r="Y29" i="20" s="1"/>
  <c r="X29" i="20"/>
  <c r="Z29" i="20" s="1"/>
  <c r="W30" i="20"/>
  <c r="Y30" i="20" s="1"/>
  <c r="X30" i="20"/>
  <c r="Z30" i="20" s="1"/>
  <c r="X2" i="20"/>
  <c r="Z2" i="20" s="1"/>
  <c r="W2" i="20"/>
  <c r="Y2" i="20" s="1"/>
  <c r="S30" i="20"/>
  <c r="U30" i="20" s="1"/>
  <c r="T30" i="20"/>
  <c r="S29" i="20"/>
  <c r="U29" i="20" s="1"/>
  <c r="T29" i="20"/>
  <c r="S28" i="20"/>
  <c r="U28" i="20" s="1"/>
  <c r="T28" i="20"/>
  <c r="C3" i="20"/>
  <c r="D3" i="20"/>
  <c r="C4" i="20"/>
  <c r="D4" i="20"/>
  <c r="C5" i="20"/>
  <c r="D5" i="20"/>
  <c r="C6" i="20"/>
  <c r="D6" i="20"/>
  <c r="C7" i="20"/>
  <c r="D7" i="20"/>
  <c r="C8" i="20"/>
  <c r="D8" i="20"/>
  <c r="C9" i="20"/>
  <c r="D9" i="20"/>
  <c r="C10" i="20"/>
  <c r="D10" i="20"/>
  <c r="C11" i="20"/>
  <c r="D11" i="20"/>
  <c r="C12" i="20"/>
  <c r="D12" i="20"/>
  <c r="C13" i="20"/>
  <c r="D13" i="20"/>
  <c r="C14" i="20"/>
  <c r="D14" i="20"/>
  <c r="C15" i="20"/>
  <c r="D15" i="20"/>
  <c r="C16" i="20"/>
  <c r="D16" i="20"/>
  <c r="C17" i="20"/>
  <c r="D17" i="20"/>
  <c r="C18" i="20"/>
  <c r="D18" i="20"/>
  <c r="C19" i="20"/>
  <c r="D19" i="20"/>
  <c r="C20" i="20"/>
  <c r="D20" i="20"/>
  <c r="C21" i="20"/>
  <c r="D21" i="20"/>
  <c r="C22" i="20"/>
  <c r="D22" i="20"/>
  <c r="C23" i="20"/>
  <c r="D23" i="20"/>
  <c r="C24" i="20"/>
  <c r="D24" i="20"/>
  <c r="C25" i="20"/>
  <c r="D25" i="20"/>
  <c r="C26" i="20"/>
  <c r="D26" i="20"/>
  <c r="C27" i="20"/>
  <c r="D27" i="20"/>
  <c r="C28" i="20"/>
  <c r="D28" i="20"/>
  <c r="C29" i="20"/>
  <c r="D29" i="20"/>
  <c r="C30" i="20"/>
  <c r="D30" i="20"/>
  <c r="C31" i="20"/>
  <c r="D31" i="20"/>
  <c r="C32" i="20"/>
  <c r="D32" i="20"/>
  <c r="C33" i="20"/>
  <c r="D33" i="20"/>
  <c r="D2" i="20"/>
  <c r="C2" i="20"/>
  <c r="S25" i="20"/>
  <c r="U25" i="20" s="1"/>
  <c r="T25" i="20"/>
  <c r="S26" i="20"/>
  <c r="U26" i="20" s="1"/>
  <c r="T26" i="20"/>
  <c r="S27" i="20"/>
  <c r="U27" i="20" s="1"/>
  <c r="T27" i="20"/>
  <c r="S24" i="20"/>
  <c r="U24" i="20" s="1"/>
  <c r="T24" i="20"/>
  <c r="S23" i="20"/>
  <c r="U23" i="20" s="1"/>
  <c r="T23" i="20"/>
  <c r="S22" i="20"/>
  <c r="U22" i="20" s="1"/>
  <c r="T22" i="20"/>
  <c r="S21" i="20"/>
  <c r="U21" i="20" s="1"/>
  <c r="T21" i="20"/>
  <c r="S20" i="20"/>
  <c r="U20" i="20" s="1"/>
  <c r="T20" i="20"/>
  <c r="S19" i="20"/>
  <c r="U19" i="20" s="1"/>
  <c r="T19" i="20"/>
  <c r="S18" i="20"/>
  <c r="U18" i="20" s="1"/>
  <c r="T18" i="20"/>
  <c r="AK2" i="20" l="1"/>
  <c r="AL2" i="20"/>
  <c r="AF2" i="20"/>
  <c r="AD26" i="20"/>
  <c r="AD8" i="20"/>
  <c r="AC21" i="20"/>
  <c r="AD14" i="20"/>
  <c r="AD21" i="20"/>
  <c r="AC14" i="20"/>
  <c r="AC9" i="20"/>
  <c r="AD28" i="20"/>
  <c r="AB22" i="20"/>
  <c r="AC26" i="20"/>
  <c r="AD20" i="20"/>
  <c r="AD13" i="20"/>
  <c r="AD6" i="20"/>
  <c r="AB18" i="20"/>
  <c r="AD25" i="20"/>
  <c r="AD18" i="20"/>
  <c r="AC13" i="20"/>
  <c r="AC6" i="20"/>
  <c r="AD30" i="20"/>
  <c r="AC25" i="20"/>
  <c r="AC18" i="20"/>
  <c r="AD12" i="20"/>
  <c r="AD5" i="20"/>
  <c r="AC30" i="20"/>
  <c r="AD24" i="20"/>
  <c r="AD17" i="20"/>
  <c r="AD10" i="20"/>
  <c r="AC5" i="20"/>
  <c r="AD29" i="20"/>
  <c r="AD22" i="20"/>
  <c r="AC17" i="20"/>
  <c r="AC10" i="20"/>
  <c r="AD4" i="20"/>
  <c r="AC29" i="20"/>
  <c r="AC22" i="20"/>
  <c r="AD16" i="20"/>
  <c r="AD9" i="20"/>
  <c r="Y18" i="20"/>
  <c r="AA14" i="20"/>
  <c r="Y11" i="20"/>
  <c r="AB10" i="20"/>
  <c r="AA10" i="20"/>
  <c r="AC28" i="20"/>
  <c r="AC24" i="20"/>
  <c r="AC20" i="20"/>
  <c r="AC16" i="20"/>
  <c r="AC12" i="20"/>
  <c r="AC8" i="20"/>
  <c r="AC4" i="20"/>
  <c r="AB30" i="20"/>
  <c r="AC2" i="20"/>
  <c r="AD27" i="20"/>
  <c r="AD23" i="20"/>
  <c r="AD19" i="20"/>
  <c r="AD15" i="20"/>
  <c r="AD11" i="20"/>
  <c r="AD7" i="20"/>
  <c r="AD3" i="20"/>
  <c r="AB14" i="20"/>
  <c r="AA30" i="20"/>
  <c r="AD2" i="20"/>
  <c r="AC27" i="20"/>
  <c r="AC23" i="20"/>
  <c r="AC19" i="20"/>
  <c r="AC15" i="20"/>
  <c r="AC11" i="20"/>
  <c r="AC7" i="20"/>
  <c r="AC3" i="20"/>
  <c r="AB13" i="20"/>
  <c r="AA22" i="20"/>
  <c r="AB9" i="20"/>
  <c r="AB29" i="20"/>
  <c r="AB6" i="20"/>
  <c r="AB25" i="20"/>
  <c r="AB21" i="20"/>
  <c r="Y19" i="20"/>
  <c r="AB26" i="20"/>
  <c r="AB17" i="20"/>
  <c r="AA6" i="20"/>
  <c r="AA26" i="20"/>
  <c r="AB5" i="20"/>
  <c r="AA29" i="20"/>
  <c r="AA25" i="20"/>
  <c r="AA21" i="20"/>
  <c r="AA17" i="20"/>
  <c r="AA13" i="20"/>
  <c r="AA9" i="20"/>
  <c r="AA5" i="20"/>
  <c r="AB28" i="20"/>
  <c r="AB24" i="20"/>
  <c r="AB20" i="20"/>
  <c r="AB16" i="20"/>
  <c r="AB12" i="20"/>
  <c r="AB8" i="20"/>
  <c r="AB4" i="20"/>
  <c r="Y27" i="20"/>
  <c r="AA28" i="20"/>
  <c r="AA24" i="20"/>
  <c r="AA20" i="20"/>
  <c r="AA16" i="20"/>
  <c r="AA12" i="20"/>
  <c r="AA8" i="20"/>
  <c r="AA4" i="20"/>
  <c r="AA2" i="20"/>
  <c r="AB27" i="20"/>
  <c r="AB23" i="20"/>
  <c r="AB19" i="20"/>
  <c r="AB15" i="20"/>
  <c r="AB11" i="20"/>
  <c r="AB7" i="20"/>
  <c r="AB3" i="20"/>
  <c r="AB2" i="20"/>
  <c r="AA23" i="20"/>
  <c r="AA15" i="20"/>
  <c r="AA7" i="20"/>
  <c r="AA3" i="20"/>
  <c r="S3" i="20"/>
  <c r="U3" i="20" s="1"/>
  <c r="T3" i="20"/>
  <c r="S4" i="20"/>
  <c r="U4" i="20" s="1"/>
  <c r="T4" i="20"/>
  <c r="S5" i="20"/>
  <c r="U5" i="20" s="1"/>
  <c r="T5" i="20"/>
  <c r="S6" i="20"/>
  <c r="U6" i="20" s="1"/>
  <c r="T6" i="20"/>
  <c r="S7" i="20"/>
  <c r="U7" i="20" s="1"/>
  <c r="T7" i="20"/>
  <c r="S8" i="20"/>
  <c r="U8" i="20" s="1"/>
  <c r="T8" i="20"/>
  <c r="S9" i="20"/>
  <c r="U9" i="20" s="1"/>
  <c r="T9" i="20"/>
  <c r="S10" i="20"/>
  <c r="U10" i="20" s="1"/>
  <c r="T10" i="20"/>
  <c r="S11" i="20"/>
  <c r="U11" i="20" s="1"/>
  <c r="T11" i="20"/>
  <c r="S12" i="20"/>
  <c r="U12" i="20" s="1"/>
  <c r="T12" i="20"/>
  <c r="S13" i="20"/>
  <c r="U13" i="20" s="1"/>
  <c r="T13" i="20"/>
  <c r="S14" i="20"/>
  <c r="U14" i="20" s="1"/>
  <c r="T14" i="20"/>
  <c r="S15" i="20"/>
  <c r="U15" i="20" s="1"/>
  <c r="T15" i="20"/>
  <c r="S16" i="20"/>
  <c r="U16" i="20" s="1"/>
  <c r="T16" i="20"/>
  <c r="S17" i="20"/>
  <c r="U17" i="20" s="1"/>
  <c r="T17" i="20"/>
  <c r="S2" i="20"/>
  <c r="U2" i="20" s="1"/>
  <c r="T2" i="20"/>
  <c r="A3" i="19"/>
  <c r="A4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2" i="19"/>
  <c r="T10" i="5"/>
  <c r="V10" i="5" s="1"/>
  <c r="P10" i="5"/>
  <c r="N10" i="5" s="1"/>
  <c r="P26" i="5"/>
  <c r="Q26" i="5" s="1"/>
  <c r="H26" i="5"/>
  <c r="G26" i="5" s="1"/>
  <c r="P25" i="5"/>
  <c r="Q25" i="5" s="1"/>
  <c r="H25" i="5"/>
  <c r="G25" i="5" s="1"/>
  <c r="P24" i="5"/>
  <c r="Q24" i="5" s="1"/>
  <c r="H24" i="5"/>
  <c r="G24" i="5" s="1"/>
  <c r="P23" i="5"/>
  <c r="Q23" i="5" s="1"/>
  <c r="H23" i="5"/>
  <c r="G23" i="5" s="1"/>
  <c r="H22" i="5"/>
  <c r="G22" i="5" s="1"/>
  <c r="P22" i="5"/>
  <c r="Q22" i="5" s="1"/>
  <c r="P21" i="5"/>
  <c r="Q21" i="5" s="1"/>
  <c r="H21" i="5"/>
  <c r="G21" i="5" s="1"/>
  <c r="P19" i="5"/>
  <c r="Q19" i="5" s="1"/>
  <c r="H19" i="5"/>
  <c r="G19" i="5" s="1"/>
  <c r="P18" i="5"/>
  <c r="Q18" i="5" s="1"/>
  <c r="H18" i="5"/>
  <c r="G18" i="5" s="1"/>
  <c r="P17" i="5"/>
  <c r="Q17" i="5" s="1"/>
  <c r="H17" i="5"/>
  <c r="G17" i="5" s="1"/>
  <c r="P16" i="5"/>
  <c r="Q16" i="5" s="1"/>
  <c r="H16" i="5"/>
  <c r="G16" i="5" s="1"/>
  <c r="P15" i="5"/>
  <c r="Q15" i="5" s="1"/>
  <c r="H15" i="5"/>
  <c r="G15" i="5" s="1"/>
  <c r="H14" i="5"/>
  <c r="G14" i="5" s="1"/>
  <c r="P14" i="5"/>
  <c r="Q14" i="5" s="1"/>
  <c r="H12" i="5"/>
  <c r="G12" i="5" s="1"/>
  <c r="P12" i="5"/>
  <c r="I10" i="5"/>
  <c r="P5" i="5" s="1"/>
  <c r="A10" i="5"/>
  <c r="P3" i="5" s="1"/>
  <c r="H2" i="5" s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2" i="4"/>
  <c r="C26" i="5"/>
  <c r="D26" i="5" s="1"/>
  <c r="U26" i="5"/>
  <c r="T26" i="5" s="1"/>
  <c r="C25" i="5"/>
  <c r="D25" i="5" s="1"/>
  <c r="U25" i="5"/>
  <c r="T25" i="5" s="1"/>
  <c r="C24" i="5"/>
  <c r="D24" i="5" s="1"/>
  <c r="U24" i="5"/>
  <c r="T24" i="5" s="1"/>
  <c r="C23" i="5"/>
  <c r="D23" i="5" s="1"/>
  <c r="U23" i="5"/>
  <c r="T23" i="5" s="1"/>
  <c r="C22" i="5"/>
  <c r="D22" i="5" s="1"/>
  <c r="U22" i="5"/>
  <c r="T22" i="5" s="1"/>
  <c r="C21" i="5"/>
  <c r="D21" i="5" s="1"/>
  <c r="U21" i="5"/>
  <c r="T21" i="5" s="1"/>
  <c r="C19" i="5"/>
  <c r="D19" i="5" s="1"/>
  <c r="U19" i="5"/>
  <c r="T19" i="5" s="1"/>
  <c r="C18" i="5"/>
  <c r="D18" i="5" s="1"/>
  <c r="U18" i="5"/>
  <c r="T18" i="5" s="1"/>
  <c r="C17" i="5"/>
  <c r="D17" i="5" s="1"/>
  <c r="U17" i="5"/>
  <c r="T17" i="5" s="1"/>
  <c r="C16" i="5"/>
  <c r="D16" i="5" s="1"/>
  <c r="U16" i="5"/>
  <c r="T16" i="5" s="1"/>
  <c r="C15" i="5"/>
  <c r="D15" i="5" s="1"/>
  <c r="U15" i="5"/>
  <c r="T15" i="5" s="1"/>
  <c r="U14" i="5"/>
  <c r="T14" i="5" s="1"/>
  <c r="C14" i="5"/>
  <c r="D14" i="5" s="1"/>
  <c r="C12" i="5"/>
  <c r="U12" i="5"/>
  <c r="T12" i="5" s="1"/>
  <c r="Q12" i="5" l="1"/>
  <c r="L7" i="5"/>
  <c r="D12" i="5"/>
  <c r="K7" i="5"/>
  <c r="O5" i="5"/>
  <c r="A2" i="5"/>
  <c r="H4" i="5"/>
  <c r="O3" i="5"/>
  <c r="I2" i="5" s="1" a="1"/>
  <c r="I2" i="5" s="1"/>
  <c r="D2" i="5"/>
  <c r="H24" i="4"/>
  <c r="I24" i="4" s="1"/>
  <c r="AE2" i="20"/>
  <c r="AH2" i="20"/>
  <c r="AJ2" i="20" s="1"/>
  <c r="AG2" i="20"/>
  <c r="AI2" i="20" s="1"/>
  <c r="AN2" i="20"/>
  <c r="H16" i="4"/>
  <c r="I16" i="4" s="1"/>
  <c r="R25" i="4"/>
  <c r="S25" i="4" s="1"/>
  <c r="H7" i="4"/>
  <c r="I7" i="4" s="1"/>
  <c r="H20" i="4"/>
  <c r="I20" i="4" s="1"/>
  <c r="H19" i="4"/>
  <c r="I19" i="4" s="1"/>
  <c r="H3" i="4"/>
  <c r="I3" i="4" s="1"/>
  <c r="R28" i="4"/>
  <c r="S28" i="4" s="1"/>
  <c r="H26" i="4"/>
  <c r="I26" i="4" s="1"/>
  <c r="H18" i="4"/>
  <c r="I18" i="4" s="1"/>
  <c r="H10" i="4"/>
  <c r="I10" i="4" s="1"/>
  <c r="H2" i="4"/>
  <c r="M27" i="4"/>
  <c r="N27" i="4" s="1"/>
  <c r="M19" i="4"/>
  <c r="N19" i="4" s="1"/>
  <c r="M11" i="4"/>
  <c r="N11" i="4" s="1"/>
  <c r="M3" i="4"/>
  <c r="N3" i="4" s="1"/>
  <c r="R27" i="4"/>
  <c r="S27" i="4" s="1"/>
  <c r="R19" i="4"/>
  <c r="S19" i="4" s="1"/>
  <c r="R11" i="4"/>
  <c r="S11" i="4" s="1"/>
  <c r="R3" i="4"/>
  <c r="S3" i="4" s="1"/>
  <c r="M25" i="4"/>
  <c r="N25" i="4" s="1"/>
  <c r="R9" i="4"/>
  <c r="S9" i="4" s="1"/>
  <c r="M24" i="4"/>
  <c r="N24" i="4" s="1"/>
  <c r="H12" i="4"/>
  <c r="I12" i="4" s="1"/>
  <c r="H27" i="4"/>
  <c r="I27" i="4" s="1"/>
  <c r="H11" i="4"/>
  <c r="I11" i="4" s="1"/>
  <c r="M20" i="4"/>
  <c r="N20" i="4" s="1"/>
  <c r="M12" i="4"/>
  <c r="N12" i="4" s="1"/>
  <c r="R20" i="4"/>
  <c r="S20" i="4" s="1"/>
  <c r="H33" i="4"/>
  <c r="I33" i="4" s="1"/>
  <c r="H25" i="4"/>
  <c r="I25" i="4" s="1"/>
  <c r="H17" i="4"/>
  <c r="I17" i="4" s="1"/>
  <c r="H9" i="4"/>
  <c r="I9" i="4" s="1"/>
  <c r="M2" i="4"/>
  <c r="N2" i="4" s="1"/>
  <c r="M26" i="4"/>
  <c r="N26" i="4" s="1"/>
  <c r="M18" i="4"/>
  <c r="N18" i="4" s="1"/>
  <c r="M10" i="4"/>
  <c r="N10" i="4" s="1"/>
  <c r="R2" i="4"/>
  <c r="R26" i="4"/>
  <c r="S26" i="4" s="1"/>
  <c r="R18" i="4"/>
  <c r="S18" i="4" s="1"/>
  <c r="R10" i="4"/>
  <c r="S10" i="4" s="1"/>
  <c r="H8" i="4"/>
  <c r="I8" i="4" s="1"/>
  <c r="M9" i="4"/>
  <c r="N9" i="4" s="1"/>
  <c r="M16" i="4"/>
  <c r="N16" i="4" s="1"/>
  <c r="R32" i="4"/>
  <c r="S32" i="4" s="1"/>
  <c r="R24" i="4"/>
  <c r="S24" i="4" s="1"/>
  <c r="R8" i="4"/>
  <c r="S8" i="4" s="1"/>
  <c r="H14" i="4"/>
  <c r="I14" i="4" s="1"/>
  <c r="M31" i="4"/>
  <c r="N31" i="4" s="1"/>
  <c r="M15" i="4"/>
  <c r="N15" i="4" s="1"/>
  <c r="R31" i="4"/>
  <c r="S31" i="4" s="1"/>
  <c r="R7" i="4"/>
  <c r="S7" i="4" s="1"/>
  <c r="R33" i="4"/>
  <c r="S33" i="4" s="1"/>
  <c r="H23" i="4"/>
  <c r="I23" i="4" s="1"/>
  <c r="M8" i="4"/>
  <c r="N8" i="4" s="1"/>
  <c r="R16" i="4"/>
  <c r="S16" i="4" s="1"/>
  <c r="H30" i="4"/>
  <c r="I30" i="4" s="1"/>
  <c r="H22" i="4"/>
  <c r="I22" i="4" s="1"/>
  <c r="H6" i="4"/>
  <c r="I6" i="4" s="1"/>
  <c r="M23" i="4"/>
  <c r="N23" i="4" s="1"/>
  <c r="M7" i="4"/>
  <c r="N7" i="4" s="1"/>
  <c r="R23" i="4"/>
  <c r="S23" i="4" s="1"/>
  <c r="R15" i="4"/>
  <c r="S15" i="4" s="1"/>
  <c r="H29" i="4"/>
  <c r="I29" i="4" s="1"/>
  <c r="H21" i="4"/>
  <c r="I21" i="4" s="1"/>
  <c r="H13" i="4"/>
  <c r="I13" i="4" s="1"/>
  <c r="H5" i="4"/>
  <c r="I5" i="4" s="1"/>
  <c r="M30" i="4"/>
  <c r="N30" i="4" s="1"/>
  <c r="M22" i="4"/>
  <c r="N22" i="4" s="1"/>
  <c r="M14" i="4"/>
  <c r="N14" i="4" s="1"/>
  <c r="M6" i="4"/>
  <c r="N6" i="4" s="1"/>
  <c r="R30" i="4"/>
  <c r="S30" i="4" s="1"/>
  <c r="R22" i="4"/>
  <c r="S22" i="4" s="1"/>
  <c r="R14" i="4"/>
  <c r="S14" i="4" s="1"/>
  <c r="R6" i="4"/>
  <c r="S6" i="4" s="1"/>
  <c r="H32" i="4"/>
  <c r="I32" i="4" s="1"/>
  <c r="M33" i="4"/>
  <c r="N33" i="4" s="1"/>
  <c r="R17" i="4"/>
  <c r="S17" i="4" s="1"/>
  <c r="H31" i="4"/>
  <c r="I31" i="4" s="1"/>
  <c r="M32" i="4"/>
  <c r="N32" i="4" s="1"/>
  <c r="H28" i="4"/>
  <c r="I28" i="4" s="1"/>
  <c r="H4" i="4"/>
  <c r="I4" i="4" s="1"/>
  <c r="M29" i="4"/>
  <c r="N29" i="4" s="1"/>
  <c r="M21" i="4"/>
  <c r="N21" i="4" s="1"/>
  <c r="M13" i="4"/>
  <c r="N13" i="4" s="1"/>
  <c r="M5" i="4"/>
  <c r="N5" i="4" s="1"/>
  <c r="R29" i="4"/>
  <c r="S29" i="4" s="1"/>
  <c r="R21" i="4"/>
  <c r="S21" i="4" s="1"/>
  <c r="R13" i="4"/>
  <c r="S13" i="4" s="1"/>
  <c r="R5" i="4"/>
  <c r="S5" i="4" s="1"/>
  <c r="M17" i="4"/>
  <c r="N17" i="4" s="1"/>
  <c r="H15" i="4"/>
  <c r="I15" i="4" s="1"/>
  <c r="M28" i="4"/>
  <c r="N28" i="4" s="1"/>
  <c r="M4" i="4"/>
  <c r="N4" i="4" s="1"/>
  <c r="R12" i="4"/>
  <c r="S12" i="4" s="1"/>
  <c r="R4" i="4"/>
  <c r="S4" i="4" s="1"/>
  <c r="C3" i="4" a="1"/>
  <c r="C3" i="4" s="1"/>
  <c r="D3" i="4" s="1"/>
  <c r="C9" i="4" a="1"/>
  <c r="C9" i="4" s="1"/>
  <c r="D9" i="4" s="1"/>
  <c r="C13" i="4" a="1"/>
  <c r="C13" i="4" s="1"/>
  <c r="D13" i="4" s="1"/>
  <c r="C22" i="4" a="1"/>
  <c r="C22" i="4" s="1"/>
  <c r="D22" i="4" s="1"/>
  <c r="C28" i="4" a="1"/>
  <c r="C28" i="4" s="1"/>
  <c r="D28" i="4" s="1"/>
  <c r="C33" i="4" a="1"/>
  <c r="C33" i="4" s="1"/>
  <c r="D33" i="4" s="1"/>
  <c r="C4" i="4" a="1"/>
  <c r="C4" i="4" s="1"/>
  <c r="D4" i="4" s="1"/>
  <c r="C14" i="4" a="1"/>
  <c r="C14" i="4" s="1"/>
  <c r="D14" i="4" s="1"/>
  <c r="C18" i="4" a="1"/>
  <c r="C18" i="4" s="1"/>
  <c r="D18" i="4" s="1"/>
  <c r="C23" i="4" a="1"/>
  <c r="C23" i="4" s="1"/>
  <c r="D23" i="4" s="1"/>
  <c r="C29" i="4" a="1"/>
  <c r="C29" i="4" s="1"/>
  <c r="D29" i="4" s="1"/>
  <c r="C2" i="4" a="1"/>
  <c r="C2" i="4" s="1"/>
  <c r="D2" i="4" s="1"/>
  <c r="C32" i="4" a="1"/>
  <c r="C32" i="4" s="1"/>
  <c r="D32" i="4" s="1"/>
  <c r="C5" i="4" a="1"/>
  <c r="C5" i="4" s="1"/>
  <c r="D5" i="4" s="1"/>
  <c r="C15" i="4" a="1"/>
  <c r="C15" i="4" s="1"/>
  <c r="D15" i="4" s="1"/>
  <c r="C31" i="4" a="1"/>
  <c r="C31" i="4" s="1"/>
  <c r="D31" i="4" s="1"/>
  <c r="C20" i="4" a="1"/>
  <c r="C20" i="4" s="1"/>
  <c r="D20" i="4" s="1"/>
  <c r="C6" i="4" a="1"/>
  <c r="C6" i="4" s="1"/>
  <c r="D6" i="4" s="1"/>
  <c r="C10" i="4" a="1"/>
  <c r="C10" i="4" s="1"/>
  <c r="D10" i="4" s="1"/>
  <c r="C30" i="4" a="1"/>
  <c r="C30" i="4" s="1"/>
  <c r="D30" i="4" s="1"/>
  <c r="C25" i="4" a="1"/>
  <c r="C25" i="4" s="1"/>
  <c r="D25" i="4" s="1"/>
  <c r="C7" i="4" a="1"/>
  <c r="C7" i="4" s="1"/>
  <c r="D7" i="4" s="1"/>
  <c r="C19" i="4" a="1"/>
  <c r="C19" i="4" s="1"/>
  <c r="D19" i="4" s="1"/>
  <c r="C24" i="4" a="1"/>
  <c r="C24" i="4" s="1"/>
  <c r="D24" i="4" s="1"/>
  <c r="C16" i="4" a="1"/>
  <c r="C16" i="4" s="1"/>
  <c r="D16" i="4" s="1"/>
  <c r="C27" i="4" a="1"/>
  <c r="C27" i="4" s="1"/>
  <c r="D27" i="4" s="1"/>
  <c r="C11" i="4" a="1"/>
  <c r="C11" i="4" s="1"/>
  <c r="D11" i="4" s="1"/>
  <c r="C17" i="4" a="1"/>
  <c r="C17" i="4" s="1"/>
  <c r="D17" i="4" s="1"/>
  <c r="C21" i="4" a="1"/>
  <c r="C21" i="4" s="1"/>
  <c r="D21" i="4" s="1"/>
  <c r="C26" i="4" a="1"/>
  <c r="C26" i="4" s="1"/>
  <c r="D26" i="4" s="1"/>
  <c r="C8" i="4" a="1"/>
  <c r="C8" i="4" s="1"/>
  <c r="D8" i="4" s="1"/>
  <c r="C12" i="4" a="1"/>
  <c r="C12" i="4" s="1"/>
  <c r="D12" i="4" s="1"/>
  <c r="S2" i="4"/>
  <c r="I2" i="4"/>
  <c r="M2" i="5" l="1" a="1"/>
  <c r="M2" i="5" s="1"/>
  <c r="L2" i="5" a="1"/>
  <c r="L2" i="5" s="1"/>
  <c r="I4" i="5" a="1"/>
  <c r="I4" i="5" s="1"/>
  <c r="K2" i="5" a="1"/>
  <c r="K2" i="5" s="1"/>
  <c r="C2" i="5" a="1"/>
  <c r="C2" i="5" s="1"/>
  <c r="B2" i="5" a="1"/>
  <c r="B2" i="5" s="1"/>
  <c r="F2" i="5"/>
  <c r="F3" i="5"/>
  <c r="F4" i="5"/>
  <c r="L8" i="5"/>
  <c r="T5" i="5"/>
  <c r="R5" i="5"/>
  <c r="Q5" i="5"/>
  <c r="S5" i="5"/>
  <c r="T3" i="5"/>
  <c r="S3" i="5"/>
  <c r="Q3" i="5"/>
  <c r="R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ModelConnection_ExternalData_1" description="Data Model" type="5" refreshedVersion="8" minRefreshableVersion="5" saveData="1">
    <dbPr connection="Data Model Connection" command="Team Offense Tabl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keepAlive="1" name="ModelConnection_ExternalData_11" description="Data Model" type="5" refreshedVersion="8" minRefreshableVersion="5" saveData="1">
    <dbPr connection="Data Model Connection" command="Team Defense Table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694C258A-E8BB-40D1-A0DC-42A6300513CB}" keepAlive="1" name="ModelConnection_ExternalData_2" description="Data Model" type="5" refreshedVersion="8" minRefreshableVersion="5" saveData="1">
    <dbPr connection="Data Model Connection" command="OTYPP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00000000-0015-0000-FFFF-FFFF03000000}" keepAlive="1" name="ModelConnection_ExternalData_21" description="Data Model" type="5" refreshedVersion="8" minRefreshableVersion="5" saveData="1">
    <dbPr connection="Data Model Connection" command="Passing Offense Table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00000000-0015-0000-FFFF-FFFF04000000}" keepAlive="1" name="ModelConnection_ExternalData_22" description="Data Model" type="5" refreshedVersion="8" minRefreshableVersion="5" saveData="1">
    <dbPr connection="Data Model Connection" command="Passing Defense Table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00000000-0015-0000-FFFF-FFFF06000000}" keepAlive="1" name="ModelConnection_ExternalData_3" description="Data Model" type="5" refreshedVersion="8" minRefreshableVersion="5" saveData="1">
    <dbPr connection="Data Model Connection" command="Rushing Offense Table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00000000-0015-0000-FFFF-FFFF07000000}" keepAlive="1" name="ModelConnection_ExternalData_31" description="Data Model" type="5" refreshedVersion="8" minRefreshableVersion="5" saveData="1">
    <dbPr connection="Data Model Connection" command="Rushing Defense Table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00000000-0015-0000-FFFF-FFFF08000000}" keepAlive="1" name="ModelConnection_ExternalData_4" description="Data Model" type="5" refreshedVersion="8" minRefreshableVersion="5" saveData="1">
    <dbPr connection="Data Model Connection" command="Scoring Offense Table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00000000-0015-0000-FFFF-FFFF09000000}" keepAlive="1" name="ModelConnection_ExternalData_41" description="Data Model" type="5" refreshedVersion="8" minRefreshableVersion="5" saveData="1">
    <dbPr connection="Data Model Connection" command="Scoring Defense Table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00000000-0015-0000-FFFF-FFFF0A000000}" keepAlive="1" name="ModelConnection_ExternalData_5" description="Data Model" type="5" refreshedVersion="8" minRefreshableVersion="5" saveData="1">
    <dbPr connection="Data Model Connection" command="Drive Averages Table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00000000-0015-0000-FFFF-FFFF0D000000}" name="Query - Drive Averages Table" description="Connection to the 'Drive Averages Table' query in the workbook." type="100" refreshedVersion="8" minRefreshableVersion="5">
    <extLst>
      <ext xmlns:x15="http://schemas.microsoft.com/office/spreadsheetml/2010/11/main" uri="{DE250136-89BD-433C-8126-D09CA5730AF9}">
        <x15:connection id="4ecf68ae-9827-46e7-8a57-779f2130103b"/>
      </ext>
    </extLst>
  </connection>
  <connection id="12" xr16:uid="{EB0D27D7-DC1F-4882-A3F4-AFBF4941DB90}" keepAlive="1" name="Query - Fantasy Rankings Table" description="Connection to the 'Fantasy Rankings Table' query in the workbook." type="5" refreshedVersion="8" background="1" saveData="1">
    <dbPr connection="Provider=Microsoft.Mashup.OleDb.1;Data Source=$Workbook$;Location=&quot;Fantasy Rankings Table&quot;;Extended Properties=&quot;&quot;" command="SELECT * FROM [Fantasy Rankings Table]"/>
  </connection>
  <connection id="13" xr16:uid="{00000000-0015-0000-FFFF-FFFF0E000000}" name="Query - OTYPP" description="Connection to the 'OTYPP' query in the workbook." type="100" refreshedVersion="8" minRefreshableVersion="5">
    <extLst>
      <ext xmlns:x15="http://schemas.microsoft.com/office/spreadsheetml/2010/11/main" uri="{DE250136-89BD-433C-8126-D09CA5730AF9}">
        <x15:connection id="0a41e83d-68c8-4df9-b0f7-8b3c4032271d"/>
      </ext>
    </extLst>
  </connection>
  <connection id="14" xr16:uid="{00000000-0015-0000-FFFF-FFFF0F000000}" name="Query - Passing Defense Table" description="Connection to the 'Passing Defense Table' query in the workbook." type="100" refreshedVersion="8" minRefreshableVersion="5">
    <extLst>
      <ext xmlns:x15="http://schemas.microsoft.com/office/spreadsheetml/2010/11/main" uri="{DE250136-89BD-433C-8126-D09CA5730AF9}">
        <x15:connection id="b896e306-9bf0-44c7-994e-3f51373f47d5"/>
      </ext>
    </extLst>
  </connection>
  <connection id="15" xr16:uid="{00000000-0015-0000-FFFF-FFFF10000000}" name="Query - Passing Offense Table" description="Connection to the 'Passing Offense Table' query in the workbook." type="100" refreshedVersion="8" minRefreshableVersion="5">
    <extLst>
      <ext xmlns:x15="http://schemas.microsoft.com/office/spreadsheetml/2010/11/main" uri="{DE250136-89BD-433C-8126-D09CA5730AF9}">
        <x15:connection id="b2c280de-171c-47fc-b554-84a0bc007c77"/>
      </ext>
    </extLst>
  </connection>
  <connection id="16" xr16:uid="{00000000-0015-0000-FFFF-FFFF11000000}" name="Query - Rushing Defense Table" description="Connection to the 'Rushing Defense Table' query in the workbook." type="100" refreshedVersion="8" minRefreshableVersion="5">
    <extLst>
      <ext xmlns:x15="http://schemas.microsoft.com/office/spreadsheetml/2010/11/main" uri="{DE250136-89BD-433C-8126-D09CA5730AF9}">
        <x15:connection id="2dbf0265-bc63-4bc7-9130-99ed7bf8706d"/>
      </ext>
    </extLst>
  </connection>
  <connection id="17" xr16:uid="{00000000-0015-0000-FFFF-FFFF12000000}" name="Query - Rushing Offense Table" description="Connection to the 'Rushing Offense Table' query in the workbook." type="100" refreshedVersion="8" minRefreshableVersion="5">
    <extLst>
      <ext xmlns:x15="http://schemas.microsoft.com/office/spreadsheetml/2010/11/main" uri="{DE250136-89BD-433C-8126-D09CA5730AF9}">
        <x15:connection id="515213ff-0a5e-4c2b-940f-1e4ffd5ba255"/>
      </ext>
    </extLst>
  </connection>
  <connection id="18" xr16:uid="{00000000-0015-0000-FFFF-FFFF13000000}" name="Query - Scoring Defense Table" description="Connection to the 'Scoring Defense Table' query in the workbook." type="100" refreshedVersion="8" minRefreshableVersion="5">
    <extLst>
      <ext xmlns:x15="http://schemas.microsoft.com/office/spreadsheetml/2010/11/main" uri="{DE250136-89BD-433C-8126-D09CA5730AF9}">
        <x15:connection id="7ffb64ab-d82b-48d9-ab24-4b1e9b7bddc3"/>
      </ext>
    </extLst>
  </connection>
  <connection id="19" xr16:uid="{00000000-0015-0000-FFFF-FFFF14000000}" name="Query - Scoring Offense Table" description="Connection to the 'Scoring Offense Table' query in the workbook." type="100" refreshedVersion="8" minRefreshableVersion="5">
    <extLst>
      <ext xmlns:x15="http://schemas.microsoft.com/office/spreadsheetml/2010/11/main" uri="{DE250136-89BD-433C-8126-D09CA5730AF9}">
        <x15:connection id="4aa39a5b-eb72-4231-aa55-f5a00790cd7b"/>
      </ext>
    </extLst>
  </connection>
  <connection id="20" xr16:uid="{00000000-0015-0000-FFFF-FFFF15000000}" name="Query - Team Defense Table" description="Connection to the 'Team Defense Table' query in the workbook." type="100" refreshedVersion="8" minRefreshableVersion="5">
    <extLst>
      <ext xmlns:x15="http://schemas.microsoft.com/office/spreadsheetml/2010/11/main" uri="{DE250136-89BD-433C-8126-D09CA5730AF9}">
        <x15:connection id="2dbba1b8-f0ef-4abb-afae-dd121ce8c0c8"/>
      </ext>
    </extLst>
  </connection>
  <connection id="21" xr16:uid="{00000000-0015-0000-FFFF-FFFF16000000}" name="Query - Team Offense Table" description="Connection to the 'Team Offense Table' query in the workbook." type="100" refreshedVersion="8" minRefreshableVersion="5">
    <extLst>
      <ext xmlns:x15="http://schemas.microsoft.com/office/spreadsheetml/2010/11/main" uri="{DE250136-89BD-433C-8126-D09CA5730AF9}">
        <x15:connection id="c0e8f856-5a01-462f-9f40-71c1aac61bcc"/>
      </ext>
    </extLst>
  </connection>
  <connection id="22" xr16:uid="{764DA09A-F84A-4518-B3E1-E54C30B02BA5}" keepAlive="1" name="Query - TYPP" description="Connection to the 'TYPP' query in the workbook." type="5" refreshedVersion="8" background="1" saveData="1">
    <dbPr connection="Provider=Microsoft.Mashup.OleDb.1;Data Source=$Workbook$;Location=TYPP;Extended Properties=&quot;&quot;" command="SELECT * FROM [TYPP]"/>
  </connection>
  <connection id="23" xr16:uid="{00000000-0015-0000-FFFF-FFFF18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6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6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</valueMetadata>
</metadata>
</file>

<file path=xl/sharedStrings.xml><?xml version="1.0" encoding="utf-8"?>
<sst xmlns="http://schemas.openxmlformats.org/spreadsheetml/2006/main" count="23168" uniqueCount="3163">
  <si>
    <t>Rank</t>
  </si>
  <si>
    <t>Team</t>
  </si>
  <si>
    <t>2024</t>
  </si>
  <si>
    <t>Last 3</t>
  </si>
  <si>
    <t>Last 1</t>
  </si>
  <si>
    <t>Home</t>
  </si>
  <si>
    <t>Away</t>
  </si>
  <si>
    <t>LA Chargers</t>
  </si>
  <si>
    <t>NY Giants</t>
  </si>
  <si>
    <t>LA Rams</t>
  </si>
  <si>
    <t>Green Bay</t>
  </si>
  <si>
    <t>Cincinnati</t>
  </si>
  <si>
    <t>Baltimore</t>
  </si>
  <si>
    <t>Seattle</t>
  </si>
  <si>
    <t>Philadelphia</t>
  </si>
  <si>
    <t>Minnesota</t>
  </si>
  <si>
    <t>Indianapolis</t>
  </si>
  <si>
    <t>Dallas</t>
  </si>
  <si>
    <t>Atlanta</t>
  </si>
  <si>
    <t>Washington</t>
  </si>
  <si>
    <t>Pittsburgh</t>
  </si>
  <si>
    <t>New Orleans</t>
  </si>
  <si>
    <t>Las Vegas</t>
  </si>
  <si>
    <t>Detroit</t>
  </si>
  <si>
    <t>Chicago</t>
  </si>
  <si>
    <t>Jacksonville</t>
  </si>
  <si>
    <t>San Francisco</t>
  </si>
  <si>
    <t>NY Jets</t>
  </si>
  <si>
    <t>Miami</t>
  </si>
  <si>
    <t>Tennessee</t>
  </si>
  <si>
    <t>Cleveland</t>
  </si>
  <si>
    <t>Houston</t>
  </si>
  <si>
    <t>Tampa Bay</t>
  </si>
  <si>
    <t>Arizona</t>
  </si>
  <si>
    <t>New England</t>
  </si>
  <si>
    <t>Kansas City</t>
  </si>
  <si>
    <t>Denver</t>
  </si>
  <si>
    <t>Buffalo</t>
  </si>
  <si>
    <t>Carolina</t>
  </si>
  <si>
    <t>Team Rankings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</si>
  <si>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</si>
  <si>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</si>
  <si>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</si>
  <si>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</si>
  <si>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</si>
  <si>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</si>
  <si>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</si>
  <si>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</si>
  <si>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</si>
  <si>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</si>
  <si>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</si>
  <si>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</si>
  <si>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</si>
  <si>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4</t>
  </si>
  <si>
    <t>Rk</t>
  </si>
  <si>
    <t>Tm</t>
  </si>
  <si>
    <t>G</t>
  </si>
  <si>
    <t>PF</t>
  </si>
  <si>
    <t>Yds</t>
  </si>
  <si>
    <t>Ply</t>
  </si>
  <si>
    <t>Y/P</t>
  </si>
  <si>
    <t>TO</t>
  </si>
  <si>
    <t>FL</t>
  </si>
  <si>
    <t>1stD</t>
  </si>
  <si>
    <t>Cmp</t>
  </si>
  <si>
    <t>Att</t>
  </si>
  <si>
    <t>TD</t>
  </si>
  <si>
    <t>Int</t>
  </si>
  <si>
    <t>NY/A</t>
  </si>
  <si>
    <t>Y/A</t>
  </si>
  <si>
    <t>Pen</t>
  </si>
  <si>
    <t>1stPy</t>
  </si>
  <si>
    <t>Sc%</t>
  </si>
  <si>
    <t>TO%</t>
  </si>
  <si>
    <t>EXP</t>
  </si>
  <si>
    <t>New Orleans Saints</t>
  </si>
  <si>
    <t>Tampa Bay Buccaneers</t>
  </si>
  <si>
    <t>Buffalo Bills</t>
  </si>
  <si>
    <t>Philadelphia Eagles</t>
  </si>
  <si>
    <t>Dallas Cowboys</t>
  </si>
  <si>
    <t>Houston Texans</t>
  </si>
  <si>
    <t>Green Bay Packers</t>
  </si>
  <si>
    <t>Minnesota Vikings</t>
  </si>
  <si>
    <t>Arizona Cardinals</t>
  </si>
  <si>
    <t>Indianapolis Colts</t>
  </si>
  <si>
    <t>Kansas City Chiefs</t>
  </si>
  <si>
    <t>9.4</t>
  </si>
  <si>
    <t>Detroit Lions</t>
  </si>
  <si>
    <t>Seattle Seahawks</t>
  </si>
  <si>
    <t>Chicago Bears</t>
  </si>
  <si>
    <t>Los Angeles Chargers</t>
  </si>
  <si>
    <t>Denver Broncos</t>
  </si>
  <si>
    <t>Washington Commanders</t>
  </si>
  <si>
    <t>Baltimore Ravens</t>
  </si>
  <si>
    <t>Los Angeles Rams</t>
  </si>
  <si>
    <t>Miami Dolphins</t>
  </si>
  <si>
    <t>Pittsburgh Steelers</t>
  </si>
  <si>
    <t>Tennessee Titans</t>
  </si>
  <si>
    <t>Jacksonville Jaguars</t>
  </si>
  <si>
    <t>Cleveland Browns</t>
  </si>
  <si>
    <t>New England Patriots</t>
  </si>
  <si>
    <t>Las Vegas Raiders</t>
  </si>
  <si>
    <t>Cincinnati Bengals</t>
  </si>
  <si>
    <t>Atlanta Falcons</t>
  </si>
  <si>
    <t>Carolina Panthers</t>
  </si>
  <si>
    <t>New York Giants</t>
  </si>
  <si>
    <t>New York Jets</t>
  </si>
  <si>
    <t>San Francisco 49ers</t>
  </si>
  <si>
    <t>Avg Team</t>
  </si>
  <si>
    <t>League Total</t>
  </si>
  <si>
    <t>Avg Tm/G</t>
  </si>
  <si>
    <t>Pro-football-reference</t>
  </si>
  <si>
    <t>PA</t>
  </si>
  <si>
    <t>Points Per Game</t>
  </si>
  <si>
    <t>Passing %</t>
  </si>
  <si>
    <t>Passing Yards</t>
  </si>
  <si>
    <t>Passing TDs</t>
  </si>
  <si>
    <t>Rushing Attempts</t>
  </si>
  <si>
    <t>Rushing Yards</t>
  </si>
  <si>
    <t>Yds_1</t>
  </si>
  <si>
    <t>1stD_2</t>
  </si>
  <si>
    <t>Att_3</t>
  </si>
  <si>
    <t>Yds_4</t>
  </si>
  <si>
    <t>TD_5</t>
  </si>
  <si>
    <t>1stD_6</t>
  </si>
  <si>
    <t>Yds_7</t>
  </si>
  <si>
    <t>Cmp%</t>
  </si>
  <si>
    <t>TD%</t>
  </si>
  <si>
    <t>Int%</t>
  </si>
  <si>
    <t>Lng</t>
  </si>
  <si>
    <t>AY/A</t>
  </si>
  <si>
    <t>Y/C</t>
  </si>
  <si>
    <t>Y/G</t>
  </si>
  <si>
    <t>Rate</t>
  </si>
  <si>
    <t>Sk</t>
  </si>
  <si>
    <t>Sk%</t>
  </si>
  <si>
    <t>ANY/A</t>
  </si>
  <si>
    <t>4QC</t>
  </si>
  <si>
    <t>GWD</t>
  </si>
  <si>
    <t>RshTD</t>
  </si>
  <si>
    <t>RecTD</t>
  </si>
  <si>
    <t>PR TD</t>
  </si>
  <si>
    <t>KR TD</t>
  </si>
  <si>
    <t>FblTD</t>
  </si>
  <si>
    <t>IntTD</t>
  </si>
  <si>
    <t>OthTD</t>
  </si>
  <si>
    <t>AllTD</t>
  </si>
  <si>
    <t>2PM</t>
  </si>
  <si>
    <t>2PA</t>
  </si>
  <si>
    <t>D2P</t>
  </si>
  <si>
    <t>XPM</t>
  </si>
  <si>
    <t>XPA</t>
  </si>
  <si>
    <t>FGM</t>
  </si>
  <si>
    <t>FGA</t>
  </si>
  <si>
    <t>Sfty</t>
  </si>
  <si>
    <t>Pts</t>
  </si>
  <si>
    <t>Pts/G</t>
  </si>
  <si>
    <t>Fmb</t>
  </si>
  <si>
    <t>PD</t>
  </si>
  <si>
    <t>QBHits</t>
  </si>
  <si>
    <t>TFL</t>
  </si>
  <si>
    <t>Team Offense Table</t>
  </si>
  <si>
    <t>Passing Offense Table</t>
  </si>
  <si>
    <t>Rushing Offense Table</t>
  </si>
  <si>
    <t>Scoring Offense Table</t>
  </si>
  <si>
    <t>Team Defense Table</t>
  </si>
  <si>
    <t>Passing Defense Table</t>
  </si>
  <si>
    <t>Rushing Defense Table</t>
  </si>
  <si>
    <t>Scoring Defense Table</t>
  </si>
  <si>
    <t>Passing Yards/Game</t>
  </si>
  <si>
    <t>Interceptions Thrown</t>
  </si>
  <si>
    <t>Times Sacked</t>
  </si>
  <si>
    <t>Passing Stats</t>
  </si>
  <si>
    <t>Rushing Stats</t>
  </si>
  <si>
    <t>Rushing Yards per attempt</t>
  </si>
  <si>
    <t>Rushing Yards Per Game</t>
  </si>
  <si>
    <t>Rushing Touchdowns</t>
  </si>
  <si>
    <t>Rushing Fumbles</t>
  </si>
  <si>
    <t>Color Codes</t>
  </si>
  <si>
    <t>00563C</t>
  </si>
  <si>
    <t>Logo</t>
  </si>
  <si>
    <t>3091, E7042D</t>
  </si>
  <si>
    <t>008F99, FF4B00</t>
  </si>
  <si>
    <t>001D43</t>
  </si>
  <si>
    <t>001D43, E7032A</t>
  </si>
  <si>
    <t>001D67, B9000A</t>
  </si>
  <si>
    <t>255D7E</t>
  </si>
  <si>
    <t>690C0C, FFB700</t>
  </si>
  <si>
    <t>240B61, A77700</t>
  </si>
  <si>
    <t>FF4E02</t>
  </si>
  <si>
    <t>FF3900, 302D32</t>
  </si>
  <si>
    <t>FFB700</t>
  </si>
  <si>
    <t>FF3F00, 000F26</t>
  </si>
  <si>
    <t>0077BA, AFB7BC</t>
  </si>
  <si>
    <t>03342D, FEBD15</t>
  </si>
  <si>
    <t>4F2683, FFC62F</t>
  </si>
  <si>
    <t>FF0024, 000711</t>
  </si>
  <si>
    <t xml:space="preserve">00306B, </t>
  </si>
  <si>
    <t>E9A30D, 006779</t>
  </si>
  <si>
    <t>0093DE, 001B42</t>
  </si>
  <si>
    <t>C3122D</t>
  </si>
  <si>
    <t>0086D3</t>
  </si>
  <si>
    <t>DCBD8C</t>
  </si>
  <si>
    <t>FF4B00, 001D41</t>
  </si>
  <si>
    <t>FF1135</t>
  </si>
  <si>
    <t>A4AEB1</t>
  </si>
  <si>
    <t>FFC300, 0081CA</t>
  </si>
  <si>
    <t>B01E3E</t>
  </si>
  <si>
    <t>13594, FFC401</t>
  </si>
  <si>
    <t>C70000, BE9A59</t>
  </si>
  <si>
    <t>001C42, 00BF00</t>
  </si>
  <si>
    <t>Drive Averages</t>
  </si>
  <si>
    <t>#Dr</t>
  </si>
  <si>
    <t>Plays</t>
  </si>
  <si>
    <t>Plays_1</t>
  </si>
  <si>
    <t>Start</t>
  </si>
  <si>
    <t>Time</t>
  </si>
  <si>
    <t>% end w/points</t>
  </si>
  <si>
    <t>average play per drive</t>
  </si>
  <si>
    <t>Net yards per drive</t>
  </si>
  <si>
    <t>Drive Duration</t>
  </si>
  <si>
    <t>Power Rating</t>
  </si>
  <si>
    <t xml:space="preserve">Power Rating </t>
  </si>
  <si>
    <t>Interceptions</t>
  </si>
  <si>
    <t>Away Team Offense</t>
  </si>
  <si>
    <t>Home Team Defense</t>
  </si>
  <si>
    <t>Away Team Defense</t>
  </si>
  <si>
    <t>Home Team Offense</t>
  </si>
  <si>
    <t>PHI, WAS</t>
  </si>
  <si>
    <t>DEN</t>
  </si>
  <si>
    <t>LAC, CLE, NO, NYJ, ATL, SEA, CHI (Teams to FADE week 1)</t>
  </si>
  <si>
    <t>KC, CIN, ARI, PIT, TB, SF, MIN</t>
  </si>
  <si>
    <t>Over Wins</t>
  </si>
  <si>
    <t>Under Wins</t>
  </si>
  <si>
    <t>Cover Wins</t>
  </si>
  <si>
    <t>Not Cover</t>
  </si>
  <si>
    <t>Total Games</t>
  </si>
  <si>
    <t>ATL</t>
  </si>
  <si>
    <t>BUF</t>
  </si>
  <si>
    <t>CAR</t>
  </si>
  <si>
    <t>CHI</t>
  </si>
  <si>
    <t>CIN</t>
  </si>
  <si>
    <t>CLE</t>
  </si>
  <si>
    <t>CLT</t>
  </si>
  <si>
    <t>CRD</t>
  </si>
  <si>
    <t>DAL</t>
  </si>
  <si>
    <t>DET</t>
  </si>
  <si>
    <t>GNB</t>
  </si>
  <si>
    <t>HTX</t>
  </si>
  <si>
    <t>JAX</t>
  </si>
  <si>
    <t>KAN</t>
  </si>
  <si>
    <t>MIA</t>
  </si>
  <si>
    <t>MIN</t>
  </si>
  <si>
    <t>NOR</t>
  </si>
  <si>
    <t>NWE</t>
  </si>
  <si>
    <t>NYG</t>
  </si>
  <si>
    <t>NYJ</t>
  </si>
  <si>
    <t>OTI</t>
  </si>
  <si>
    <t>PHI</t>
  </si>
  <si>
    <t>PIT</t>
  </si>
  <si>
    <t>RAI</t>
  </si>
  <si>
    <t>RAM</t>
  </si>
  <si>
    <t>RAV</t>
  </si>
  <si>
    <t>SDG</t>
  </si>
  <si>
    <t>SEA</t>
  </si>
  <si>
    <t>SFO</t>
  </si>
  <si>
    <t>TAM</t>
  </si>
  <si>
    <t>WAS</t>
  </si>
  <si>
    <t>PYTHON</t>
  </si>
  <si>
    <t>Location</t>
  </si>
  <si>
    <t>Over</t>
  </si>
  <si>
    <t>Under</t>
  </si>
  <si>
    <t>Cover</t>
  </si>
  <si>
    <t>2024 Total/ATS</t>
  </si>
  <si>
    <t>Game</t>
  </si>
  <si>
    <t>Spread</t>
  </si>
  <si>
    <t>Total</t>
  </si>
  <si>
    <t>Over_Pred</t>
  </si>
  <si>
    <t>Under_Pred</t>
  </si>
  <si>
    <t>Cover_Pred</t>
  </si>
  <si>
    <t>Cover_Pred_Model</t>
  </si>
  <si>
    <t>Opp_Pts_Pred</t>
  </si>
  <si>
    <t>Tm_Pts_Pred</t>
  </si>
  <si>
    <t>Total_Pred</t>
  </si>
  <si>
    <t>Over_Prob</t>
  </si>
  <si>
    <t>Under_Prob</t>
  </si>
  <si>
    <t>Cover_Prob</t>
  </si>
  <si>
    <t>dal @ phi</t>
  </si>
  <si>
    <t>Not Under</t>
  </si>
  <si>
    <t>No Cover</t>
  </si>
  <si>
    <t>kan @ sdg</t>
  </si>
  <si>
    <t>tam @ atl</t>
  </si>
  <si>
    <t>Not Over</t>
  </si>
  <si>
    <t>cin @ cle</t>
  </si>
  <si>
    <t>mia @ clt</t>
  </si>
  <si>
    <t>car @ jax</t>
  </si>
  <si>
    <t>crd @ nor</t>
  </si>
  <si>
    <t>rai @ nwe</t>
  </si>
  <si>
    <t>pit @ nyj</t>
  </si>
  <si>
    <t>nyg @ was</t>
  </si>
  <si>
    <t>oti @ den</t>
  </si>
  <si>
    <t>sfo @ sea</t>
  </si>
  <si>
    <t>det @ gnb</t>
  </si>
  <si>
    <t>htx @ ram</t>
  </si>
  <si>
    <t>rav @ buf</t>
  </si>
  <si>
    <t>min @ chi</t>
  </si>
  <si>
    <t>Week</t>
  </si>
  <si>
    <t>2025</t>
  </si>
  <si>
    <t>1</t>
  </si>
  <si>
    <t>21.1</t>
  </si>
  <si>
    <t>19.5</t>
  </si>
  <si>
    <t>18.9</t>
  </si>
  <si>
    <t>17.9</t>
  </si>
  <si>
    <t>16</t>
  </si>
  <si>
    <t>15.9</t>
  </si>
  <si>
    <t>17</t>
  </si>
  <si>
    <t>15.4</t>
  </si>
  <si>
    <t>18</t>
  </si>
  <si>
    <t>14.6</t>
  </si>
  <si>
    <t>19</t>
  </si>
  <si>
    <t>14.5</t>
  </si>
  <si>
    <t>20</t>
  </si>
  <si>
    <t>21</t>
  </si>
  <si>
    <t>12.7</t>
  </si>
  <si>
    <t>22</t>
  </si>
  <si>
    <t>23</t>
  </si>
  <si>
    <t>24</t>
  </si>
  <si>
    <t>12.1</t>
  </si>
  <si>
    <t>25</t>
  </si>
  <si>
    <t>11.3</t>
  </si>
  <si>
    <t>26</t>
  </si>
  <si>
    <t>11.1</t>
  </si>
  <si>
    <t>27</t>
  </si>
  <si>
    <t>10.8</t>
  </si>
  <si>
    <t>28</t>
  </si>
  <si>
    <t>29</t>
  </si>
  <si>
    <t>30</t>
  </si>
  <si>
    <t>8.3</t>
  </si>
  <si>
    <t>31</t>
  </si>
  <si>
    <t>0</t>
  </si>
  <si>
    <t>15.0</t>
  </si>
  <si>
    <t>14.0</t>
  </si>
  <si>
    <t>16.0</t>
  </si>
  <si>
    <t>2.0</t>
  </si>
  <si>
    <t>12.3</t>
  </si>
  <si>
    <t>13.2</t>
  </si>
  <si>
    <t>32</t>
  </si>
  <si>
    <t>Week 2 (2015-2024)</t>
  </si>
  <si>
    <t>Win percentage for home teams favored from -6.5 to -5.5 in week 2: 57.14% (12 of 21) Cover percentage for home teams favored from -6.5 to -5.5 in week 2: 19.05% (4 of 21)</t>
  </si>
  <si>
    <t>Win percentage for road favorites in week 2 (2021-2024): 66.67% (16 of 24)</t>
  </si>
  <si>
    <t>was @ gnb</t>
  </si>
  <si>
    <t>buf @ nyj</t>
  </si>
  <si>
    <t>chi @ det</t>
  </si>
  <si>
    <t>cle @ rav</t>
  </si>
  <si>
    <t>jax @ cin</t>
  </si>
  <si>
    <t>nwe @ mia</t>
  </si>
  <si>
    <t>nyg @ dal</t>
  </si>
  <si>
    <t>ram @ oti</t>
  </si>
  <si>
    <t>sea @ pit</t>
  </si>
  <si>
    <t>sfo @ nor</t>
  </si>
  <si>
    <t>car @ crd</t>
  </si>
  <si>
    <t>den @ clt</t>
  </si>
  <si>
    <t>phi @ kan</t>
  </si>
  <si>
    <t>atl @ min</t>
  </si>
  <si>
    <t>tam @ htx</t>
  </si>
  <si>
    <t>sdg @ rai</t>
  </si>
  <si>
    <t>Act_Opp_Pts</t>
  </si>
  <si>
    <t>Act_Tm_Pts</t>
  </si>
  <si>
    <t>Act_Total</t>
  </si>
  <si>
    <t>Total_Kneibors</t>
  </si>
  <si>
    <t>Total_Kneibors %</t>
  </si>
  <si>
    <t>Home TeamCover %</t>
  </si>
  <si>
    <t>Error_Spread_Opp</t>
  </si>
  <si>
    <t>Error_Spread_Tm</t>
  </si>
  <si>
    <t>ABS_Spread_Opp</t>
  </si>
  <si>
    <t>ABS_Spread_Tm</t>
  </si>
  <si>
    <t>Squared_Error_Opp</t>
  </si>
  <si>
    <t>Squared_Error_Tm</t>
  </si>
  <si>
    <t>%_Error_Opp</t>
  </si>
  <si>
    <t>%_Error_Tm</t>
  </si>
  <si>
    <t>Mean_Absolute_Error_Opp</t>
  </si>
  <si>
    <t>Mean_Absolute_Error_Tm</t>
  </si>
  <si>
    <t>Mean_Squared_Error_Opp</t>
  </si>
  <si>
    <t>Mean_Squared_Error_Tm</t>
  </si>
  <si>
    <t>Root_Mean_Squared_Error_Opp</t>
  </si>
  <si>
    <t>Root_Mean_Squared_Error_Tm</t>
  </si>
  <si>
    <t>STDEV_Opp</t>
  </si>
  <si>
    <t>STDEV_Tm</t>
  </si>
  <si>
    <t>18.0</t>
  </si>
  <si>
    <t>15.7</t>
  </si>
  <si>
    <t>18.8</t>
  </si>
  <si>
    <t>13.3</t>
  </si>
  <si>
    <t>16.9</t>
  </si>
  <si>
    <t>14.8</t>
  </si>
  <si>
    <t>16.2</t>
  </si>
  <si>
    <t>17.3</t>
  </si>
  <si>
    <t>15.8</t>
  </si>
  <si>
    <t>12.8</t>
  </si>
  <si>
    <t>14.9</t>
  </si>
  <si>
    <t>12.0</t>
  </si>
  <si>
    <t>11.6</t>
  </si>
  <si>
    <t>16.3</t>
  </si>
  <si>
    <t>14.1</t>
  </si>
  <si>
    <t>13.5</t>
  </si>
  <si>
    <t>13.7</t>
  </si>
  <si>
    <t>13.0</t>
  </si>
  <si>
    <t>10.9</t>
  </si>
  <si>
    <t>16.1</t>
  </si>
  <si>
    <t>12.5</t>
  </si>
  <si>
    <t>11.7</t>
  </si>
  <si>
    <t>11.4</t>
  </si>
  <si>
    <t>10.1</t>
  </si>
  <si>
    <t>10.5</t>
  </si>
  <si>
    <t>13.4</t>
  </si>
  <si>
    <t>3.3</t>
  </si>
  <si>
    <t>11.5</t>
  </si>
  <si>
    <t>10.3</t>
  </si>
  <si>
    <t>8.5</t>
  </si>
  <si>
    <t>0.7</t>
  </si>
  <si>
    <t>0.6</t>
  </si>
  <si>
    <t>9.5</t>
  </si>
  <si>
    <t>11.8</t>
  </si>
  <si>
    <t>12.4</t>
  </si>
  <si>
    <t>13.1</t>
  </si>
  <si>
    <t>14.2</t>
  </si>
  <si>
    <t>14.4</t>
  </si>
  <si>
    <t>14.7</t>
  </si>
  <si>
    <t>15.1</t>
  </si>
  <si>
    <t>15.6</t>
  </si>
  <si>
    <t>17.1</t>
  </si>
  <si>
    <t>1.3</t>
  </si>
  <si>
    <t>-0.3</t>
  </si>
  <si>
    <t>1.5</t>
  </si>
  <si>
    <t>mia @ buf</t>
  </si>
  <si>
    <t>gnb @ cle</t>
  </si>
  <si>
    <t>htx @ jax</t>
  </si>
  <si>
    <t>cin @ min</t>
  </si>
  <si>
    <t>atl @ car</t>
  </si>
  <si>
    <t>pit @ nwe</t>
  </si>
  <si>
    <t>ram @ phi</t>
  </si>
  <si>
    <t>rai @ was</t>
  </si>
  <si>
    <t>nyj @ tam</t>
  </si>
  <si>
    <t>clt @ oti</t>
  </si>
  <si>
    <t>nor @ sea</t>
  </si>
  <si>
    <t>den @ sdg</t>
  </si>
  <si>
    <t>dal @ chi</t>
  </si>
  <si>
    <t>crd @ sfo</t>
  </si>
  <si>
    <t>kan @ nyg</t>
  </si>
  <si>
    <t>det @ rav</t>
  </si>
  <si>
    <t>pit</t>
  </si>
  <si>
    <t>new</t>
  </si>
  <si>
    <t>Home_PRED_COVER</t>
  </si>
  <si>
    <t>Home PRED_COVER</t>
  </si>
  <si>
    <t>Range</t>
  </si>
  <si>
    <t>PR</t>
  </si>
  <si>
    <t>20.0</t>
  </si>
  <si>
    <t>23.1</t>
  </si>
  <si>
    <t>22.3</t>
  </si>
  <si>
    <t>17.2</t>
  </si>
  <si>
    <t>26.3</t>
  </si>
  <si>
    <t>15.3</t>
  </si>
  <si>
    <t>15.2</t>
  </si>
  <si>
    <t>13.9</t>
  </si>
  <si>
    <t>15.5</t>
  </si>
  <si>
    <t>13.6</t>
  </si>
  <si>
    <t>10.4</t>
  </si>
  <si>
    <t>11.2</t>
  </si>
  <si>
    <t>11.9</t>
  </si>
  <si>
    <t>7.5</t>
  </si>
  <si>
    <t>12.2</t>
  </si>
  <si>
    <t>11.0</t>
  </si>
  <si>
    <t>7.7</t>
  </si>
  <si>
    <t>6.3</t>
  </si>
  <si>
    <t>4.8</t>
  </si>
  <si>
    <t>3.7</t>
  </si>
  <si>
    <t>7.8</t>
  </si>
  <si>
    <t>4.0</t>
  </si>
  <si>
    <t>1.8</t>
  </si>
  <si>
    <t>7.9</t>
  </si>
  <si>
    <t>9.6</t>
  </si>
  <si>
    <t>16.8</t>
  </si>
  <si>
    <t>20.7</t>
  </si>
  <si>
    <t>28.2</t>
  </si>
  <si>
    <t>29.9</t>
  </si>
  <si>
    <t>2.8</t>
  </si>
  <si>
    <t>0.9</t>
  </si>
  <si>
    <t>1.1</t>
  </si>
  <si>
    <t>1.0</t>
  </si>
  <si>
    <t>sea @ crd</t>
  </si>
  <si>
    <t>min @ pit</t>
  </si>
  <si>
    <t>sdg @ nyg</t>
  </si>
  <si>
    <t>car @ nwe</t>
  </si>
  <si>
    <t>phi @ tam</t>
  </si>
  <si>
    <t>was @ atl</t>
  </si>
  <si>
    <t>cle @ det</t>
  </si>
  <si>
    <t>oti @ htx</t>
  </si>
  <si>
    <t>nor @ buf</t>
  </si>
  <si>
    <t>clt @ ram</t>
  </si>
  <si>
    <t>jax @ sfo</t>
  </si>
  <si>
    <t>rav @ kan</t>
  </si>
  <si>
    <t>chi @ rai</t>
  </si>
  <si>
    <t>gnb @ dal</t>
  </si>
  <si>
    <t>nyj @ mia</t>
  </si>
  <si>
    <t>cin @ den</t>
  </si>
  <si>
    <t>Model Predictions</t>
  </si>
  <si>
    <t>Vegas Lines</t>
  </si>
  <si>
    <t>YPPPR</t>
  </si>
  <si>
    <t>MyPRSPREAD</t>
  </si>
  <si>
    <t>Cover_Pred_%</t>
  </si>
  <si>
    <t>Kneighbors Total</t>
  </si>
  <si>
    <t>Over_Pred_%</t>
  </si>
  <si>
    <t>Total Kneighbors</t>
  </si>
  <si>
    <t>Model_Cover_Pred</t>
  </si>
  <si>
    <t>22.0</t>
  </si>
  <si>
    <t>26.8</t>
  </si>
  <si>
    <t>16.7</t>
  </si>
  <si>
    <t>16.4</t>
  </si>
  <si>
    <t>17.7</t>
  </si>
  <si>
    <t>17.6</t>
  </si>
  <si>
    <t>17.0</t>
  </si>
  <si>
    <t>16.5</t>
  </si>
  <si>
    <t>17.5</t>
  </si>
  <si>
    <t>13.8</t>
  </si>
  <si>
    <t>14.3</t>
  </si>
  <si>
    <t>20.6</t>
  </si>
  <si>
    <t>12.9</t>
  </si>
  <si>
    <t>12.6</t>
  </si>
  <si>
    <t>19.2</t>
  </si>
  <si>
    <t>9.0</t>
  </si>
  <si>
    <t>8.8</t>
  </si>
  <si>
    <t>9.3</t>
  </si>
  <si>
    <t>8.4</t>
  </si>
  <si>
    <t>8.2</t>
  </si>
  <si>
    <t>9.2</t>
  </si>
  <si>
    <t>19.8</t>
  </si>
  <si>
    <t>sfo @ ram</t>
  </si>
  <si>
    <t>min @ cle</t>
  </si>
  <si>
    <t>mia @ car</t>
  </si>
  <si>
    <t>rai @ clt</t>
  </si>
  <si>
    <t>nyg @ nor</t>
  </si>
  <si>
    <t>htx @ rav</t>
  </si>
  <si>
    <t>den @ phi</t>
  </si>
  <si>
    <t>dal @ nyj</t>
  </si>
  <si>
    <t>oti @ crd</t>
  </si>
  <si>
    <t>tam @ sea</t>
  </si>
  <si>
    <t>det @ cin</t>
  </si>
  <si>
    <t>was @ sdg</t>
  </si>
  <si>
    <t>nwe @ buf</t>
  </si>
  <si>
    <t>kan @ jax</t>
  </si>
  <si>
    <t>Opp_rYds</t>
  </si>
  <si>
    <t>Opp_rY/A</t>
  </si>
  <si>
    <t>Opp_pYds</t>
  </si>
  <si>
    <t>Tm_pYds</t>
  </si>
  <si>
    <t>Tm_pTD</t>
  </si>
  <si>
    <t>Tm_rYds</t>
  </si>
  <si>
    <t>Tm_rTD</t>
  </si>
  <si>
    <t>Tm_rY/A</t>
  </si>
  <si>
    <t>Opp_pTD</t>
  </si>
  <si>
    <t>Opp_rTD</t>
  </si>
  <si>
    <t>Fanduel</t>
  </si>
  <si>
    <t>IND</t>
  </si>
  <si>
    <t>TEN</t>
  </si>
  <si>
    <t>LV</t>
  </si>
  <si>
    <t>LAC</t>
  </si>
  <si>
    <t>NO</t>
  </si>
  <si>
    <t>TB</t>
  </si>
  <si>
    <t>BAL</t>
  </si>
  <si>
    <t>HOU</t>
  </si>
  <si>
    <t>ARI</t>
  </si>
  <si>
    <t>season</t>
  </si>
  <si>
    <t/>
  </si>
  <si>
    <t>Player</t>
  </si>
  <si>
    <t>FantPos</t>
  </si>
  <si>
    <t>Age</t>
  </si>
  <si>
    <t>GS</t>
  </si>
  <si>
    <t>Tgt</t>
  </si>
  <si>
    <t>Rec</t>
  </si>
  <si>
    <t>Y/R</t>
  </si>
  <si>
    <t>2PP</t>
  </si>
  <si>
    <t>FantPt</t>
  </si>
  <si>
    <t>PPR</t>
  </si>
  <si>
    <t>DKPt</t>
  </si>
  <si>
    <t>FDPt</t>
  </si>
  <si>
    <t>VBD</t>
  </si>
  <si>
    <t>PosRank</t>
  </si>
  <si>
    <t>OvRank</t>
  </si>
  <si>
    <t>Puka Nacua</t>
  </si>
  <si>
    <t>LAR</t>
  </si>
  <si>
    <t>WR</t>
  </si>
  <si>
    <t>52</t>
  </si>
  <si>
    <t>62</t>
  </si>
  <si>
    <t>82</t>
  </si>
  <si>
    <t>51</t>
  </si>
  <si>
    <t>Christian McCaffrey</t>
  </si>
  <si>
    <t>RB</t>
  </si>
  <si>
    <t>91</t>
  </si>
  <si>
    <t>282</t>
  </si>
  <si>
    <t>39</t>
  </si>
  <si>
    <t>387</t>
  </si>
  <si>
    <t>85</t>
  </si>
  <si>
    <t>45</t>
  </si>
  <si>
    <t>James Cook</t>
  </si>
  <si>
    <t>75</t>
  </si>
  <si>
    <t>401</t>
  </si>
  <si>
    <t>89</t>
  </si>
  <si>
    <t>79</t>
  </si>
  <si>
    <t>Jonathan Taylor</t>
  </si>
  <si>
    <t>77</t>
  </si>
  <si>
    <t>414</t>
  </si>
  <si>
    <t>113</t>
  </si>
  <si>
    <t>37</t>
  </si>
  <si>
    <t>Amon-Ra St. Brown</t>
  </si>
  <si>
    <t>3.50</t>
  </si>
  <si>
    <t>307</t>
  </si>
  <si>
    <t>67</t>
  </si>
  <si>
    <t>Bijan Robinson</t>
  </si>
  <si>
    <t>64</t>
  </si>
  <si>
    <t>314</t>
  </si>
  <si>
    <t>270</t>
  </si>
  <si>
    <t>15.00</t>
  </si>
  <si>
    <t>70</t>
  </si>
  <si>
    <t>Kyren Williams</t>
  </si>
  <si>
    <t>368</t>
  </si>
  <si>
    <t>118</t>
  </si>
  <si>
    <t>69</t>
  </si>
  <si>
    <t>84.6</t>
  </si>
  <si>
    <t>Rome Odunze</t>
  </si>
  <si>
    <t>35</t>
  </si>
  <si>
    <t>296</t>
  </si>
  <si>
    <t>60</t>
  </si>
  <si>
    <t>Quentin Johnston</t>
  </si>
  <si>
    <t>-2</t>
  </si>
  <si>
    <t>-2.00</t>
  </si>
  <si>
    <t>36</t>
  </si>
  <si>
    <t>337</t>
  </si>
  <si>
    <t>58</t>
  </si>
  <si>
    <t>George Pickens</t>
  </si>
  <si>
    <t>33</t>
  </si>
  <si>
    <t>300</t>
  </si>
  <si>
    <t>54</t>
  </si>
  <si>
    <t>Josh Allen</t>
  </si>
  <si>
    <t>QB</t>
  </si>
  <si>
    <t>121</t>
  </si>
  <si>
    <t>159</t>
  </si>
  <si>
    <t>98</t>
  </si>
  <si>
    <t>99.5</t>
  </si>
  <si>
    <t>Josh Jacobs</t>
  </si>
  <si>
    <t>80</t>
  </si>
  <si>
    <t>266</t>
  </si>
  <si>
    <t>119</t>
  </si>
  <si>
    <t>63</t>
  </si>
  <si>
    <t>Davante Adams</t>
  </si>
  <si>
    <t>46</t>
  </si>
  <si>
    <t>357</t>
  </si>
  <si>
    <t>Emeka Egbuka</t>
  </si>
  <si>
    <t>4.50</t>
  </si>
  <si>
    <t>53</t>
  </si>
  <si>
    <t>Matthew Stafford</t>
  </si>
  <si>
    <t>122</t>
  </si>
  <si>
    <t>183</t>
  </si>
  <si>
    <t>-4</t>
  </si>
  <si>
    <t>Javonte Williams</t>
  </si>
  <si>
    <t>312</t>
  </si>
  <si>
    <t>74</t>
  </si>
  <si>
    <t>61</t>
  </si>
  <si>
    <t>Travis Etienne</t>
  </si>
  <si>
    <t>65</t>
  </si>
  <si>
    <t>394</t>
  </si>
  <si>
    <t>Jahmyr Gibbs</t>
  </si>
  <si>
    <t>271</t>
  </si>
  <si>
    <t>59</t>
  </si>
  <si>
    <t>79.0</t>
  </si>
  <si>
    <t>Garrett Wilson</t>
  </si>
  <si>
    <t>38</t>
  </si>
  <si>
    <t>311</t>
  </si>
  <si>
    <t>49</t>
  </si>
  <si>
    <t>Lamar Jackson</t>
  </si>
  <si>
    <t>68</t>
  </si>
  <si>
    <t>95</t>
  </si>
  <si>
    <t>166</t>
  </si>
  <si>
    <t>93</t>
  </si>
  <si>
    <t>De'Von Achane</t>
  </si>
  <si>
    <t>50</t>
  </si>
  <si>
    <t>246</t>
  </si>
  <si>
    <t>4.92</t>
  </si>
  <si>
    <t>143</t>
  </si>
  <si>
    <t>57</t>
  </si>
  <si>
    <t>Tre Tucker</t>
  </si>
  <si>
    <t>LVR</t>
  </si>
  <si>
    <t>5.00</t>
  </si>
  <si>
    <t>224</t>
  </si>
  <si>
    <t>48</t>
  </si>
  <si>
    <t>Jaxon Smith-Njigba</t>
  </si>
  <si>
    <t>3.67</t>
  </si>
  <si>
    <t>34</t>
  </si>
  <si>
    <t>402</t>
  </si>
  <si>
    <t>Courtland Sutton</t>
  </si>
  <si>
    <t>Patrick Mahomes</t>
  </si>
  <si>
    <t>87</t>
  </si>
  <si>
    <t>142</t>
  </si>
  <si>
    <t>130</t>
  </si>
  <si>
    <t>Bucky Irving</t>
  </si>
  <si>
    <t>71</t>
  </si>
  <si>
    <t>237</t>
  </si>
  <si>
    <t>3.34</t>
  </si>
  <si>
    <t>193</t>
  </si>
  <si>
    <t>10.16</t>
  </si>
  <si>
    <t>72.0</t>
  </si>
  <si>
    <t>62.5</t>
  </si>
  <si>
    <t>D.K. Metcalf</t>
  </si>
  <si>
    <t>261</t>
  </si>
  <si>
    <t>44</t>
  </si>
  <si>
    <t>Ashton Jeanty</t>
  </si>
  <si>
    <t>59.2</t>
  </si>
  <si>
    <t>J.K. Dobbins</t>
  </si>
  <si>
    <t>323</t>
  </si>
  <si>
    <t>5.67</t>
  </si>
  <si>
    <t>57.1</t>
  </si>
  <si>
    <t>60.1</t>
  </si>
  <si>
    <t>Deebo Samuel</t>
  </si>
  <si>
    <t>204</t>
  </si>
  <si>
    <t>43</t>
  </si>
  <si>
    <t>Romeo Doubs</t>
  </si>
  <si>
    <t>179</t>
  </si>
  <si>
    <t>42</t>
  </si>
  <si>
    <t>Michael Pittman Jr.</t>
  </si>
  <si>
    <t>234</t>
  </si>
  <si>
    <t>41</t>
  </si>
  <si>
    <t>Keenan Allen</t>
  </si>
  <si>
    <t>231</t>
  </si>
  <si>
    <t>Hunter Henry</t>
  </si>
  <si>
    <t>TE</t>
  </si>
  <si>
    <t>Omarion Hampton</t>
  </si>
  <si>
    <t>110</t>
  </si>
  <si>
    <t>Jalen Hurts</t>
  </si>
  <si>
    <t>101</t>
  </si>
  <si>
    <t>84</t>
  </si>
  <si>
    <t>Saquon Barkley</t>
  </si>
  <si>
    <t>Malik Nabers</t>
  </si>
  <si>
    <t>15.06</t>
  </si>
  <si>
    <t>48.1</t>
  </si>
  <si>
    <t>Justin Jefferson</t>
  </si>
  <si>
    <t>4.00</t>
  </si>
  <si>
    <t>326</t>
  </si>
  <si>
    <t>40</t>
  </si>
  <si>
    <t>Drake Maye</t>
  </si>
  <si>
    <t>123</t>
  </si>
  <si>
    <t>2.00</t>
  </si>
  <si>
    <t>Kenneth Walker III</t>
  </si>
  <si>
    <t>244</t>
  </si>
  <si>
    <t>Dalton Kincaid</t>
  </si>
  <si>
    <t>Caleb Williams</t>
  </si>
  <si>
    <t>81</t>
  </si>
  <si>
    <t>Zay Flowers</t>
  </si>
  <si>
    <t>305</t>
  </si>
  <si>
    <t>Tucker Kraft</t>
  </si>
  <si>
    <t>3.00</t>
  </si>
  <si>
    <t>225</t>
  </si>
  <si>
    <t>Jake Tonges</t>
  </si>
  <si>
    <t>47</t>
  </si>
  <si>
    <t>David Montgomery</t>
  </si>
  <si>
    <t>245</t>
  </si>
  <si>
    <t>Derrick Henry</t>
  </si>
  <si>
    <t>284</t>
  </si>
  <si>
    <t>9.00</t>
  </si>
  <si>
    <t>Nico Collins</t>
  </si>
  <si>
    <t>260</t>
  </si>
  <si>
    <t>Tyquan Thornton</t>
  </si>
  <si>
    <t>182</t>
  </si>
  <si>
    <t>Tyler Warren</t>
  </si>
  <si>
    <t>1.50</t>
  </si>
  <si>
    <t>263</t>
  </si>
  <si>
    <t>42.4</t>
  </si>
  <si>
    <t>Baker Mayfield</t>
  </si>
  <si>
    <t>83</t>
  </si>
  <si>
    <t>139</t>
  </si>
  <si>
    <t>129</t>
  </si>
  <si>
    <t>Chuba Hubbard</t>
  </si>
  <si>
    <t>217</t>
  </si>
  <si>
    <t>94</t>
  </si>
  <si>
    <t>Daniel Jones</t>
  </si>
  <si>
    <t>55</t>
  </si>
  <si>
    <t>Jordan Mason</t>
  </si>
  <si>
    <t>56</t>
  </si>
  <si>
    <t>Marvin Harrison Jr.</t>
  </si>
  <si>
    <t>208</t>
  </si>
  <si>
    <t>13.00</t>
  </si>
  <si>
    <t>Cam Skattebo</t>
  </si>
  <si>
    <t>181</t>
  </si>
  <si>
    <t>Tyreek Hill</t>
  </si>
  <si>
    <t>265</t>
  </si>
  <si>
    <t>12.62</t>
  </si>
  <si>
    <t>53.5</t>
  </si>
  <si>
    <t>56.5</t>
  </si>
  <si>
    <t>43.0</t>
  </si>
  <si>
    <t>Ricky Pearsall</t>
  </si>
  <si>
    <t>-4.00</t>
  </si>
  <si>
    <t>327</t>
  </si>
  <si>
    <t>52.3</t>
  </si>
  <si>
    <t>55.3</t>
  </si>
  <si>
    <t>42.3</t>
  </si>
  <si>
    <t>Trey McBride</t>
  </si>
  <si>
    <t>Dallas Goedert</t>
  </si>
  <si>
    <t>114</t>
  </si>
  <si>
    <t>35.4</t>
  </si>
  <si>
    <t>Zach Ertz</t>
  </si>
  <si>
    <t>149</t>
  </si>
  <si>
    <t>35.9</t>
  </si>
  <si>
    <t>Kenneth Gainwell</t>
  </si>
  <si>
    <t>154</t>
  </si>
  <si>
    <t>Quinshon Judkins</t>
  </si>
  <si>
    <t>5.50</t>
  </si>
  <si>
    <t>Drake London</t>
  </si>
  <si>
    <t>269</t>
  </si>
  <si>
    <t>66</t>
  </si>
  <si>
    <t>Khalil Shakir</t>
  </si>
  <si>
    <t>190</t>
  </si>
  <si>
    <t>Ja'Marr Chase</t>
  </si>
  <si>
    <t>264</t>
  </si>
  <si>
    <t>57.3</t>
  </si>
  <si>
    <t>Jaylen Waddle</t>
  </si>
  <si>
    <t>185</t>
  </si>
  <si>
    <t>Jake Ferguson</t>
  </si>
  <si>
    <t>223</t>
  </si>
  <si>
    <t>Wan'Dale Robinson</t>
  </si>
  <si>
    <t>Jordan Love</t>
  </si>
  <si>
    <t>72</t>
  </si>
  <si>
    <t>Justin Herbert</t>
  </si>
  <si>
    <t>80.8</t>
  </si>
  <si>
    <t>73</t>
  </si>
  <si>
    <t>Kyle Pitts</t>
  </si>
  <si>
    <t>205</t>
  </si>
  <si>
    <t>46.5</t>
  </si>
  <si>
    <t>49.5</t>
  </si>
  <si>
    <t>Juwan Johnson</t>
  </si>
  <si>
    <t>Dak Prescott</t>
  </si>
  <si>
    <t>76</t>
  </si>
  <si>
    <t>Jared Goff</t>
  </si>
  <si>
    <t>90</t>
  </si>
  <si>
    <t>Bo Nix</t>
  </si>
  <si>
    <t>137</t>
  </si>
  <si>
    <t>78</t>
  </si>
  <si>
    <t>Kyler Murray</t>
  </si>
  <si>
    <t>148</t>
  </si>
  <si>
    <t>Justin Fields</t>
  </si>
  <si>
    <t>471</t>
  </si>
  <si>
    <t>178</t>
  </si>
  <si>
    <t>Aaron Rodgers</t>
  </si>
  <si>
    <t>108</t>
  </si>
  <si>
    <t>786</t>
  </si>
  <si>
    <t>66.5</t>
  </si>
  <si>
    <t>Spencer Rattler</t>
  </si>
  <si>
    <t>146</t>
  </si>
  <si>
    <t>102</t>
  </si>
  <si>
    <t>Mac Jones</t>
  </si>
  <si>
    <t>86</t>
  </si>
  <si>
    <t>Geno Smith</t>
  </si>
  <si>
    <t>127</t>
  </si>
  <si>
    <t>Sam Darnold</t>
  </si>
  <si>
    <t>100</t>
  </si>
  <si>
    <t>Michael Penix</t>
  </si>
  <si>
    <t>125</t>
  </si>
  <si>
    <t>C.J. Stroud</t>
  </si>
  <si>
    <t>117</t>
  </si>
  <si>
    <t>92</t>
  </si>
  <si>
    <t>Tua Tagovailoa</t>
  </si>
  <si>
    <t>88</t>
  </si>
  <si>
    <t>Bryce Young</t>
  </si>
  <si>
    <t>144</t>
  </si>
  <si>
    <t>Trevor Lawrence</t>
  </si>
  <si>
    <t>Russell Wilson</t>
  </si>
  <si>
    <t>111</t>
  </si>
  <si>
    <t>46.8</t>
  </si>
  <si>
    <t>52.8</t>
  </si>
  <si>
    <t>49.8</t>
  </si>
  <si>
    <t>Jayden Daniels</t>
  </si>
  <si>
    <t>433</t>
  </si>
  <si>
    <t>39.8</t>
  </si>
  <si>
    <t>Marcus Mariota</t>
  </si>
  <si>
    <t>363</t>
  </si>
  <si>
    <t>7.50</t>
  </si>
  <si>
    <t>D'Andre Swift</t>
  </si>
  <si>
    <t>187</t>
  </si>
  <si>
    <t>43.7</t>
  </si>
  <si>
    <t>Carson Wentz</t>
  </si>
  <si>
    <t>38.5</t>
  </si>
  <si>
    <t>Tony Pollard</t>
  </si>
  <si>
    <t>38.6</t>
  </si>
  <si>
    <t>96</t>
  </si>
  <si>
    <t>Breece Hall</t>
  </si>
  <si>
    <t>238</t>
  </si>
  <si>
    <t>97</t>
  </si>
  <si>
    <t>Alvin Kamara</t>
  </si>
  <si>
    <t>256</t>
  </si>
  <si>
    <t>Brock Purdy</t>
  </si>
  <si>
    <t>586</t>
  </si>
  <si>
    <t>4.29</t>
  </si>
  <si>
    <t>38.4</t>
  </si>
  <si>
    <t>99</t>
  </si>
  <si>
    <t>Woody Marks</t>
  </si>
  <si>
    <t>16.00</t>
  </si>
  <si>
    <t>Jaylen Warren</t>
  </si>
  <si>
    <t>132</t>
  </si>
  <si>
    <t>3.07</t>
  </si>
  <si>
    <t>Jacory Croskey-Merritt</t>
  </si>
  <si>
    <t>172</t>
  </si>
  <si>
    <t>Justice Hill</t>
  </si>
  <si>
    <t>107</t>
  </si>
  <si>
    <t>103</t>
  </si>
  <si>
    <t>Jake Browning</t>
  </si>
  <si>
    <t>506</t>
  </si>
  <si>
    <t>37.0</t>
  </si>
  <si>
    <t>34.0</t>
  </si>
  <si>
    <t>104</t>
  </si>
  <si>
    <t>Nick Chubb</t>
  </si>
  <si>
    <t>188</t>
  </si>
  <si>
    <t>105</t>
  </si>
  <si>
    <t>Cam Ward</t>
  </si>
  <si>
    <t>30.8</t>
  </si>
  <si>
    <t>106</t>
  </si>
  <si>
    <t>Tyler Allgeier</t>
  </si>
  <si>
    <t>155</t>
  </si>
  <si>
    <t>28.9</t>
  </si>
  <si>
    <t>Tetairoa McMillan</t>
  </si>
  <si>
    <t>278</t>
  </si>
  <si>
    <t>Elic Ayomanor</t>
  </si>
  <si>
    <t>151</t>
  </si>
  <si>
    <t>109</t>
  </si>
  <si>
    <t>Chase Brown</t>
  </si>
  <si>
    <t>133</t>
  </si>
  <si>
    <t>Marquise Brown</t>
  </si>
  <si>
    <t>209</t>
  </si>
  <si>
    <t>Troy Franklin</t>
  </si>
  <si>
    <t>11.00</t>
  </si>
  <si>
    <t>196</t>
  </si>
  <si>
    <t>112</t>
  </si>
  <si>
    <t>RJ Harvey</t>
  </si>
  <si>
    <t>138</t>
  </si>
  <si>
    <t>Jameson Williams</t>
  </si>
  <si>
    <t>0.00</t>
  </si>
  <si>
    <t>214</t>
  </si>
  <si>
    <t>40.4</t>
  </si>
  <si>
    <t>Calvin Austin III</t>
  </si>
  <si>
    <t>30.9</t>
  </si>
  <si>
    <t>115</t>
  </si>
  <si>
    <t>Keon Coleman</t>
  </si>
  <si>
    <t>203</t>
  </si>
  <si>
    <t>116</t>
  </si>
  <si>
    <t>Joe Flacco</t>
  </si>
  <si>
    <t>160</t>
  </si>
  <si>
    <t>Jakobi Meyers</t>
  </si>
  <si>
    <t>258</t>
  </si>
  <si>
    <t>Mark Andrews</t>
  </si>
  <si>
    <t>128</t>
  </si>
  <si>
    <t>32.5</t>
  </si>
  <si>
    <t>Brock Bowers</t>
  </si>
  <si>
    <t>120</t>
  </si>
  <si>
    <t>James Conner</t>
  </si>
  <si>
    <t>2.97</t>
  </si>
  <si>
    <t>4.75</t>
  </si>
  <si>
    <t>33.3</t>
  </si>
  <si>
    <t>29.3</t>
  </si>
  <si>
    <t>Tory Horton</t>
  </si>
  <si>
    <t>28.4</t>
  </si>
  <si>
    <t>J.J. McCarthy</t>
  </si>
  <si>
    <t>301</t>
  </si>
  <si>
    <t>25.0</t>
  </si>
  <si>
    <t>28.0</t>
  </si>
  <si>
    <t>Rhamondre Stevenson</t>
  </si>
  <si>
    <t>141</t>
  </si>
  <si>
    <t>124</t>
  </si>
  <si>
    <t>Tyrod Taylor</t>
  </si>
  <si>
    <t>253</t>
  </si>
  <si>
    <t>27.0</t>
  </si>
  <si>
    <t>26.0</t>
  </si>
  <si>
    <t>Bhayshul Tuten</t>
  </si>
  <si>
    <t>126</t>
  </si>
  <si>
    <t>TreVeyon Henderson</t>
  </si>
  <si>
    <t>Travis Kelce</t>
  </si>
  <si>
    <t>Luke McCaffrey</t>
  </si>
  <si>
    <t>Rashid Shaheed</t>
  </si>
  <si>
    <t>2.50</t>
  </si>
  <si>
    <t>174</t>
  </si>
  <si>
    <t>Brian Thomas</t>
  </si>
  <si>
    <t>8.00</t>
  </si>
  <si>
    <t>164</t>
  </si>
  <si>
    <t>131</t>
  </si>
  <si>
    <t>KaVontae Turpin</t>
  </si>
  <si>
    <t>29.7</t>
  </si>
  <si>
    <t>Kendrick Bourne</t>
  </si>
  <si>
    <t>229</t>
  </si>
  <si>
    <t>Kayshon Boutte</t>
  </si>
  <si>
    <t>165</t>
  </si>
  <si>
    <t>35.5</t>
  </si>
  <si>
    <t>134</t>
  </si>
  <si>
    <t>DeAndre Hopkins</t>
  </si>
  <si>
    <t>135</t>
  </si>
  <si>
    <t>Marvin Mims</t>
  </si>
  <si>
    <t>136</t>
  </si>
  <si>
    <t>D.J. Moore</t>
  </si>
  <si>
    <t>173</t>
  </si>
  <si>
    <t>Chris Olave</t>
  </si>
  <si>
    <t>Cedric Tillman</t>
  </si>
  <si>
    <t>33.6</t>
  </si>
  <si>
    <t>36.6</t>
  </si>
  <si>
    <t>Tutu Atwell</t>
  </si>
  <si>
    <t>41.00</t>
  </si>
  <si>
    <t>26.4</t>
  </si>
  <si>
    <t>29.4</t>
  </si>
  <si>
    <t>24.4</t>
  </si>
  <si>
    <t>140</t>
  </si>
  <si>
    <t>Trey Benson</t>
  </si>
  <si>
    <t>5.52</t>
  </si>
  <si>
    <t>Zach Charbonnet</t>
  </si>
  <si>
    <t>CeeDee Lamb</t>
  </si>
  <si>
    <t>222</t>
  </si>
  <si>
    <t>30.2</t>
  </si>
  <si>
    <t>DeVonta Smith</t>
  </si>
  <si>
    <t>158</t>
  </si>
  <si>
    <t>AJ Barner</t>
  </si>
  <si>
    <t>24.0</t>
  </si>
  <si>
    <t>145</t>
  </si>
  <si>
    <t>A.J. Brown</t>
  </si>
  <si>
    <t>Stefon Diggs</t>
  </si>
  <si>
    <t>213</t>
  </si>
  <si>
    <t>147</t>
  </si>
  <si>
    <t>Kareem Hunt</t>
  </si>
  <si>
    <t>7.20</t>
  </si>
  <si>
    <t>Jauan Jennings</t>
  </si>
  <si>
    <t>25.4</t>
  </si>
  <si>
    <t>Isiah Pacheco</t>
  </si>
  <si>
    <t>4.33</t>
  </si>
  <si>
    <t>24.3</t>
  </si>
  <si>
    <t>150</t>
  </si>
  <si>
    <t>JuJu Smith-Schuster</t>
  </si>
  <si>
    <t>Blake Corum</t>
  </si>
  <si>
    <t>23.2</t>
  </si>
  <si>
    <t>152</t>
  </si>
  <si>
    <t>Jaxson Dart</t>
  </si>
  <si>
    <t>153</t>
  </si>
  <si>
    <t>Mike Evans</t>
  </si>
  <si>
    <t>10.00</t>
  </si>
  <si>
    <t>Tee Higgins</t>
  </si>
  <si>
    <t>24.6</t>
  </si>
  <si>
    <t>Kendre Miller</t>
  </si>
  <si>
    <t>21.0</t>
  </si>
  <si>
    <t>156</t>
  </si>
  <si>
    <t>Hunter Renfrow</t>
  </si>
  <si>
    <t>157</t>
  </si>
  <si>
    <t>Rachaad White</t>
  </si>
  <si>
    <t>Dyami Brown</t>
  </si>
  <si>
    <t>Antonio Gibson</t>
  </si>
  <si>
    <t>1.00</t>
  </si>
  <si>
    <t>Miles Sanders</t>
  </si>
  <si>
    <t>5.85</t>
  </si>
  <si>
    <t>3.75</t>
  </si>
  <si>
    <t>26.7</t>
  </si>
  <si>
    <t>30.7</t>
  </si>
  <si>
    <t>22.7</t>
  </si>
  <si>
    <t>161</t>
  </si>
  <si>
    <t>T.J. Hockenson</t>
  </si>
  <si>
    <t>162</t>
  </si>
  <si>
    <t>Jerry Jeudy</t>
  </si>
  <si>
    <t>14.00</t>
  </si>
  <si>
    <t>163</t>
  </si>
  <si>
    <t>Cole Kmet</t>
  </si>
  <si>
    <t>Sam LaPorta</t>
  </si>
  <si>
    <t>177</t>
  </si>
  <si>
    <t>Jalen Nailor</t>
  </si>
  <si>
    <t>Brenton Strange</t>
  </si>
  <si>
    <t>167</t>
  </si>
  <si>
    <t>Devontez Walker</t>
  </si>
  <si>
    <t>20.00</t>
  </si>
  <si>
    <t>168</t>
  </si>
  <si>
    <t>Davis Allen</t>
  </si>
  <si>
    <t>22.8</t>
  </si>
  <si>
    <t>169</t>
  </si>
  <si>
    <t>Rashod Bateman</t>
  </si>
  <si>
    <t>27.2</t>
  </si>
  <si>
    <t>22.2</t>
  </si>
  <si>
    <t>170</t>
  </si>
  <si>
    <t>Luther Burden</t>
  </si>
  <si>
    <t>7.00</t>
  </si>
  <si>
    <t>171</t>
  </si>
  <si>
    <t>Ladd McConkey</t>
  </si>
  <si>
    <t>Jeremy McNichols</t>
  </si>
  <si>
    <t>Alec Pierce</t>
  </si>
  <si>
    <t>21.6</t>
  </si>
  <si>
    <t>Dylan Sampson</t>
  </si>
  <si>
    <t>175</t>
  </si>
  <si>
    <t>Sterling Shepard</t>
  </si>
  <si>
    <t>6.00</t>
  </si>
  <si>
    <t>23.8</t>
  </si>
  <si>
    <t>176</t>
  </si>
  <si>
    <t>Malik Washington</t>
  </si>
  <si>
    <t>Parker Washington</t>
  </si>
  <si>
    <t>-1</t>
  </si>
  <si>
    <t>-1.00</t>
  </si>
  <si>
    <t>Joe Burrow</t>
  </si>
  <si>
    <t>189</t>
  </si>
  <si>
    <t>Rico Dowdle</t>
  </si>
  <si>
    <t>180</t>
  </si>
  <si>
    <t>Harold Fannin</t>
  </si>
  <si>
    <t>Matthew Golden</t>
  </si>
  <si>
    <t>Mack Hollins</t>
  </si>
  <si>
    <t>Cooper Kupp</t>
  </si>
  <si>
    <t>23.7</t>
  </si>
  <si>
    <t>184</t>
  </si>
  <si>
    <t>Hunter Long</t>
  </si>
  <si>
    <t>Jayden Higgins</t>
  </si>
  <si>
    <t>19.9</t>
  </si>
  <si>
    <t>186</t>
  </si>
  <si>
    <t>Aaron Jones</t>
  </si>
  <si>
    <t>Kyle Juszczyk</t>
  </si>
  <si>
    <t>FB</t>
  </si>
  <si>
    <t>Terry McLaurin</t>
  </si>
  <si>
    <t>27.9</t>
  </si>
  <si>
    <t>Elijah Moore</t>
  </si>
  <si>
    <t>Zavier Scott</t>
  </si>
  <si>
    <t>191</t>
  </si>
  <si>
    <t>Darren Waller</t>
  </si>
  <si>
    <t>192</t>
  </si>
  <si>
    <t>Josh Palmer</t>
  </si>
  <si>
    <t>Calvin Ridley</t>
  </si>
  <si>
    <t>27.1</t>
  </si>
  <si>
    <t>194</t>
  </si>
  <si>
    <t>Darius Slayton</t>
  </si>
  <si>
    <t>195</t>
  </si>
  <si>
    <t>Tommy Tremble</t>
  </si>
  <si>
    <t>Olamide Zaccheaus</t>
  </si>
  <si>
    <t>8.50</t>
  </si>
  <si>
    <t>197</t>
  </si>
  <si>
    <t>Braelon Allen</t>
  </si>
  <si>
    <t>4.22</t>
  </si>
  <si>
    <t>198</t>
  </si>
  <si>
    <t>Theo Johnson</t>
  </si>
  <si>
    <t>199</t>
  </si>
  <si>
    <t>David Njoku</t>
  </si>
  <si>
    <t>200</t>
  </si>
  <si>
    <t>Dalton Schultz</t>
  </si>
  <si>
    <t>201</t>
  </si>
  <si>
    <t>Jonnu Smith</t>
  </si>
  <si>
    <t>202</t>
  </si>
  <si>
    <t>Josh Downs</t>
  </si>
  <si>
    <t>Noah Fant</t>
  </si>
  <si>
    <t>Ollie Gordon</t>
  </si>
  <si>
    <t>Travis Hunter</t>
  </si>
  <si>
    <t>206</t>
  </si>
  <si>
    <t>Adonai Mitchell</t>
  </si>
  <si>
    <t>18.7</t>
  </si>
  <si>
    <t>207</t>
  </si>
  <si>
    <t>Chigoziem Okonkwo</t>
  </si>
  <si>
    <t>Kalif Raymond</t>
  </si>
  <si>
    <t>Jalen Tolbert</t>
  </si>
  <si>
    <t>210</t>
  </si>
  <si>
    <t>Tyrone Tracy Jr.</t>
  </si>
  <si>
    <t>211</t>
  </si>
  <si>
    <t>Xavier Worthy</t>
  </si>
  <si>
    <t>212</t>
  </si>
  <si>
    <t>Jordan Addison</t>
  </si>
  <si>
    <t>Jackson Hawes</t>
  </si>
  <si>
    <t>13.50</t>
  </si>
  <si>
    <t>Jayden Reed</t>
  </si>
  <si>
    <t>215</t>
  </si>
  <si>
    <t>Brian Robinson Jr.</t>
  </si>
  <si>
    <t>216</t>
  </si>
  <si>
    <t>Mason Taylor</t>
  </si>
  <si>
    <t>Adam Trautman</t>
  </si>
  <si>
    <t>218</t>
  </si>
  <si>
    <t>Dontayvion Wicks</t>
  </si>
  <si>
    <t>219</t>
  </si>
  <si>
    <t>Emanuel Wilson</t>
  </si>
  <si>
    <t>220</t>
  </si>
  <si>
    <t>Brandin Cooks</t>
  </si>
  <si>
    <t>20.8</t>
  </si>
  <si>
    <t>221</t>
  </si>
  <si>
    <t>Mitchell Evans</t>
  </si>
  <si>
    <t>Austin Hooper</t>
  </si>
  <si>
    <t>Xavier Hutchinson</t>
  </si>
  <si>
    <t>Chris Rodriguez</t>
  </si>
  <si>
    <t>Jeremy Ruckert</t>
  </si>
  <si>
    <t>226</t>
  </si>
  <si>
    <t>Isaac TeSlaa</t>
  </si>
  <si>
    <t>21.00</t>
  </si>
  <si>
    <t>227</t>
  </si>
  <si>
    <t>Brycen Tremayne</t>
  </si>
  <si>
    <t>228</t>
  </si>
  <si>
    <t>Tylan Wallace</t>
  </si>
  <si>
    <t>Jordan Whittington</t>
  </si>
  <si>
    <t>230</t>
  </si>
  <si>
    <t>Michael Wilson</t>
  </si>
  <si>
    <t>Isaiah Bond</t>
  </si>
  <si>
    <t>232</t>
  </si>
  <si>
    <t>Luke Farrell</t>
  </si>
  <si>
    <t>233</t>
  </si>
  <si>
    <t>Najee Harris</t>
  </si>
  <si>
    <t>4.07</t>
  </si>
  <si>
    <t>8.33</t>
  </si>
  <si>
    <t>George Kittle</t>
  </si>
  <si>
    <t>6.25</t>
  </si>
  <si>
    <t>235</t>
  </si>
  <si>
    <t>Jaylin Lane</t>
  </si>
  <si>
    <t>236</t>
  </si>
  <si>
    <t>Kyle Monangai</t>
  </si>
  <si>
    <t>Drew Sample</t>
  </si>
  <si>
    <t>Ja'Tavion Sanders</t>
  </si>
  <si>
    <t>8.36</t>
  </si>
  <si>
    <t>239</t>
  </si>
  <si>
    <t>Jack Stoll</t>
  </si>
  <si>
    <t>9.33</t>
  </si>
  <si>
    <t>240</t>
  </si>
  <si>
    <t>Dont'e Thornton</t>
  </si>
  <si>
    <t>241</t>
  </si>
  <si>
    <t>Brock Wright</t>
  </si>
  <si>
    <t>242</t>
  </si>
  <si>
    <t>Elijah Arroyo</t>
  </si>
  <si>
    <t>243</t>
  </si>
  <si>
    <t>Emari Demercado</t>
  </si>
  <si>
    <t>Demario Douglas</t>
  </si>
  <si>
    <t>2.60</t>
  </si>
  <si>
    <t>Austin Ekeler</t>
  </si>
  <si>
    <t>7.60</t>
  </si>
  <si>
    <t>10.6</t>
  </si>
  <si>
    <t>Allen Lazard</t>
  </si>
  <si>
    <t>247</t>
  </si>
  <si>
    <t>Ryan Miller</t>
  </si>
  <si>
    <t>248</t>
  </si>
  <si>
    <t>Darnell Mooney</t>
  </si>
  <si>
    <t>249</t>
  </si>
  <si>
    <t>Josh Oliver</t>
  </si>
  <si>
    <t>9.7</t>
  </si>
  <si>
    <t>250</t>
  </si>
  <si>
    <t>Ben Skowronek</t>
  </si>
  <si>
    <t>251</t>
  </si>
  <si>
    <t>Mitchell Tinsley</t>
  </si>
  <si>
    <t>252</t>
  </si>
  <si>
    <t>Devaughn Vele</t>
  </si>
  <si>
    <t>8.6</t>
  </si>
  <si>
    <t>Jahan Dotson</t>
  </si>
  <si>
    <t>254</t>
  </si>
  <si>
    <t>John FitzPatrick</t>
  </si>
  <si>
    <t>255</t>
  </si>
  <si>
    <t>Jerome Ford</t>
  </si>
  <si>
    <t>Pat Freiermuth</t>
  </si>
  <si>
    <t>257</t>
  </si>
  <si>
    <t>Chris Moore</t>
  </si>
  <si>
    <t>Raheem Mostert</t>
  </si>
  <si>
    <t>259</t>
  </si>
  <si>
    <t>Tyler Conklin</t>
  </si>
  <si>
    <t>7.0</t>
  </si>
  <si>
    <t>Andy Dalton</t>
  </si>
  <si>
    <t>6.2</t>
  </si>
  <si>
    <t>Greg Dortch</t>
  </si>
  <si>
    <t>262</t>
  </si>
  <si>
    <t>Evan Engram</t>
  </si>
  <si>
    <t>Oronde Gadsden II</t>
  </si>
  <si>
    <t>Gunnar Helm</t>
  </si>
  <si>
    <t>9.9</t>
  </si>
  <si>
    <t>Tyler Higbee</t>
  </si>
  <si>
    <t>Elijah Higgins</t>
  </si>
  <si>
    <t>267</t>
  </si>
  <si>
    <t>Tyler Johnson</t>
  </si>
  <si>
    <t>268</t>
  </si>
  <si>
    <t>Ray-Ray McCloud</t>
  </si>
  <si>
    <t>Demarcus Robinson</t>
  </si>
  <si>
    <t>Raheim Sanders</t>
  </si>
  <si>
    <t>Adam Thielen</t>
  </si>
  <si>
    <t>272</t>
  </si>
  <si>
    <t>Tyler Badie</t>
  </si>
  <si>
    <t>7.4</t>
  </si>
  <si>
    <t>273</t>
  </si>
  <si>
    <t>Isaiah Davis</t>
  </si>
  <si>
    <t>6.6</t>
  </si>
  <si>
    <t>274</t>
  </si>
  <si>
    <t>AJ Dillon</t>
  </si>
  <si>
    <t>4.6</t>
  </si>
  <si>
    <t>275</t>
  </si>
  <si>
    <t>Ryan Flournoy</t>
  </si>
  <si>
    <t>12.00</t>
  </si>
  <si>
    <t>276</t>
  </si>
  <si>
    <t>Dillon Gabriel</t>
  </si>
  <si>
    <t>277</t>
  </si>
  <si>
    <t>Mike Gesicki</t>
  </si>
  <si>
    <t>Tre Harris</t>
  </si>
  <si>
    <t>6.0</t>
  </si>
  <si>
    <t>279</t>
  </si>
  <si>
    <t>Malik Heath</t>
  </si>
  <si>
    <t>280</t>
  </si>
  <si>
    <t>Ty Johnson</t>
  </si>
  <si>
    <t>6.1</t>
  </si>
  <si>
    <t>281</t>
  </si>
  <si>
    <t>Christian Kirk</t>
  </si>
  <si>
    <t>Tyler Lockett</t>
  </si>
  <si>
    <t>283</t>
  </si>
  <si>
    <t>Michael Mayer</t>
  </si>
  <si>
    <t>Devin Singletary</t>
  </si>
  <si>
    <t>5.8</t>
  </si>
  <si>
    <t>285</t>
  </si>
  <si>
    <t>Brashard Smith</t>
  </si>
  <si>
    <t>286</t>
  </si>
  <si>
    <t>Casey Washington</t>
  </si>
  <si>
    <t>7.2</t>
  </si>
  <si>
    <t>287</t>
  </si>
  <si>
    <t>Savion Williams</t>
  </si>
  <si>
    <t>4.80</t>
  </si>
  <si>
    <t>288</t>
  </si>
  <si>
    <t>LeQuint Allen</t>
  </si>
  <si>
    <t>289</t>
  </si>
  <si>
    <t>Noah Brown</t>
  </si>
  <si>
    <t>5.1</t>
  </si>
  <si>
    <t>290</t>
  </si>
  <si>
    <t>DJ Giddens</t>
  </si>
  <si>
    <t>4.4</t>
  </si>
  <si>
    <t>291</t>
  </si>
  <si>
    <t>Julian Hill</t>
  </si>
  <si>
    <t>11.50</t>
  </si>
  <si>
    <t>292</t>
  </si>
  <si>
    <t>Andrei Iosivas</t>
  </si>
  <si>
    <t>17.00</t>
  </si>
  <si>
    <t>5.9</t>
  </si>
  <si>
    <t>293</t>
  </si>
  <si>
    <t>Dawson Knox</t>
  </si>
  <si>
    <t>294</t>
  </si>
  <si>
    <t>Colston Loveland</t>
  </si>
  <si>
    <t>295</t>
  </si>
  <si>
    <t>Luke Musgrave</t>
  </si>
  <si>
    <t>Xavier Smith</t>
  </si>
  <si>
    <t>297</t>
  </si>
  <si>
    <t>Darnell Washington</t>
  </si>
  <si>
    <t>298</t>
  </si>
  <si>
    <t>Zamir White</t>
  </si>
  <si>
    <t>6.33</t>
  </si>
  <si>
    <t>299</t>
  </si>
  <si>
    <t>Mo Alie-Cox</t>
  </si>
  <si>
    <t>3.8</t>
  </si>
  <si>
    <t>Jack Bech</t>
  </si>
  <si>
    <t>4.3</t>
  </si>
  <si>
    <t>Daniel Bellinger</t>
  </si>
  <si>
    <t>302</t>
  </si>
  <si>
    <t>Chris Brooks</t>
  </si>
  <si>
    <t>303</t>
  </si>
  <si>
    <t>Nathan Carter</t>
  </si>
  <si>
    <t>2.6</t>
  </si>
  <si>
    <t>3.6</t>
  </si>
  <si>
    <t>304</t>
  </si>
  <si>
    <t>Julius Chestnut</t>
  </si>
  <si>
    <t>Tanner Conner</t>
  </si>
  <si>
    <t>306</t>
  </si>
  <si>
    <t>Ray Davis</t>
  </si>
  <si>
    <t>Will Dissly</t>
  </si>
  <si>
    <t>4.5</t>
  </si>
  <si>
    <t>3.5</t>
  </si>
  <si>
    <t>308</t>
  </si>
  <si>
    <t>Ashton Dulin</t>
  </si>
  <si>
    <t>309</t>
  </si>
  <si>
    <t>Chris Godwin</t>
  </si>
  <si>
    <t>8.67</t>
  </si>
  <si>
    <t>310</t>
  </si>
  <si>
    <t>Zay Jones</t>
  </si>
  <si>
    <t>Cade Otton</t>
  </si>
  <si>
    <t>Nikko Remigio</t>
  </si>
  <si>
    <t>4.2</t>
  </si>
  <si>
    <t>313</t>
  </si>
  <si>
    <t>Will Shipley</t>
  </si>
  <si>
    <t>Justin Watson</t>
  </si>
  <si>
    <t>315</t>
  </si>
  <si>
    <t>Nick Westbrook-Ikhine</t>
  </si>
  <si>
    <t>316</t>
  </si>
  <si>
    <t>Cam Akers</t>
  </si>
  <si>
    <t>3.80</t>
  </si>
  <si>
    <t>1.9</t>
  </si>
  <si>
    <t>317</t>
  </si>
  <si>
    <t>Tyson Bagent</t>
  </si>
  <si>
    <t>318</t>
  </si>
  <si>
    <t>Jake Bobo</t>
  </si>
  <si>
    <t>2.7</t>
  </si>
  <si>
    <t>2.2</t>
  </si>
  <si>
    <t>319</t>
  </si>
  <si>
    <t>Tahj Brooks</t>
  </si>
  <si>
    <t>1.7</t>
  </si>
  <si>
    <t>320</t>
  </si>
  <si>
    <t>Pat Bryant</t>
  </si>
  <si>
    <t>321</t>
  </si>
  <si>
    <t>Grant Calcaterra</t>
  </si>
  <si>
    <t>322</t>
  </si>
  <si>
    <t>Chimere Dike</t>
  </si>
  <si>
    <t>6.8</t>
  </si>
  <si>
    <t>D'Wayne Eskridge</t>
  </si>
  <si>
    <t>324</t>
  </si>
  <si>
    <t>Trevor Etienne</t>
  </si>
  <si>
    <t>2.9</t>
  </si>
  <si>
    <t>3.9</t>
  </si>
  <si>
    <t>2.4</t>
  </si>
  <si>
    <t>325</t>
  </si>
  <si>
    <t>Terrance Ferguson</t>
  </si>
  <si>
    <t>Noah Gray</t>
  </si>
  <si>
    <t>George Holani</t>
  </si>
  <si>
    <t>328</t>
  </si>
  <si>
    <t>Van Jefferson</t>
  </si>
  <si>
    <t>329</t>
  </si>
  <si>
    <t>Kaleb Johnson</t>
  </si>
  <si>
    <t>2.1</t>
  </si>
  <si>
    <t>330</t>
  </si>
  <si>
    <t>Charlie Kolar</t>
  </si>
  <si>
    <t>331</t>
  </si>
  <si>
    <t>Lucas Krull</t>
  </si>
  <si>
    <t>2.5</t>
  </si>
  <si>
    <t>332</t>
  </si>
  <si>
    <t>Dylan Laube</t>
  </si>
  <si>
    <t>333</t>
  </si>
  <si>
    <t>John Metchie</t>
  </si>
  <si>
    <t>334</t>
  </si>
  <si>
    <t>James Mitchell</t>
  </si>
  <si>
    <t>335</t>
  </si>
  <si>
    <t>David Moore</t>
  </si>
  <si>
    <t>336</t>
  </si>
  <si>
    <t>Tim Patrick</t>
  </si>
  <si>
    <t>Tip Reiman</t>
  </si>
  <si>
    <t>338</t>
  </si>
  <si>
    <t>Josh Reynolds</t>
  </si>
  <si>
    <t>339</t>
  </si>
  <si>
    <t>Cooper Rush</t>
  </si>
  <si>
    <t>340</t>
  </si>
  <si>
    <t>Tyrell Shavers</t>
  </si>
  <si>
    <t>341</t>
  </si>
  <si>
    <t>Cade Stover</t>
  </si>
  <si>
    <t>342</t>
  </si>
  <si>
    <t>Jamari Thrash</t>
  </si>
  <si>
    <t>343</t>
  </si>
  <si>
    <t>Marquez Valdes-Scantling</t>
  </si>
  <si>
    <t>344</t>
  </si>
  <si>
    <t>Kyle Williams</t>
  </si>
  <si>
    <t>345</t>
  </si>
  <si>
    <t>Zach Wilson</t>
  </si>
  <si>
    <t>1.6</t>
  </si>
  <si>
    <t>346</t>
  </si>
  <si>
    <t>Jacardia Wright</t>
  </si>
  <si>
    <t>347</t>
  </si>
  <si>
    <t>Nate Adkins</t>
  </si>
  <si>
    <t>348</t>
  </si>
  <si>
    <t>Rasheen Ali</t>
  </si>
  <si>
    <t>0.5</t>
  </si>
  <si>
    <t>349</t>
  </si>
  <si>
    <t>Tank Bigsby</t>
  </si>
  <si>
    <t>2TM</t>
  </si>
  <si>
    <t>1.2</t>
  </si>
  <si>
    <t>350</t>
  </si>
  <si>
    <t>Max Brosmer</t>
  </si>
  <si>
    <t>351</t>
  </si>
  <si>
    <t>Kirk Cousins</t>
  </si>
  <si>
    <t>352</t>
  </si>
  <si>
    <t>Tai Felton</t>
  </si>
  <si>
    <t>1.4</t>
  </si>
  <si>
    <t>353</t>
  </si>
  <si>
    <t>Tyler Goodson</t>
  </si>
  <si>
    <t>354</t>
  </si>
  <si>
    <t>Cam Grandy</t>
  </si>
  <si>
    <t>355</t>
  </si>
  <si>
    <t>Kylen Granson</t>
  </si>
  <si>
    <t>356</t>
  </si>
  <si>
    <t>Connor Heyward</t>
  </si>
  <si>
    <t>Alec Ingold</t>
  </si>
  <si>
    <t>358</t>
  </si>
  <si>
    <t>Tez Johnson</t>
  </si>
  <si>
    <t>359</t>
  </si>
  <si>
    <t>Xavier Legette</t>
  </si>
  <si>
    <t>360</t>
  </si>
  <si>
    <t>Drew Lock</t>
  </si>
  <si>
    <t>361</t>
  </si>
  <si>
    <t>Hunter Luepke</t>
  </si>
  <si>
    <t>362</t>
  </si>
  <si>
    <t>Chris Manhertz</t>
  </si>
  <si>
    <t>Tay Martin</t>
  </si>
  <si>
    <t>364</t>
  </si>
  <si>
    <t>Skyy Moore</t>
  </si>
  <si>
    <t>365</t>
  </si>
  <si>
    <t>Johnny Mundt</t>
  </si>
  <si>
    <t>366</t>
  </si>
  <si>
    <t>Devin Neal</t>
  </si>
  <si>
    <t>367</t>
  </si>
  <si>
    <t>Jaylin Noel</t>
  </si>
  <si>
    <t>Dare Ogunbowale</t>
  </si>
  <si>
    <t>369</t>
  </si>
  <si>
    <t>Bryce Oliver</t>
  </si>
  <si>
    <t>370</t>
  </si>
  <si>
    <t>Samaje Perine</t>
  </si>
  <si>
    <t>371</t>
  </si>
  <si>
    <t>Dameon Pierce</t>
  </si>
  <si>
    <t>372</t>
  </si>
  <si>
    <t>Adam Prentice</t>
  </si>
  <si>
    <t>373</t>
  </si>
  <si>
    <t>Curtis Samuel</t>
  </si>
  <si>
    <t>374</t>
  </si>
  <si>
    <t>Eric Saubert</t>
  </si>
  <si>
    <t>375</t>
  </si>
  <si>
    <t>Jacob Saylors</t>
  </si>
  <si>
    <t>376</t>
  </si>
  <si>
    <t>Luke Schoonmaker</t>
  </si>
  <si>
    <t>377</t>
  </si>
  <si>
    <t>Trent Sherfield</t>
  </si>
  <si>
    <t>378</t>
  </si>
  <si>
    <t>David Sills V</t>
  </si>
  <si>
    <t>379</t>
  </si>
  <si>
    <t>Ben Sinnott</t>
  </si>
  <si>
    <t>380</t>
  </si>
  <si>
    <t>Mitchell Trubisky</t>
  </si>
  <si>
    <t>-3</t>
  </si>
  <si>
    <t>381</t>
  </si>
  <si>
    <t>Roman Wilson</t>
  </si>
  <si>
    <t>382</t>
  </si>
  <si>
    <t>Dareke Young</t>
  </si>
  <si>
    <t>383</t>
  </si>
  <si>
    <t>Jamal Agnew</t>
  </si>
  <si>
    <t>384</t>
  </si>
  <si>
    <t>Kyle Allen</t>
  </si>
  <si>
    <t>-0.2</t>
  </si>
  <si>
    <t>385</t>
  </si>
  <si>
    <t>Kevin Austin</t>
  </si>
  <si>
    <t>386</t>
  </si>
  <si>
    <t>Alex Bachman</t>
  </si>
  <si>
    <t>Brenden Bates</t>
  </si>
  <si>
    <t>388</t>
  </si>
  <si>
    <t>John Bates</t>
  </si>
  <si>
    <t>389</t>
  </si>
  <si>
    <t>Andrew Beck</t>
  </si>
  <si>
    <t>390</t>
  </si>
  <si>
    <t>Ulysses Bentley</t>
  </si>
  <si>
    <t>391</t>
  </si>
  <si>
    <t>Jacoby Brissett</t>
  </si>
  <si>
    <t>0.2</t>
  </si>
  <si>
    <t>392</t>
  </si>
  <si>
    <t>British Brooks</t>
  </si>
  <si>
    <t>393</t>
  </si>
  <si>
    <t>Jason Brownlee</t>
  </si>
  <si>
    <t>Harrison Bryant</t>
  </si>
  <si>
    <t>395</t>
  </si>
  <si>
    <t>Dalevon Campbell</t>
  </si>
  <si>
    <t>396</t>
  </si>
  <si>
    <t>Stephen Carlson</t>
  </si>
  <si>
    <t>397</t>
  </si>
  <si>
    <t>DeAndre Carter</t>
  </si>
  <si>
    <t>398</t>
  </si>
  <si>
    <t>Michael Carter</t>
  </si>
  <si>
    <t>0.1</t>
  </si>
  <si>
    <t>399</t>
  </si>
  <si>
    <t>Ty Chandler</t>
  </si>
  <si>
    <t>400</t>
  </si>
  <si>
    <t>Beaux Collins</t>
  </si>
  <si>
    <t>Darius Cooper</t>
  </si>
  <si>
    <t>Devin Culp</t>
  </si>
  <si>
    <t>403</t>
  </si>
  <si>
    <t>Kaden Davis</t>
  </si>
  <si>
    <t>404</t>
  </si>
  <si>
    <t>Josiah Deguara</t>
  </si>
  <si>
    <t>405</t>
  </si>
  <si>
    <t>Joshua Dobbs</t>
  </si>
  <si>
    <t>406</t>
  </si>
  <si>
    <t>Payne Durham</t>
  </si>
  <si>
    <t>407</t>
  </si>
  <si>
    <t>Devin Duvernay</t>
  </si>
  <si>
    <t>408</t>
  </si>
  <si>
    <t>Ross Dwelley</t>
  </si>
  <si>
    <t>409</t>
  </si>
  <si>
    <t>Simi Fehoko</t>
  </si>
  <si>
    <t>410</t>
  </si>
  <si>
    <t>Tucker Fisk</t>
  </si>
  <si>
    <t>411</t>
  </si>
  <si>
    <t>Feleipe Franks</t>
  </si>
  <si>
    <t>412</t>
  </si>
  <si>
    <t>Russell Gage</t>
  </si>
  <si>
    <t>413</t>
  </si>
  <si>
    <t>Reggie Gilliam</t>
  </si>
  <si>
    <t>Anthony Gould</t>
  </si>
  <si>
    <t>415</t>
  </si>
  <si>
    <t>Isaac Guerendo</t>
  </si>
  <si>
    <t>416</t>
  </si>
  <si>
    <t>Hassan Haskins</t>
  </si>
  <si>
    <t>417</t>
  </si>
  <si>
    <t>KhaDarel Hodge</t>
  </si>
  <si>
    <t>418</t>
  </si>
  <si>
    <t>Tanner Hudson</t>
  </si>
  <si>
    <t>419</t>
  </si>
  <si>
    <t>Jarquez Hunter</t>
  </si>
  <si>
    <t>420</t>
  </si>
  <si>
    <t>Jalin Hyatt</t>
  </si>
  <si>
    <t>421</t>
  </si>
  <si>
    <t>Jakob Johnson</t>
  </si>
  <si>
    <t>422</t>
  </si>
  <si>
    <t>Kameron Johnson</t>
  </si>
  <si>
    <t>423</t>
  </si>
  <si>
    <t>Roschon Johnson</t>
  </si>
  <si>
    <t>424</t>
  </si>
  <si>
    <t>Charlie Jones</t>
  </si>
  <si>
    <t>425</t>
  </si>
  <si>
    <t>Tim Jones</t>
  </si>
  <si>
    <t>426</t>
  </si>
  <si>
    <t>Velus Jones Jr.</t>
  </si>
  <si>
    <t>427</t>
  </si>
  <si>
    <t>Ko Kieft</t>
  </si>
  <si>
    <t>428</t>
  </si>
  <si>
    <t>Zonovan Knight</t>
  </si>
  <si>
    <t>429</t>
  </si>
  <si>
    <t>KeAndre Lambert-Smith</t>
  </si>
  <si>
    <t>430</t>
  </si>
  <si>
    <t>Cameron Latu</t>
  </si>
  <si>
    <t>431</t>
  </si>
  <si>
    <t>Isaiah Likely</t>
  </si>
  <si>
    <t>432</t>
  </si>
  <si>
    <t>Dominic Lovett</t>
  </si>
  <si>
    <t>David Martin-Robinson</t>
  </si>
  <si>
    <t>434</t>
  </si>
  <si>
    <t>Moliki Matavao</t>
  </si>
  <si>
    <t>435</t>
  </si>
  <si>
    <t>Jackson Meeks</t>
  </si>
  <si>
    <t>436</t>
  </si>
  <si>
    <t>Bo Melton</t>
  </si>
  <si>
    <t>437</t>
  </si>
  <si>
    <t>Scott Miller</t>
  </si>
  <si>
    <t>438</t>
  </si>
  <si>
    <t>Jalen Milroe</t>
  </si>
  <si>
    <t>0.4</t>
  </si>
  <si>
    <t>439</t>
  </si>
  <si>
    <t>Joe Milton</t>
  </si>
  <si>
    <t>-0.4</t>
  </si>
  <si>
    <t>440</t>
  </si>
  <si>
    <t>Jordan Mims</t>
  </si>
  <si>
    <t>441</t>
  </si>
  <si>
    <t>Gardner Minshew II</t>
  </si>
  <si>
    <t>-1.50</t>
  </si>
  <si>
    <t>442</t>
  </si>
  <si>
    <t>443</t>
  </si>
  <si>
    <t>Jalen Moreno-Cropper</t>
  </si>
  <si>
    <t>444</t>
  </si>
  <si>
    <t>Quintin Morris</t>
  </si>
  <si>
    <t>445</t>
  </si>
  <si>
    <t>Kalel Mullings</t>
  </si>
  <si>
    <t>446</t>
  </si>
  <si>
    <t>Konata Mumpfield</t>
  </si>
  <si>
    <t>447</t>
  </si>
  <si>
    <t>Kene Nwangwu</t>
  </si>
  <si>
    <t>448</t>
  </si>
  <si>
    <t>Andrew Ogletree</t>
  </si>
  <si>
    <t>449</t>
  </si>
  <si>
    <t>Gunner Olszewski</t>
  </si>
  <si>
    <t>450</t>
  </si>
  <si>
    <t>Robbie Ouzts</t>
  </si>
  <si>
    <t>451</t>
  </si>
  <si>
    <t>Teagan Quitoriano</t>
  </si>
  <si>
    <t>452</t>
  </si>
  <si>
    <t>Craig Reynolds</t>
  </si>
  <si>
    <t>1.33</t>
  </si>
  <si>
    <t>453</t>
  </si>
  <si>
    <t>Anthony Richardson</t>
  </si>
  <si>
    <t>-0.25</t>
  </si>
  <si>
    <t>454</t>
  </si>
  <si>
    <t>Jalen Royals</t>
  </si>
  <si>
    <t>455</t>
  </si>
  <si>
    <t>Mason Rudolph</t>
  </si>
  <si>
    <t>456</t>
  </si>
  <si>
    <t>Carter Runyon</t>
  </si>
  <si>
    <t>457</t>
  </si>
  <si>
    <t>Brady Russell</t>
  </si>
  <si>
    <t>458</t>
  </si>
  <si>
    <t>Brett Rypien</t>
  </si>
  <si>
    <t>459</t>
  </si>
  <si>
    <t>Cody Schrader</t>
  </si>
  <si>
    <t>460</t>
  </si>
  <si>
    <t>Trey Sermon</t>
  </si>
  <si>
    <t>461</t>
  </si>
  <si>
    <t>Justin Shorter</t>
  </si>
  <si>
    <t>462</t>
  </si>
  <si>
    <t>Tyler Shough</t>
  </si>
  <si>
    <t>463</t>
  </si>
  <si>
    <t>Ben Sims</t>
  </si>
  <si>
    <t>464</t>
  </si>
  <si>
    <t>Stone Smartt</t>
  </si>
  <si>
    <t>465</t>
  </si>
  <si>
    <t>Arian Smith</t>
  </si>
  <si>
    <t>466</t>
  </si>
  <si>
    <t>Durham Smythe</t>
  </si>
  <si>
    <t>467</t>
  </si>
  <si>
    <t>Brevyn Spann-Ford</t>
  </si>
  <si>
    <t>0.8</t>
  </si>
  <si>
    <t>468</t>
  </si>
  <si>
    <t>Ian Thomas</t>
  </si>
  <si>
    <t>469</t>
  </si>
  <si>
    <t>Mason Tipton</t>
  </si>
  <si>
    <t>470</t>
  </si>
  <si>
    <t>Robert Tonyan</t>
  </si>
  <si>
    <t>Sean Tucker</t>
  </si>
  <si>
    <t>472</t>
  </si>
  <si>
    <t>Malik Turner</t>
  </si>
  <si>
    <t>473</t>
  </si>
  <si>
    <t>Sione Vaki</t>
  </si>
  <si>
    <t>474</t>
  </si>
  <si>
    <t>Nick Vannett</t>
  </si>
  <si>
    <t>475</t>
  </si>
  <si>
    <t>Kimani Vidal</t>
  </si>
  <si>
    <t>476</t>
  </si>
  <si>
    <t>Travis Vokolek</t>
  </si>
  <si>
    <t>477</t>
  </si>
  <si>
    <t>Jahdae Walker</t>
  </si>
  <si>
    <t>478</t>
  </si>
  <si>
    <t>Carlos Washington</t>
  </si>
  <si>
    <t>479</t>
  </si>
  <si>
    <t>Xavier Weaver</t>
  </si>
  <si>
    <t>480</t>
  </si>
  <si>
    <t>Treyton Welch</t>
  </si>
  <si>
    <t>481</t>
  </si>
  <si>
    <t>Jack Westover</t>
  </si>
  <si>
    <t>482</t>
  </si>
  <si>
    <t>LaJohntay Wester</t>
  </si>
  <si>
    <t>483</t>
  </si>
  <si>
    <t>Blake Whiteheart</t>
  </si>
  <si>
    <t>484</t>
  </si>
  <si>
    <t>Cody White</t>
  </si>
  <si>
    <t>485</t>
  </si>
  <si>
    <t>Brayden Willis</t>
  </si>
  <si>
    <t>486</t>
  </si>
  <si>
    <t>Jeff Wilson</t>
  </si>
  <si>
    <t>487</t>
  </si>
  <si>
    <t>Colson Yankoff</t>
  </si>
  <si>
    <t>488</t>
  </si>
  <si>
    <t>Ben Yurosek</t>
  </si>
  <si>
    <t>489</t>
  </si>
  <si>
    <t>Shane Zylstra</t>
  </si>
  <si>
    <t>490</t>
  </si>
  <si>
    <t>Colby Parkinson</t>
  </si>
  <si>
    <t>491</t>
  </si>
  <si>
    <t>Charlie Woerner</t>
  </si>
  <si>
    <t>-5</t>
  </si>
  <si>
    <t>-5.00</t>
  </si>
  <si>
    <t>492</t>
  </si>
  <si>
    <t>Derius Davis</t>
  </si>
  <si>
    <t>493</t>
  </si>
  <si>
    <t>Xavier Gipson</t>
  </si>
  <si>
    <t>-2.0</t>
  </si>
  <si>
    <t>-1.0</t>
  </si>
  <si>
    <t>494</t>
  </si>
  <si>
    <t>Myles Price</t>
  </si>
  <si>
    <t>495</t>
  </si>
  <si>
    <t>Isaiah Williams</t>
  </si>
  <si>
    <t>Att_1</t>
  </si>
  <si>
    <t>Yds_2</t>
  </si>
  <si>
    <t>TD_3</t>
  </si>
  <si>
    <t>TD_6</t>
  </si>
  <si>
    <t>SF</t>
  </si>
  <si>
    <t>JAC</t>
  </si>
  <si>
    <t>GB</t>
  </si>
  <si>
    <t>NE</t>
  </si>
  <si>
    <t>17.8</t>
  </si>
  <si>
    <t>21.5</t>
  </si>
  <si>
    <t>0.3</t>
  </si>
  <si>
    <t>0.0</t>
  </si>
  <si>
    <t>0.03</t>
  </si>
  <si>
    <t>0.02</t>
  </si>
  <si>
    <t>Own 28.7</t>
  </si>
  <si>
    <t>102.5</t>
  </si>
  <si>
    <t>81.5</t>
  </si>
  <si>
    <t>83.3</t>
  </si>
  <si>
    <t>56.7</t>
  </si>
  <si>
    <t>4.76</t>
  </si>
  <si>
    <t>6.80</t>
  </si>
  <si>
    <t>77.0</t>
  </si>
  <si>
    <t>83.0</t>
  </si>
  <si>
    <t>67.0</t>
  </si>
  <si>
    <t>47.3</t>
  </si>
  <si>
    <t>3.78</t>
  </si>
  <si>
    <t>56.2</t>
  </si>
  <si>
    <t>43.4</t>
  </si>
  <si>
    <t>86.6</t>
  </si>
  <si>
    <t>962</t>
  </si>
  <si>
    <t>5.97</t>
  </si>
  <si>
    <t>77.8</t>
  </si>
  <si>
    <t>87.8</t>
  </si>
  <si>
    <t>51.3</t>
  </si>
  <si>
    <t>757</t>
  </si>
  <si>
    <t>48.2</t>
  </si>
  <si>
    <t>53.7</t>
  </si>
  <si>
    <t>49.7</t>
  </si>
  <si>
    <t>54.3</t>
  </si>
  <si>
    <t>45.7</t>
  </si>
  <si>
    <t>34.3</t>
  </si>
  <si>
    <t>33.9</t>
  </si>
  <si>
    <t>44.2</t>
  </si>
  <si>
    <t>18.13</t>
  </si>
  <si>
    <t>34.7</t>
  </si>
  <si>
    <t>11.25</t>
  </si>
  <si>
    <t>47.4</t>
  </si>
  <si>
    <t>4.24</t>
  </si>
  <si>
    <t>10.20</t>
  </si>
  <si>
    <t>30.4</t>
  </si>
  <si>
    <t>23.4</t>
  </si>
  <si>
    <t>18.00</t>
  </si>
  <si>
    <t>23.9</t>
  </si>
  <si>
    <t>Ameer Abdullah</t>
  </si>
  <si>
    <t>7.1</t>
  </si>
  <si>
    <t>7.63</t>
  </si>
  <si>
    <t>24.00</t>
  </si>
  <si>
    <t>8.0</t>
  </si>
  <si>
    <t>Albert Okwuegbunam</t>
  </si>
  <si>
    <t>Jimmy Horn</t>
  </si>
  <si>
    <t>Trey Lance</t>
  </si>
  <si>
    <t>Jaydon Blue</t>
  </si>
  <si>
    <t>Malachi Corley</t>
  </si>
  <si>
    <t>Taysom Hill</t>
  </si>
  <si>
    <t>Davis Mills</t>
  </si>
  <si>
    <t>Keaton Mitchell</t>
  </si>
  <si>
    <t>Tyjae Spears</t>
  </si>
  <si>
    <t>Jalen Brooks</t>
  </si>
  <si>
    <t>DeeJay Dallas</t>
  </si>
  <si>
    <t>Thomas Fidone</t>
  </si>
  <si>
    <t>C.J. Ham</t>
  </si>
  <si>
    <t>Khalil Herbert</t>
  </si>
  <si>
    <t>Gage Larvadain</t>
  </si>
  <si>
    <t>Will Mallory</t>
  </si>
  <si>
    <t>Foster Moreau</t>
  </si>
  <si>
    <t>496</t>
  </si>
  <si>
    <t>Tahj Washington</t>
  </si>
  <si>
    <t>497</t>
  </si>
  <si>
    <t>498</t>
  </si>
  <si>
    <t>499</t>
  </si>
  <si>
    <t>500</t>
  </si>
  <si>
    <t>501</t>
  </si>
  <si>
    <t>502</t>
  </si>
  <si>
    <t>503</t>
  </si>
  <si>
    <t>Avery Williams</t>
  </si>
  <si>
    <t>504</t>
  </si>
  <si>
    <t>505</t>
  </si>
  <si>
    <t>Josh Williams</t>
  </si>
  <si>
    <t>507</t>
  </si>
  <si>
    <t>508</t>
  </si>
  <si>
    <t>509</t>
  </si>
  <si>
    <t>510</t>
  </si>
  <si>
    <t>511</t>
  </si>
  <si>
    <t>512</t>
  </si>
  <si>
    <t>513</t>
  </si>
  <si>
    <t>514</t>
  </si>
  <si>
    <t>-1.6</t>
  </si>
  <si>
    <t>-0.6</t>
  </si>
  <si>
    <t>515</t>
  </si>
  <si>
    <t>516</t>
  </si>
  <si>
    <t>phi @ nyg</t>
  </si>
  <si>
    <t>den @ nyj</t>
  </si>
  <si>
    <t>dal @ car</t>
  </si>
  <si>
    <t>sdg @ mia</t>
  </si>
  <si>
    <t>sea @ jax</t>
  </si>
  <si>
    <t>cle @ pit</t>
  </si>
  <si>
    <t>ram @ rav</t>
  </si>
  <si>
    <t>crd @ clt</t>
  </si>
  <si>
    <t>nwe @ nor</t>
  </si>
  <si>
    <t>oti @ rai</t>
  </si>
  <si>
    <t>sfo @ tam</t>
  </si>
  <si>
    <t>cin @ gnb</t>
  </si>
  <si>
    <t>det @ kan</t>
  </si>
  <si>
    <t>buf @ atl</t>
  </si>
  <si>
    <t>chi @ was</t>
  </si>
  <si>
    <t>27.7</t>
  </si>
  <si>
    <t>20.5</t>
  </si>
  <si>
    <t>0.11</t>
  </si>
  <si>
    <t>Own 29.4</t>
  </si>
  <si>
    <t>Own 29.1</t>
  </si>
  <si>
    <t>Own 28.6</t>
  </si>
  <si>
    <t>525</t>
  </si>
  <si>
    <t>537</t>
  </si>
  <si>
    <t>7.18</t>
  </si>
  <si>
    <t>10.97</t>
  </si>
  <si>
    <t>73.8</t>
  </si>
  <si>
    <t>89.5</t>
  </si>
  <si>
    <t>78.3</t>
  </si>
  <si>
    <t>5.63</t>
  </si>
  <si>
    <t>10.13</t>
  </si>
  <si>
    <t>70.6</t>
  </si>
  <si>
    <t>83.2</t>
  </si>
  <si>
    <t>67.3</t>
  </si>
  <si>
    <t>68.7</t>
  </si>
  <si>
    <t>63.1</t>
  </si>
  <si>
    <t>66.1</t>
  </si>
  <si>
    <t>63.2</t>
  </si>
  <si>
    <t>5.71</t>
  </si>
  <si>
    <t>92.9</t>
  </si>
  <si>
    <t>3.55</t>
  </si>
  <si>
    <t>50.7</t>
  </si>
  <si>
    <t>43.6</t>
  </si>
  <si>
    <t>11.18</t>
  </si>
  <si>
    <t>40.7</t>
  </si>
  <si>
    <t>39.2</t>
  </si>
  <si>
    <t>41.9</t>
  </si>
  <si>
    <t>11.70</t>
  </si>
  <si>
    <t>48.7</t>
  </si>
  <si>
    <t>61.7</t>
  </si>
  <si>
    <t>45.8</t>
  </si>
  <si>
    <t>6.19</t>
  </si>
  <si>
    <t>46.7</t>
  </si>
  <si>
    <t>39.7</t>
  </si>
  <si>
    <t>44.0</t>
  </si>
  <si>
    <t>5.93</t>
  </si>
  <si>
    <t>33.4</t>
  </si>
  <si>
    <t>36.4</t>
  </si>
  <si>
    <t>33.8</t>
  </si>
  <si>
    <t>25.6</t>
  </si>
  <si>
    <t>27.3</t>
  </si>
  <si>
    <t>29.2</t>
  </si>
  <si>
    <t>24.2</t>
  </si>
  <si>
    <t>16.6</t>
  </si>
  <si>
    <t>10.43</t>
  </si>
  <si>
    <t>10.75</t>
  </si>
  <si>
    <t>18.1</t>
  </si>
  <si>
    <t>19.3</t>
  </si>
  <si>
    <t>Tyler Huntley</t>
  </si>
  <si>
    <t>Lil'Jordan Humphrey</t>
  </si>
  <si>
    <t>13.75</t>
  </si>
  <si>
    <t>7.6</t>
  </si>
  <si>
    <t>5.7</t>
  </si>
  <si>
    <t>Ja'Corey Brooks</t>
  </si>
  <si>
    <t>Parris Campbell</t>
  </si>
  <si>
    <t>Efton Chism</t>
  </si>
  <si>
    <t>Nyheim Hines</t>
  </si>
  <si>
    <t>Terrell Jennings</t>
  </si>
  <si>
    <t>Jaleel McLaughlin</t>
  </si>
  <si>
    <t>Brandon Smith</t>
  </si>
  <si>
    <t>Deven Thompkins</t>
  </si>
  <si>
    <t>517</t>
  </si>
  <si>
    <t>Ke'Shawn Williams</t>
  </si>
  <si>
    <t>518</t>
  </si>
  <si>
    <t>519</t>
  </si>
  <si>
    <t>Owen Wright</t>
  </si>
  <si>
    <t>520</t>
  </si>
  <si>
    <t>521</t>
  </si>
  <si>
    <t>522</t>
  </si>
  <si>
    <t>523</t>
  </si>
  <si>
    <t>524</t>
  </si>
  <si>
    <t>526</t>
  </si>
  <si>
    <t>527</t>
  </si>
  <si>
    <t>528</t>
  </si>
  <si>
    <t>529</t>
  </si>
  <si>
    <t>pit @ cin</t>
  </si>
  <si>
    <t>ram @ jax</t>
  </si>
  <si>
    <t>rai @ kan</t>
  </si>
  <si>
    <t>mia @ cle</t>
  </si>
  <si>
    <t>nor @ chi</t>
  </si>
  <si>
    <t>phi @ min</t>
  </si>
  <si>
    <t>car @ nyj</t>
  </si>
  <si>
    <t>nwe @ oti</t>
  </si>
  <si>
    <t>clt @ sdg</t>
  </si>
  <si>
    <t>nyg @ den</t>
  </si>
  <si>
    <t>gnb @ crd</t>
  </si>
  <si>
    <t>was @ dal</t>
  </si>
  <si>
    <t>atl @ sfo</t>
  </si>
  <si>
    <t>tam @ det</t>
  </si>
  <si>
    <t>htx @ sea</t>
  </si>
  <si>
    <t>KC</t>
  </si>
  <si>
    <t>Own 31.0</t>
  </si>
  <si>
    <t>Own 30.5</t>
  </si>
  <si>
    <t>25.3</t>
  </si>
  <si>
    <t>19.4</t>
  </si>
  <si>
    <t>554</t>
  </si>
  <si>
    <t>0.04</t>
  </si>
  <si>
    <t>5.32</t>
  </si>
  <si>
    <t>181.0</t>
  </si>
  <si>
    <t>5.40</t>
  </si>
  <si>
    <t>5.33</t>
  </si>
  <si>
    <t>130.7</t>
  </si>
  <si>
    <t>134.7</t>
  </si>
  <si>
    <t>538</t>
  </si>
  <si>
    <t>4.06</t>
  </si>
  <si>
    <t>2.95</t>
  </si>
  <si>
    <t>8.30</t>
  </si>
  <si>
    <t>551</t>
  </si>
  <si>
    <t>96.1</t>
  </si>
  <si>
    <t>88.6</t>
  </si>
  <si>
    <t>99.9</t>
  </si>
  <si>
    <t>18.45</t>
  </si>
  <si>
    <t>75.6</t>
  </si>
  <si>
    <t>79.9</t>
  </si>
  <si>
    <t>103.4</t>
  </si>
  <si>
    <t>9.67</t>
  </si>
  <si>
    <t>86.1</t>
  </si>
  <si>
    <t>88.8</t>
  </si>
  <si>
    <t>65.0</t>
  </si>
  <si>
    <t>8.57</t>
  </si>
  <si>
    <t>90.6</t>
  </si>
  <si>
    <t>63.8</t>
  </si>
  <si>
    <t>66.8</t>
  </si>
  <si>
    <t>8.63</t>
  </si>
  <si>
    <t>63.7</t>
  </si>
  <si>
    <t>112.1</t>
  </si>
  <si>
    <t>4.10</t>
  </si>
  <si>
    <t>97.3</t>
  </si>
  <si>
    <t>83.9</t>
  </si>
  <si>
    <t>5.18</t>
  </si>
  <si>
    <t>3.88</t>
  </si>
  <si>
    <t>87.0</t>
  </si>
  <si>
    <t>77.1</t>
  </si>
  <si>
    <t>7.87</t>
  </si>
  <si>
    <t>65.1</t>
  </si>
  <si>
    <t>3.30</t>
  </si>
  <si>
    <t>4.11</t>
  </si>
  <si>
    <t>3.91</t>
  </si>
  <si>
    <t>73.2</t>
  </si>
  <si>
    <t>46.4</t>
  </si>
  <si>
    <t>60.2</t>
  </si>
  <si>
    <t>55.4</t>
  </si>
  <si>
    <t>46.9</t>
  </si>
  <si>
    <t>10.64</t>
  </si>
  <si>
    <t>546</t>
  </si>
  <si>
    <t>51.4</t>
  </si>
  <si>
    <t>2.25</t>
  </si>
  <si>
    <t>46.3</t>
  </si>
  <si>
    <t>14.38</t>
  </si>
  <si>
    <t>50.2</t>
  </si>
  <si>
    <t>43.8</t>
  </si>
  <si>
    <t>34.5</t>
  </si>
  <si>
    <t>36.3</t>
  </si>
  <si>
    <t>37.3</t>
  </si>
  <si>
    <t>31.3</t>
  </si>
  <si>
    <t>34.2</t>
  </si>
  <si>
    <t>36.7</t>
  </si>
  <si>
    <t>32.2</t>
  </si>
  <si>
    <t>37.9</t>
  </si>
  <si>
    <t>45.1</t>
  </si>
  <si>
    <t>37.8</t>
  </si>
  <si>
    <t>11.93</t>
  </si>
  <si>
    <t>33.2</t>
  </si>
  <si>
    <t>36.2</t>
  </si>
  <si>
    <t>14.33</t>
  </si>
  <si>
    <t>29.8</t>
  </si>
  <si>
    <t>28.3</t>
  </si>
  <si>
    <t>8.56</t>
  </si>
  <si>
    <t>34.8</t>
  </si>
  <si>
    <t>31.1</t>
  </si>
  <si>
    <t>15.25</t>
  </si>
  <si>
    <t>30.3</t>
  </si>
  <si>
    <t>Rashee Rice</t>
  </si>
  <si>
    <t>19.7</t>
  </si>
  <si>
    <t>34.9</t>
  </si>
  <si>
    <t>26.5</t>
  </si>
  <si>
    <t>10.31</t>
  </si>
  <si>
    <t>9.18</t>
  </si>
  <si>
    <t>26.1</t>
  </si>
  <si>
    <t>10.56</t>
  </si>
  <si>
    <t>6.67</t>
  </si>
  <si>
    <t>12.50</t>
  </si>
  <si>
    <t>Robbie Chosen</t>
  </si>
  <si>
    <t>15.50</t>
  </si>
  <si>
    <t>3.25</t>
  </si>
  <si>
    <t>3.0</t>
  </si>
  <si>
    <t>Quinn Ewers</t>
  </si>
  <si>
    <t>5.3</t>
  </si>
  <si>
    <t>Braxton Berrios</t>
  </si>
  <si>
    <t>Teddy Bridgewater</t>
  </si>
  <si>
    <t>-0.1</t>
  </si>
  <si>
    <t>Jalen Coker</t>
  </si>
  <si>
    <t>Malik Davis</t>
  </si>
  <si>
    <t>-0.80</t>
  </si>
  <si>
    <t>Jimmy Garoppolo</t>
  </si>
  <si>
    <t>Travis Homer</t>
  </si>
  <si>
    <t>Shedrick Jackson</t>
  </si>
  <si>
    <t>E.J. Jenkins</t>
  </si>
  <si>
    <t>D'Ernest Johnson</t>
  </si>
  <si>
    <t>Mason Kinsey</t>
  </si>
  <si>
    <t>Ronnie Rivers</t>
  </si>
  <si>
    <t>Laquon Treadwell</t>
  </si>
  <si>
    <t>530</t>
  </si>
  <si>
    <t>531</t>
  </si>
  <si>
    <t>532</t>
  </si>
  <si>
    <t>533</t>
  </si>
  <si>
    <t>Jaylen Wright</t>
  </si>
  <si>
    <t>534</t>
  </si>
  <si>
    <t>535</t>
  </si>
  <si>
    <t>536</t>
  </si>
  <si>
    <t>-6</t>
  </si>
  <si>
    <t>-1.20</t>
  </si>
  <si>
    <t>539</t>
  </si>
  <si>
    <t>540</t>
  </si>
  <si>
    <t>541</t>
  </si>
  <si>
    <t>542</t>
  </si>
  <si>
    <t>543</t>
  </si>
  <si>
    <t>Kenny Pickett</t>
  </si>
  <si>
    <t>-1.7</t>
  </si>
  <si>
    <t>-0.7</t>
  </si>
  <si>
    <t>544</t>
  </si>
  <si>
    <t>545</t>
  </si>
  <si>
    <t>19.6</t>
  </si>
  <si>
    <t>min @ sdg</t>
  </si>
  <si>
    <t>mia @ atl</t>
  </si>
  <si>
    <t>chi @ rav</t>
  </si>
  <si>
    <t>cle @ nwe</t>
  </si>
  <si>
    <t>nyg @ phi</t>
  </si>
  <si>
    <t>sfo @ htx</t>
  </si>
  <si>
    <t>buf @ car</t>
  </si>
  <si>
    <t>nyj @ cin</t>
  </si>
  <si>
    <t>tam @ nor</t>
  </si>
  <si>
    <t>oti @ clt</t>
  </si>
  <si>
    <t>dal @ den</t>
  </si>
  <si>
    <t>gnb @ pit</t>
  </si>
  <si>
    <t>was @ kan</t>
  </si>
  <si>
    <t>rav @ mia</t>
  </si>
  <si>
    <t>chi @ cin</t>
  </si>
  <si>
    <t>atl @ nwe</t>
  </si>
  <si>
    <t>sdg @ oti</t>
  </si>
  <si>
    <t>min @ det</t>
  </si>
  <si>
    <t>car @ gnb</t>
  </si>
  <si>
    <t>clt @ pit</t>
  </si>
  <si>
    <t>sfo @ nyg</t>
  </si>
  <si>
    <t>den @ htx</t>
  </si>
  <si>
    <t>nor @ ram</t>
  </si>
  <si>
    <t>jax @ rai</t>
  </si>
  <si>
    <t>kan @ buf</t>
  </si>
  <si>
    <t>sea @ was</t>
  </si>
  <si>
    <t>crd @ dal</t>
  </si>
  <si>
    <t>19.1</t>
  </si>
  <si>
    <t>22.4</t>
  </si>
  <si>
    <t>22.1</t>
  </si>
  <si>
    <t>Own 29.8</t>
  </si>
  <si>
    <t>Own 31.2</t>
  </si>
  <si>
    <t>Own 30.7</t>
  </si>
  <si>
    <t>Own 29.3</t>
  </si>
  <si>
    <t>25.8</t>
  </si>
  <si>
    <t>22.5</t>
  </si>
  <si>
    <t>617</t>
  </si>
  <si>
    <t>644</t>
  </si>
  <si>
    <t>0.01</t>
  </si>
  <si>
    <t>1.69</t>
  </si>
  <si>
    <t>18.6</t>
  </si>
  <si>
    <t>10.26</t>
  </si>
  <si>
    <t>8.87</t>
  </si>
  <si>
    <t>156.8</t>
  </si>
  <si>
    <t>3.72</t>
  </si>
  <si>
    <t>606</t>
  </si>
  <si>
    <t>151.5</t>
  </si>
  <si>
    <t>177.0</t>
  </si>
  <si>
    <t>11.29</t>
  </si>
  <si>
    <t>136.9</t>
  </si>
  <si>
    <t>831</t>
  </si>
  <si>
    <t>735</t>
  </si>
  <si>
    <t>135.9</t>
  </si>
  <si>
    <t>192.7</t>
  </si>
  <si>
    <t>3.57</t>
  </si>
  <si>
    <t>173.8</t>
  </si>
  <si>
    <t>117.2</t>
  </si>
  <si>
    <t>133.1</t>
  </si>
  <si>
    <t>136.1</t>
  </si>
  <si>
    <t>115.1</t>
  </si>
  <si>
    <t>127.7</t>
  </si>
  <si>
    <t>115.7</t>
  </si>
  <si>
    <t>4.09</t>
  </si>
  <si>
    <t>133.8</t>
  </si>
  <si>
    <t>115.8</t>
  </si>
  <si>
    <t>561</t>
  </si>
  <si>
    <t>146.1</t>
  </si>
  <si>
    <t>15.28</t>
  </si>
  <si>
    <t>120.2</t>
  </si>
  <si>
    <t>101.2</t>
  </si>
  <si>
    <t>7.67</t>
  </si>
  <si>
    <t>562</t>
  </si>
  <si>
    <t>116.0</t>
  </si>
  <si>
    <t>123.0</t>
  </si>
  <si>
    <t>106.0</t>
  </si>
  <si>
    <t>587</t>
  </si>
  <si>
    <t>103.6</t>
  </si>
  <si>
    <t>168.3</t>
  </si>
  <si>
    <t>111.6</t>
  </si>
  <si>
    <t>566</t>
  </si>
  <si>
    <t>14.89</t>
  </si>
  <si>
    <t>123.9</t>
  </si>
  <si>
    <t>112.7</t>
  </si>
  <si>
    <t>581</t>
  </si>
  <si>
    <t>132.4</t>
  </si>
  <si>
    <t>107.9</t>
  </si>
  <si>
    <t>113.9</t>
  </si>
  <si>
    <t>103.9</t>
  </si>
  <si>
    <t>85.9</t>
  </si>
  <si>
    <t>649</t>
  </si>
  <si>
    <t>100.8</t>
  </si>
  <si>
    <t>111.3</t>
  </si>
  <si>
    <t>126.0</t>
  </si>
  <si>
    <t>101.0</t>
  </si>
  <si>
    <t>4.12</t>
  </si>
  <si>
    <t>18.74</t>
  </si>
  <si>
    <t>99.1</t>
  </si>
  <si>
    <t>92.1</t>
  </si>
  <si>
    <t>3.89</t>
  </si>
  <si>
    <t>-3.00</t>
  </si>
  <si>
    <t>560</t>
  </si>
  <si>
    <t>100.2</t>
  </si>
  <si>
    <t>588</t>
  </si>
  <si>
    <t>11.15</t>
  </si>
  <si>
    <t>93.9</t>
  </si>
  <si>
    <t>13.34</t>
  </si>
  <si>
    <t>85.6</t>
  </si>
  <si>
    <t>558</t>
  </si>
  <si>
    <t>108.8</t>
  </si>
  <si>
    <t>75.3</t>
  </si>
  <si>
    <t>104.7</t>
  </si>
  <si>
    <t>10.41</t>
  </si>
  <si>
    <t>82.7</t>
  </si>
  <si>
    <t>89.7</t>
  </si>
  <si>
    <t>4.23</t>
  </si>
  <si>
    <t>139.8</t>
  </si>
  <si>
    <t>142.8</t>
  </si>
  <si>
    <t>137.1</t>
  </si>
  <si>
    <t>139.3</t>
  </si>
  <si>
    <t>1.38</t>
  </si>
  <si>
    <t>125.7</t>
  </si>
  <si>
    <t>1702</t>
  </si>
  <si>
    <t>6.52</t>
  </si>
  <si>
    <t>121.0</t>
  </si>
  <si>
    <t>132.0</t>
  </si>
  <si>
    <t>118.9</t>
  </si>
  <si>
    <t>1184</t>
  </si>
  <si>
    <t>4.85</t>
  </si>
  <si>
    <t>121.6</t>
  </si>
  <si>
    <t>113.6</t>
  </si>
  <si>
    <t>114.1</t>
  </si>
  <si>
    <t>1586</t>
  </si>
  <si>
    <t>5.39</t>
  </si>
  <si>
    <t>95.4</t>
  </si>
  <si>
    <t>4.46</t>
  </si>
  <si>
    <t>7.88</t>
  </si>
  <si>
    <t>79.8</t>
  </si>
  <si>
    <t>1216</t>
  </si>
  <si>
    <t>70.3</t>
  </si>
  <si>
    <t>96.9</t>
  </si>
  <si>
    <t>550</t>
  </si>
  <si>
    <t>93.8</t>
  </si>
  <si>
    <t>74.8</t>
  </si>
  <si>
    <t>2.88</t>
  </si>
  <si>
    <t>65.7</t>
  </si>
  <si>
    <t>3.36</t>
  </si>
  <si>
    <t>83.8</t>
  </si>
  <si>
    <t>96.4</t>
  </si>
  <si>
    <t>99.4</t>
  </si>
  <si>
    <t>77.4</t>
  </si>
  <si>
    <t>89.1</t>
  </si>
  <si>
    <t>87.3</t>
  </si>
  <si>
    <t>5.36</t>
  </si>
  <si>
    <t>93.3</t>
  </si>
  <si>
    <t>11.24</t>
  </si>
  <si>
    <t>74.6</t>
  </si>
  <si>
    <t>64.1</t>
  </si>
  <si>
    <t>62.9</t>
  </si>
  <si>
    <t>57.9</t>
  </si>
  <si>
    <t>12.38</t>
  </si>
  <si>
    <t>68.1</t>
  </si>
  <si>
    <t>58.6</t>
  </si>
  <si>
    <t>76.9</t>
  </si>
  <si>
    <t>88.9</t>
  </si>
  <si>
    <t>54.7</t>
  </si>
  <si>
    <t>76.8</t>
  </si>
  <si>
    <t>85.8</t>
  </si>
  <si>
    <t>47.1</t>
  </si>
  <si>
    <t>8.69</t>
  </si>
  <si>
    <t>72.6</t>
  </si>
  <si>
    <t>59.6</t>
  </si>
  <si>
    <t>2.33</t>
  </si>
  <si>
    <t>11.88</t>
  </si>
  <si>
    <t>55.1</t>
  </si>
  <si>
    <t>59.7</t>
  </si>
  <si>
    <t>62.7</t>
  </si>
  <si>
    <t>10.57</t>
  </si>
  <si>
    <t>64.7</t>
  </si>
  <si>
    <t>50.3</t>
  </si>
  <si>
    <t>7.71</t>
  </si>
  <si>
    <t>57.5</t>
  </si>
  <si>
    <t>50.9</t>
  </si>
  <si>
    <t>71.4</t>
  </si>
  <si>
    <t>50.5</t>
  </si>
  <si>
    <t>51.5</t>
  </si>
  <si>
    <t>56.9</t>
  </si>
  <si>
    <t>6.17</t>
  </si>
  <si>
    <t>67.7</t>
  </si>
  <si>
    <t>52.4</t>
  </si>
  <si>
    <t>68.2</t>
  </si>
  <si>
    <t>11.64</t>
  </si>
  <si>
    <t>47.6</t>
  </si>
  <si>
    <t>53.3</t>
  </si>
  <si>
    <t>56.3</t>
  </si>
  <si>
    <t>44.1</t>
  </si>
  <si>
    <t>41.3</t>
  </si>
  <si>
    <t>4.65</t>
  </si>
  <si>
    <t>39.6</t>
  </si>
  <si>
    <t>2.13</t>
  </si>
  <si>
    <t>61.2</t>
  </si>
  <si>
    <t>5.20</t>
  </si>
  <si>
    <t>11.53</t>
  </si>
  <si>
    <t>52.5</t>
  </si>
  <si>
    <t>40.0</t>
  </si>
  <si>
    <t>42.2</t>
  </si>
  <si>
    <t>19.20</t>
  </si>
  <si>
    <t>41.2</t>
  </si>
  <si>
    <t>9.05</t>
  </si>
  <si>
    <t>41.4</t>
  </si>
  <si>
    <t>8.27</t>
  </si>
  <si>
    <t>44.9</t>
  </si>
  <si>
    <t>42.6</t>
  </si>
  <si>
    <t>3.71</t>
  </si>
  <si>
    <t>42.0</t>
  </si>
  <si>
    <t>15.62</t>
  </si>
  <si>
    <t>39.3</t>
  </si>
  <si>
    <t>32.8</t>
  </si>
  <si>
    <t>39.4</t>
  </si>
  <si>
    <t>44.4</t>
  </si>
  <si>
    <t>18.70</t>
  </si>
  <si>
    <t>37.7</t>
  </si>
  <si>
    <t>12.29</t>
  </si>
  <si>
    <t>4.34</t>
  </si>
  <si>
    <t>32.6</t>
  </si>
  <si>
    <t>13.38</t>
  </si>
  <si>
    <t>11.57</t>
  </si>
  <si>
    <t>29.6</t>
  </si>
  <si>
    <t>32.1</t>
  </si>
  <si>
    <t>7.08</t>
  </si>
  <si>
    <t>25.2</t>
  </si>
  <si>
    <t>2.93</t>
  </si>
  <si>
    <t>13.11</t>
  </si>
  <si>
    <t>3.29</t>
  </si>
  <si>
    <t>7.30</t>
  </si>
  <si>
    <t>8.68</t>
  </si>
  <si>
    <t>14.42</t>
  </si>
  <si>
    <t>7.75</t>
  </si>
  <si>
    <t>3.62</t>
  </si>
  <si>
    <t>12.43</t>
  </si>
  <si>
    <t>Christian Watson</t>
  </si>
  <si>
    <t>7.73</t>
  </si>
  <si>
    <t>60.00</t>
  </si>
  <si>
    <t>6.29</t>
  </si>
  <si>
    <t>6.43</t>
  </si>
  <si>
    <t>10.70</t>
  </si>
  <si>
    <t>16.33</t>
  </si>
  <si>
    <t>6.14</t>
  </si>
  <si>
    <t>Brittain Brown</t>
  </si>
  <si>
    <t>7.40</t>
  </si>
  <si>
    <t>-0.40</t>
  </si>
  <si>
    <t>17.50</t>
  </si>
  <si>
    <t>7.80</t>
  </si>
  <si>
    <t>10.11</t>
  </si>
  <si>
    <t>15.67</t>
  </si>
  <si>
    <t>9.1</t>
  </si>
  <si>
    <t>14.50</t>
  </si>
  <si>
    <t>8.9</t>
  </si>
  <si>
    <t>8.20</t>
  </si>
  <si>
    <t>9.86</t>
  </si>
  <si>
    <t>Jaret Patterson</t>
  </si>
  <si>
    <t>6.9</t>
  </si>
  <si>
    <t>Greg Dulcich</t>
  </si>
  <si>
    <t>5.4</t>
  </si>
  <si>
    <t>15.33</t>
  </si>
  <si>
    <t>7.56</t>
  </si>
  <si>
    <t>6.7</t>
  </si>
  <si>
    <t>5.0</t>
  </si>
  <si>
    <t>7.83</t>
  </si>
  <si>
    <t>25.00</t>
  </si>
  <si>
    <t>10.33</t>
  </si>
  <si>
    <t>6.60</t>
  </si>
  <si>
    <t>Jordan Watkins</t>
  </si>
  <si>
    <t>4.25</t>
  </si>
  <si>
    <t>Jared Wayne</t>
  </si>
  <si>
    <t>Treylon Burks</t>
  </si>
  <si>
    <t>Clyde Edwards-Helaire</t>
  </si>
  <si>
    <t>2.75</t>
  </si>
  <si>
    <t>Cedrick Wilson Jr.</t>
  </si>
  <si>
    <t>Michael Bandy</t>
  </si>
  <si>
    <t>Dylan Drummond</t>
  </si>
  <si>
    <t>Princeton Fant</t>
  </si>
  <si>
    <t>Amar Johnson</t>
  </si>
  <si>
    <t>Nick Kallerup</t>
  </si>
  <si>
    <t>Riley Leonard</t>
  </si>
  <si>
    <t>Marcedes Lewis</t>
  </si>
  <si>
    <t>Adrian Martinez</t>
  </si>
  <si>
    <t>Tanner McKee</t>
  </si>
  <si>
    <t>-0.67</t>
  </si>
  <si>
    <t>Lew Nichols</t>
  </si>
  <si>
    <t>James Proche</t>
  </si>
  <si>
    <t>Patrick Ricard</t>
  </si>
  <si>
    <t>Hayden Rucci</t>
  </si>
  <si>
    <t>Jarrett Stidham</t>
  </si>
  <si>
    <t>Austin Trammell</t>
  </si>
  <si>
    <t>547</t>
  </si>
  <si>
    <t>548</t>
  </si>
  <si>
    <t>549</t>
  </si>
  <si>
    <t>552</t>
  </si>
  <si>
    <t>553</t>
  </si>
  <si>
    <t>555</t>
  </si>
  <si>
    <t>Ricky White</t>
  </si>
  <si>
    <t>556</t>
  </si>
  <si>
    <t>557</t>
  </si>
  <si>
    <t>559</t>
  </si>
  <si>
    <t>Jelani Woods</t>
  </si>
  <si>
    <t>563</t>
  </si>
  <si>
    <t>564</t>
  </si>
  <si>
    <t>565</t>
  </si>
  <si>
    <t>567</t>
  </si>
  <si>
    <t>568</t>
  </si>
  <si>
    <t>-1.2</t>
  </si>
  <si>
    <t>569</t>
  </si>
  <si>
    <t>570</t>
  </si>
  <si>
    <t>571</t>
  </si>
  <si>
    <t>rai @ den</t>
  </si>
  <si>
    <t>atl @ clt</t>
  </si>
  <si>
    <t>buf @ mia</t>
  </si>
  <si>
    <t>nyg @ chi</t>
  </si>
  <si>
    <t>nor @ car</t>
  </si>
  <si>
    <t>cle @ nyj</t>
  </si>
  <si>
    <t>jax @ htx</t>
  </si>
  <si>
    <t>nwe @ tam</t>
  </si>
  <si>
    <t>rav @ min</t>
  </si>
  <si>
    <t>crd @ sea</t>
  </si>
  <si>
    <t>det @ was</t>
  </si>
  <si>
    <t>ram @ sfo</t>
  </si>
  <si>
    <t>pit @ sdg</t>
  </si>
  <si>
    <t>phi @ gnb</t>
  </si>
  <si>
    <t>nyj @ nwe</t>
  </si>
  <si>
    <t>was @ mia</t>
  </si>
  <si>
    <t>cin @ pit</t>
  </si>
  <si>
    <t>car @ atl</t>
  </si>
  <si>
    <t>htx @ oti</t>
  </si>
  <si>
    <t>gnb @ nyg</t>
  </si>
  <si>
    <t>chi @ min</t>
  </si>
  <si>
    <t>tam @ buf</t>
  </si>
  <si>
    <t>sdg @ jax</t>
  </si>
  <si>
    <t>sea @ ram</t>
  </si>
  <si>
    <t>sfo @ crd</t>
  </si>
  <si>
    <t>rav @ cle</t>
  </si>
  <si>
    <t>kan @ den</t>
  </si>
  <si>
    <t>det @ phi</t>
  </si>
  <si>
    <t>dal @ rai</t>
  </si>
  <si>
    <t>JJ McCarthy</t>
  </si>
  <si>
    <t>Jameis Winston</t>
  </si>
  <si>
    <t>Stafford</t>
  </si>
  <si>
    <t>Penix</t>
  </si>
  <si>
    <t>Mahomes</t>
  </si>
  <si>
    <t>Darnold</t>
  </si>
  <si>
    <t>Lawerence</t>
  </si>
  <si>
    <t>buf @ htx</t>
  </si>
  <si>
    <t>sea @ oti</t>
  </si>
  <si>
    <t>nyg @ det</t>
  </si>
  <si>
    <t>nyj @ rav</t>
  </si>
  <si>
    <t>pit @ chi</t>
  </si>
  <si>
    <t>nwe @ cin</t>
  </si>
  <si>
    <t>clt @ kan</t>
  </si>
  <si>
    <t>min @ gnb</t>
  </si>
  <si>
    <t>cle @ rai</t>
  </si>
  <si>
    <t>jax @ crd</t>
  </si>
  <si>
    <t>atl @ nor</t>
  </si>
  <si>
    <t>phi @ dal</t>
  </si>
  <si>
    <t>tam @ ram</t>
  </si>
  <si>
    <t>car @ sfo</t>
  </si>
  <si>
    <t>21.8</t>
  </si>
  <si>
    <t>22.9</t>
  </si>
  <si>
    <t>35.2</t>
  </si>
  <si>
    <t>24.8</t>
  </si>
  <si>
    <t>17.4</t>
  </si>
  <si>
    <t>20.2</t>
  </si>
  <si>
    <t>Own 30.1</t>
  </si>
  <si>
    <t>Own 32.1</t>
  </si>
  <si>
    <t>Own 31.8</t>
  </si>
  <si>
    <t>Own 30.9</t>
  </si>
  <si>
    <t>Own 32.5</t>
  </si>
  <si>
    <t>Own 32.6</t>
  </si>
  <si>
    <t>Own 29.0</t>
  </si>
  <si>
    <t>Own 32.2</t>
  </si>
  <si>
    <t>Own 32.9</t>
  </si>
  <si>
    <t>Own 28.3</t>
  </si>
  <si>
    <t>Own 29.6</t>
  </si>
  <si>
    <t>Own 30.2</t>
  </si>
  <si>
    <t>Own 31.9</t>
  </si>
  <si>
    <t>Own 29.9</t>
  </si>
  <si>
    <t>20.9</t>
  </si>
  <si>
    <t>237.9</t>
  </si>
  <si>
    <t>856</t>
  </si>
  <si>
    <t>727</t>
  </si>
  <si>
    <t>765</t>
  </si>
  <si>
    <t>655</t>
  </si>
  <si>
    <t>7614</t>
  </si>
  <si>
    <t>0.94</t>
  </si>
  <si>
    <t>1.55</t>
  </si>
  <si>
    <t>2.61</t>
  </si>
  <si>
    <t>0.27</t>
  </si>
  <si>
    <t>2.22</t>
  </si>
  <si>
    <t>9.8</t>
  </si>
  <si>
    <t>19.0</t>
  </si>
  <si>
    <t>1139</t>
  </si>
  <si>
    <t>6.03</t>
  </si>
  <si>
    <t>273.9</t>
  </si>
  <si>
    <t>279.9</t>
  </si>
  <si>
    <t>258.9</t>
  </si>
  <si>
    <t>707</t>
  </si>
  <si>
    <t>3.66</t>
  </si>
  <si>
    <t>732</t>
  </si>
  <si>
    <t>9.89</t>
  </si>
  <si>
    <t>283.9</t>
  </si>
  <si>
    <t>289.9</t>
  </si>
  <si>
    <t>246.9</t>
  </si>
  <si>
    <t>900</t>
  </si>
  <si>
    <t>5.49</t>
  </si>
  <si>
    <t>6.85</t>
  </si>
  <si>
    <t>235.0</t>
  </si>
  <si>
    <t>241.0</t>
  </si>
  <si>
    <t>208.0</t>
  </si>
  <si>
    <t>2456</t>
  </si>
  <si>
    <t>247.3</t>
  </si>
  <si>
    <t>262.3</t>
  </si>
  <si>
    <t>254.3</t>
  </si>
  <si>
    <t>5.23</t>
  </si>
  <si>
    <t>9.03</t>
  </si>
  <si>
    <t>203.6</t>
  </si>
  <si>
    <t>209.6</t>
  </si>
  <si>
    <t>185.1</t>
  </si>
  <si>
    <t>1146</t>
  </si>
  <si>
    <t>15.92</t>
  </si>
  <si>
    <t>217.9</t>
  </si>
  <si>
    <t>221.9</t>
  </si>
  <si>
    <t>181.9</t>
  </si>
  <si>
    <t>783</t>
  </si>
  <si>
    <t>4.96</t>
  </si>
  <si>
    <t>10.77</t>
  </si>
  <si>
    <t>209.9</t>
  </si>
  <si>
    <t>216.9</t>
  </si>
  <si>
    <t>186.4</t>
  </si>
  <si>
    <t>968</t>
  </si>
  <si>
    <t>182.8</t>
  </si>
  <si>
    <t>189.8</t>
  </si>
  <si>
    <t>172.3</t>
  </si>
  <si>
    <t>648</t>
  </si>
  <si>
    <t>3.83</t>
  </si>
  <si>
    <t>8.46</t>
  </si>
  <si>
    <t>180.5</t>
  </si>
  <si>
    <t>187.5</t>
  </si>
  <si>
    <t>166.5</t>
  </si>
  <si>
    <t>908</t>
  </si>
  <si>
    <t>15.66</t>
  </si>
  <si>
    <t>190.8</t>
  </si>
  <si>
    <t>193.8</t>
  </si>
  <si>
    <t>161.8</t>
  </si>
  <si>
    <t>750</t>
  </si>
  <si>
    <t>7.91</t>
  </si>
  <si>
    <t>166.2</t>
  </si>
  <si>
    <t>174.2</t>
  </si>
  <si>
    <t>154.7</t>
  </si>
  <si>
    <t>718</t>
  </si>
  <si>
    <t>184.8</t>
  </si>
  <si>
    <t>187.8</t>
  </si>
  <si>
    <t>149.3</t>
  </si>
  <si>
    <t>2836</t>
  </si>
  <si>
    <t>223.1</t>
  </si>
  <si>
    <t>236.1</t>
  </si>
  <si>
    <t>227.6</t>
  </si>
  <si>
    <t>809</t>
  </si>
  <si>
    <t>5.02</t>
  </si>
  <si>
    <t>3.58</t>
  </si>
  <si>
    <t>171.2</t>
  </si>
  <si>
    <t>153.2</t>
  </si>
  <si>
    <t>11.14</t>
  </si>
  <si>
    <t>188.4</t>
  </si>
  <si>
    <t>191.4</t>
  </si>
  <si>
    <t>155.4</t>
  </si>
  <si>
    <t>2625</t>
  </si>
  <si>
    <t>219.8</t>
  </si>
  <si>
    <t>231.8</t>
  </si>
  <si>
    <t>225.8</t>
  </si>
  <si>
    <t>833</t>
  </si>
  <si>
    <t>162.0</t>
  </si>
  <si>
    <t>168.0</t>
  </si>
  <si>
    <t>150.5</t>
  </si>
  <si>
    <t>12.17</t>
  </si>
  <si>
    <t>850</t>
  </si>
  <si>
    <t>193.3</t>
  </si>
  <si>
    <t>197.3</t>
  </si>
  <si>
    <t>810</t>
  </si>
  <si>
    <t>147.0</t>
  </si>
  <si>
    <t>13.23</t>
  </si>
  <si>
    <t>159.9</t>
  </si>
  <si>
    <t>162.9</t>
  </si>
  <si>
    <t>138.4</t>
  </si>
  <si>
    <t>861</t>
  </si>
  <si>
    <t>10.90</t>
  </si>
  <si>
    <t>193.7</t>
  </si>
  <si>
    <t>197.7</t>
  </si>
  <si>
    <t>154.2</t>
  </si>
  <si>
    <t>717</t>
  </si>
  <si>
    <t>15.93</t>
  </si>
  <si>
    <t>155.6</t>
  </si>
  <si>
    <t>158.6</t>
  </si>
  <si>
    <t>807</t>
  </si>
  <si>
    <t>4.86</t>
  </si>
  <si>
    <t>6.73</t>
  </si>
  <si>
    <t>142.1</t>
  </si>
  <si>
    <t>131.6</t>
  </si>
  <si>
    <t>2691</t>
  </si>
  <si>
    <t>6.39</t>
  </si>
  <si>
    <t>206.1</t>
  </si>
  <si>
    <t>222.1</t>
  </si>
  <si>
    <t>215.1</t>
  </si>
  <si>
    <t>662</t>
  </si>
  <si>
    <t>7.39</t>
  </si>
  <si>
    <t>150.9</t>
  </si>
  <si>
    <t>156.9</t>
  </si>
  <si>
    <t>729</t>
  </si>
  <si>
    <t>4.73</t>
  </si>
  <si>
    <t>142.9</t>
  </si>
  <si>
    <t>148.9</t>
  </si>
  <si>
    <t>2557</t>
  </si>
  <si>
    <t>-9</t>
  </si>
  <si>
    <t>-0.38</t>
  </si>
  <si>
    <t>201.4</t>
  </si>
  <si>
    <t>208.4</t>
  </si>
  <si>
    <t>203.4</t>
  </si>
  <si>
    <t>1995</t>
  </si>
  <si>
    <t>3.63</t>
  </si>
  <si>
    <t>200.3</t>
  </si>
  <si>
    <t>209.3</t>
  </si>
  <si>
    <t>201.3</t>
  </si>
  <si>
    <t>722</t>
  </si>
  <si>
    <t>14.73</t>
  </si>
  <si>
    <t>154.5</t>
  </si>
  <si>
    <t>127.0</t>
  </si>
  <si>
    <t>2421</t>
  </si>
  <si>
    <t>4.26</t>
  </si>
  <si>
    <t>198.1</t>
  </si>
  <si>
    <t>213.1</t>
  </si>
  <si>
    <t>631</t>
  </si>
  <si>
    <t>139.1</t>
  </si>
  <si>
    <t>748</t>
  </si>
  <si>
    <t>13.85</t>
  </si>
  <si>
    <t>152.8</t>
  </si>
  <si>
    <t>155.8</t>
  </si>
  <si>
    <t>125.8</t>
  </si>
  <si>
    <t>15.54</t>
  </si>
  <si>
    <t>133.4</t>
  </si>
  <si>
    <t>136.4</t>
  </si>
  <si>
    <t>115.9</t>
  </si>
  <si>
    <t>9.42</t>
  </si>
  <si>
    <t>139.0</t>
  </si>
  <si>
    <t>146.0</t>
  </si>
  <si>
    <t>12.34</t>
  </si>
  <si>
    <t>136.3</t>
  </si>
  <si>
    <t>600</t>
  </si>
  <si>
    <t>15.38</t>
  </si>
  <si>
    <t>135.0</t>
  </si>
  <si>
    <t>138.0</t>
  </si>
  <si>
    <t>115.5</t>
  </si>
  <si>
    <t>580</t>
  </si>
  <si>
    <t>10.74</t>
  </si>
  <si>
    <t>150.0</t>
  </si>
  <si>
    <t>153.0</t>
  </si>
  <si>
    <t>2587</t>
  </si>
  <si>
    <t>193.2</t>
  </si>
  <si>
    <t>206.2</t>
  </si>
  <si>
    <t>199.2</t>
  </si>
  <si>
    <t>2659</t>
  </si>
  <si>
    <t>208.7</t>
  </si>
  <si>
    <t>199.7</t>
  </si>
  <si>
    <t>634</t>
  </si>
  <si>
    <t>9.13</t>
  </si>
  <si>
    <t>135.4</t>
  </si>
  <si>
    <t>142.4</t>
  </si>
  <si>
    <t>5.62</t>
  </si>
  <si>
    <t>140.7</t>
  </si>
  <si>
    <t>147.7</t>
  </si>
  <si>
    <t>126.2</t>
  </si>
  <si>
    <t>2329</t>
  </si>
  <si>
    <t>192.6</t>
  </si>
  <si>
    <t>202.6</t>
  </si>
  <si>
    <t>195.6</t>
  </si>
  <si>
    <t>138.9</t>
  </si>
  <si>
    <t>113.4</t>
  </si>
  <si>
    <t>140.0</t>
  </si>
  <si>
    <t>144.0</t>
  </si>
  <si>
    <t>110.0</t>
  </si>
  <si>
    <t>642</t>
  </si>
  <si>
    <t>13.10</t>
  </si>
  <si>
    <t>142.0</t>
  </si>
  <si>
    <t>113.5</t>
  </si>
  <si>
    <t>145.4</t>
  </si>
  <si>
    <t>115.4</t>
  </si>
  <si>
    <t>116.6</t>
  </si>
  <si>
    <t>95.6</t>
  </si>
  <si>
    <t>772</t>
  </si>
  <si>
    <t>5.05</t>
  </si>
  <si>
    <t>110.4</t>
  </si>
  <si>
    <t>664</t>
  </si>
  <si>
    <t>11.07</t>
  </si>
  <si>
    <t>148.1</t>
  </si>
  <si>
    <t>152.1</t>
  </si>
  <si>
    <t>119.1</t>
  </si>
  <si>
    <t>141.2</t>
  </si>
  <si>
    <t>144.2</t>
  </si>
  <si>
    <t>114.7</t>
  </si>
  <si>
    <t>118.2</t>
  </si>
  <si>
    <t>121.2</t>
  </si>
  <si>
    <t>102.7</t>
  </si>
  <si>
    <t>747</t>
  </si>
  <si>
    <t>143.1</t>
  </si>
  <si>
    <t>131.8</t>
  </si>
  <si>
    <t>135.8</t>
  </si>
  <si>
    <t>122.1</t>
  </si>
  <si>
    <t>125.1</t>
  </si>
  <si>
    <t>665</t>
  </si>
  <si>
    <t>13.57</t>
  </si>
  <si>
    <t>133.5</t>
  </si>
  <si>
    <t>136.5</t>
  </si>
  <si>
    <t>109.0</t>
  </si>
  <si>
    <t>121.9</t>
  </si>
  <si>
    <t>125.9</t>
  </si>
  <si>
    <t>659</t>
  </si>
  <si>
    <t>11.17</t>
  </si>
  <si>
    <t>145.9</t>
  </si>
  <si>
    <t>13.21</t>
  </si>
  <si>
    <t>121.8</t>
  </si>
  <si>
    <t>124.8</t>
  </si>
  <si>
    <t>102.8</t>
  </si>
  <si>
    <t>592</t>
  </si>
  <si>
    <t>139.2</t>
  </si>
  <si>
    <t>142.2</t>
  </si>
  <si>
    <t>111.2</t>
  </si>
  <si>
    <t>2365</t>
  </si>
  <si>
    <t>180.3</t>
  </si>
  <si>
    <t>191.3</t>
  </si>
  <si>
    <t>183.3</t>
  </si>
  <si>
    <t>6.35</t>
  </si>
  <si>
    <t>132.7</t>
  </si>
  <si>
    <t>620</t>
  </si>
  <si>
    <t>3.95</t>
  </si>
  <si>
    <t>113.0</t>
  </si>
  <si>
    <t>9.07</t>
  </si>
  <si>
    <t>117.3</t>
  </si>
  <si>
    <t>104.3</t>
  </si>
  <si>
    <t>15.45</t>
  </si>
  <si>
    <t>97.8</t>
  </si>
  <si>
    <t>102.9</t>
  </si>
  <si>
    <t>15.44</t>
  </si>
  <si>
    <t>112.5</t>
  </si>
  <si>
    <t>95.5</t>
  </si>
  <si>
    <t>12.23</t>
  </si>
  <si>
    <t>106.9</t>
  </si>
  <si>
    <t>109.9</t>
  </si>
  <si>
    <t>86.9</t>
  </si>
  <si>
    <t>4.48</t>
  </si>
  <si>
    <t>117.0</t>
  </si>
  <si>
    <t>5.87</t>
  </si>
  <si>
    <t>114.3</t>
  </si>
  <si>
    <t>5.17</t>
  </si>
  <si>
    <t>703</t>
  </si>
  <si>
    <t>13.26</t>
  </si>
  <si>
    <t>130.4</t>
  </si>
  <si>
    <t>134.4</t>
  </si>
  <si>
    <t>11.67</t>
  </si>
  <si>
    <t>107.7</t>
  </si>
  <si>
    <t>85.2</t>
  </si>
  <si>
    <t>12.41</t>
  </si>
  <si>
    <t>103.2</t>
  </si>
  <si>
    <t>2490</t>
  </si>
  <si>
    <t>1.83</t>
  </si>
  <si>
    <t>177.8</t>
  </si>
  <si>
    <t>4.39</t>
  </si>
  <si>
    <t>165.3</t>
  </si>
  <si>
    <t>176.3</t>
  </si>
  <si>
    <t>1417</t>
  </si>
  <si>
    <t>5.56</t>
  </si>
  <si>
    <t>160.4</t>
  </si>
  <si>
    <t>171.4</t>
  </si>
  <si>
    <t>163.4</t>
  </si>
  <si>
    <t>2151</t>
  </si>
  <si>
    <t>3.69</t>
  </si>
  <si>
    <t>158.1</t>
  </si>
  <si>
    <t>174.1</t>
  </si>
  <si>
    <t>166.1</t>
  </si>
  <si>
    <t>2541</t>
  </si>
  <si>
    <t>3.33</t>
  </si>
  <si>
    <t>146.6</t>
  </si>
  <si>
    <t>163.6</t>
  </si>
  <si>
    <t>156.6</t>
  </si>
  <si>
    <t>1969</t>
  </si>
  <si>
    <t>1.86</t>
  </si>
  <si>
    <t>152.4</t>
  </si>
  <si>
    <t>1259</t>
  </si>
  <si>
    <t>142.7</t>
  </si>
  <si>
    <t>152.7</t>
  </si>
  <si>
    <t>143.7</t>
  </si>
  <si>
    <t>1442</t>
  </si>
  <si>
    <t>5.79</t>
  </si>
  <si>
    <t>140.3</t>
  </si>
  <si>
    <t>150.3</t>
  </si>
  <si>
    <t>143.3</t>
  </si>
  <si>
    <t>2268</t>
  </si>
  <si>
    <t>1.87</t>
  </si>
  <si>
    <t>135.5</t>
  </si>
  <si>
    <t>144.5</t>
  </si>
  <si>
    <t>2123</t>
  </si>
  <si>
    <t>2.71</t>
  </si>
  <si>
    <t>1.97</t>
  </si>
  <si>
    <t>130.1</t>
  </si>
  <si>
    <t>141.1</t>
  </si>
  <si>
    <t>1962</t>
  </si>
  <si>
    <t>3.61</t>
  </si>
  <si>
    <t>128.8</t>
  </si>
  <si>
    <t>1982</t>
  </si>
  <si>
    <t>120.3</t>
  </si>
  <si>
    <t>128.3</t>
  </si>
  <si>
    <t>123.3</t>
  </si>
  <si>
    <t>2082</t>
  </si>
  <si>
    <t>117.5</t>
  </si>
  <si>
    <t>130.5</t>
  </si>
  <si>
    <t>1570</t>
  </si>
  <si>
    <t>3.81</t>
  </si>
  <si>
    <t>106.8</t>
  </si>
  <si>
    <t>109.8</t>
  </si>
  <si>
    <t>4.36</t>
  </si>
  <si>
    <t>8.76</t>
  </si>
  <si>
    <t>118.5</t>
  </si>
  <si>
    <t>124.5</t>
  </si>
  <si>
    <t>1065</t>
  </si>
  <si>
    <t>7.15</t>
  </si>
  <si>
    <t>97.9</t>
  </si>
  <si>
    <t>90.9</t>
  </si>
  <si>
    <t>1954</t>
  </si>
  <si>
    <t>3.76</t>
  </si>
  <si>
    <t>101.1</t>
  </si>
  <si>
    <t>4.53</t>
  </si>
  <si>
    <t>6.96</t>
  </si>
  <si>
    <t>7.44</t>
  </si>
  <si>
    <t>86.7</t>
  </si>
  <si>
    <t>82.2</t>
  </si>
  <si>
    <t>3.52</t>
  </si>
  <si>
    <t>99.8</t>
  </si>
  <si>
    <t>4.37</t>
  </si>
  <si>
    <t>81.1</t>
  </si>
  <si>
    <t>12.79</t>
  </si>
  <si>
    <t>114.9</t>
  </si>
  <si>
    <t>117.9</t>
  </si>
  <si>
    <t>638</t>
  </si>
  <si>
    <t>11.19</t>
  </si>
  <si>
    <t>133.0</t>
  </si>
  <si>
    <t>136.0</t>
  </si>
  <si>
    <t>104.5</t>
  </si>
  <si>
    <t>5.14</t>
  </si>
  <si>
    <t>104.0</t>
  </si>
  <si>
    <t>90.0</t>
  </si>
  <si>
    <t>3.64</t>
  </si>
  <si>
    <t>79.6</t>
  </si>
  <si>
    <t>82.6</t>
  </si>
  <si>
    <t>76.1</t>
  </si>
  <si>
    <t>90.8</t>
  </si>
  <si>
    <t>6.68</t>
  </si>
  <si>
    <t>94.9</t>
  </si>
  <si>
    <t>937</t>
  </si>
  <si>
    <t>70.1</t>
  </si>
  <si>
    <t>75.1</t>
  </si>
  <si>
    <t>72.1</t>
  </si>
  <si>
    <t>9.70</t>
  </si>
  <si>
    <t>82.0</t>
  </si>
  <si>
    <t>74.0</t>
  </si>
  <si>
    <t>13.93</t>
  </si>
  <si>
    <t>110.9</t>
  </si>
  <si>
    <t>87.9</t>
  </si>
  <si>
    <t>104.9</t>
  </si>
  <si>
    <t>3.59</t>
  </si>
  <si>
    <t>97.2</t>
  </si>
  <si>
    <t>105.2</t>
  </si>
  <si>
    <t>81.7</t>
  </si>
  <si>
    <t>11.26</t>
  </si>
  <si>
    <t>112.6</t>
  </si>
  <si>
    <t>9.92</t>
  </si>
  <si>
    <t>103.7</t>
  </si>
  <si>
    <t>106.7</t>
  </si>
  <si>
    <t>84.2</t>
  </si>
  <si>
    <t>11.42</t>
  </si>
  <si>
    <t>108.1</t>
  </si>
  <si>
    <t>9.72</t>
  </si>
  <si>
    <t>842</t>
  </si>
  <si>
    <t>5.24</t>
  </si>
  <si>
    <t>79.7</t>
  </si>
  <si>
    <t>72.7</t>
  </si>
  <si>
    <t>585</t>
  </si>
  <si>
    <t>20.89</t>
  </si>
  <si>
    <t>92.5</t>
  </si>
  <si>
    <t>78.5</t>
  </si>
  <si>
    <t>70.9</t>
  </si>
  <si>
    <t>12.03</t>
  </si>
  <si>
    <t>101.7</t>
  </si>
  <si>
    <t>7.41</t>
  </si>
  <si>
    <t>81.0</t>
  </si>
  <si>
    <t>72.5</t>
  </si>
  <si>
    <t>9.87</t>
  </si>
  <si>
    <t>112.9</t>
  </si>
  <si>
    <t>92.7</t>
  </si>
  <si>
    <t>95.7</t>
  </si>
  <si>
    <t>77.2</t>
  </si>
  <si>
    <t>4.38</t>
  </si>
  <si>
    <t>13.58</t>
  </si>
  <si>
    <t>14.71</t>
  </si>
  <si>
    <t>91.8</t>
  </si>
  <si>
    <t>13.70</t>
  </si>
  <si>
    <t>97.7</t>
  </si>
  <si>
    <t>79.2</t>
  </si>
  <si>
    <t>70.8</t>
  </si>
  <si>
    <t>65.3</t>
  </si>
  <si>
    <t>0.83</t>
  </si>
  <si>
    <t>74.5</t>
  </si>
  <si>
    <t>4.61</t>
  </si>
  <si>
    <t>63.5</t>
  </si>
  <si>
    <t>60.0</t>
  </si>
  <si>
    <t>11.81</t>
  </si>
  <si>
    <t>71.8</t>
  </si>
  <si>
    <t>9.59</t>
  </si>
  <si>
    <t>98.8</t>
  </si>
  <si>
    <t>101.8</t>
  </si>
  <si>
    <t>9.30</t>
  </si>
  <si>
    <t>81.8</t>
  </si>
  <si>
    <t>84.8</t>
  </si>
  <si>
    <t>68.3</t>
  </si>
  <si>
    <t>105.9</t>
  </si>
  <si>
    <t>108.9</t>
  </si>
  <si>
    <t>80.4</t>
  </si>
  <si>
    <t>24.80</t>
  </si>
  <si>
    <t>70.2</t>
  </si>
  <si>
    <t>57.7</t>
  </si>
  <si>
    <t>3.97</t>
  </si>
  <si>
    <t>61.9</t>
  </si>
  <si>
    <t>64.9</t>
  </si>
  <si>
    <t>4.05</t>
  </si>
  <si>
    <t>62.4</t>
  </si>
  <si>
    <t>0.40</t>
  </si>
  <si>
    <t>14.43</t>
  </si>
  <si>
    <t>74.4</t>
  </si>
  <si>
    <t>12.90</t>
  </si>
  <si>
    <t>84.1</t>
  </si>
  <si>
    <t>1.25</t>
  </si>
  <si>
    <t>13.05</t>
  </si>
  <si>
    <t>73.6</t>
  </si>
  <si>
    <t>60.6</t>
  </si>
  <si>
    <t>726</t>
  </si>
  <si>
    <t>4.40</t>
  </si>
  <si>
    <t>9.73</t>
  </si>
  <si>
    <t>80.1</t>
  </si>
  <si>
    <t>5.89</t>
  </si>
  <si>
    <t>58.8</t>
  </si>
  <si>
    <t>85.0</t>
  </si>
  <si>
    <t>8.62</t>
  </si>
  <si>
    <t>61.8</t>
  </si>
  <si>
    <t>67.8</t>
  </si>
  <si>
    <t>9.23</t>
  </si>
  <si>
    <t>72.9</t>
  </si>
  <si>
    <t>15.55</t>
  </si>
  <si>
    <t>8.78</t>
  </si>
  <si>
    <t>83.6</t>
  </si>
  <si>
    <t>87.6</t>
  </si>
  <si>
    <t>65.6</t>
  </si>
  <si>
    <t>15.90</t>
  </si>
  <si>
    <t>9.60</t>
  </si>
  <si>
    <t>47.5</t>
  </si>
  <si>
    <t>47.0</t>
  </si>
  <si>
    <t>7.09</t>
  </si>
  <si>
    <t>80.2</t>
  </si>
  <si>
    <t>12.13</t>
  </si>
  <si>
    <t>68.9</t>
  </si>
  <si>
    <t>71.9</t>
  </si>
  <si>
    <t>57.4</t>
  </si>
  <si>
    <t>66.2</t>
  </si>
  <si>
    <t>73.4</t>
  </si>
  <si>
    <t>76.4</t>
  </si>
  <si>
    <t>59.4</t>
  </si>
  <si>
    <t>3.42</t>
  </si>
  <si>
    <t>7.17</t>
  </si>
  <si>
    <t>13.71</t>
  </si>
  <si>
    <t>11.13</t>
  </si>
  <si>
    <t>66.6</t>
  </si>
  <si>
    <t>69.6</t>
  </si>
  <si>
    <t>8.05</t>
  </si>
  <si>
    <t>65.2</t>
  </si>
  <si>
    <t>68.4</t>
  </si>
  <si>
    <t>56.4</t>
  </si>
  <si>
    <t>13.45</t>
  </si>
  <si>
    <t>76.0</t>
  </si>
  <si>
    <t>58.5</t>
  </si>
  <si>
    <t>11.48</t>
  </si>
  <si>
    <t>78.8</t>
  </si>
  <si>
    <t>57.8</t>
  </si>
  <si>
    <t>54.9</t>
  </si>
  <si>
    <t>8.53</t>
  </si>
  <si>
    <t>54.6</t>
  </si>
  <si>
    <t>8.24</t>
  </si>
  <si>
    <t>57.0</t>
  </si>
  <si>
    <t>4.60</t>
  </si>
  <si>
    <t>42.7</t>
  </si>
  <si>
    <t>3.18</t>
  </si>
  <si>
    <t>10.22</t>
  </si>
  <si>
    <t>49.3</t>
  </si>
  <si>
    <t>44.8</t>
  </si>
  <si>
    <t>9.93</t>
  </si>
  <si>
    <t>54.0</t>
  </si>
  <si>
    <t>61.0</t>
  </si>
  <si>
    <t>50.0</t>
  </si>
  <si>
    <t>10.30</t>
  </si>
  <si>
    <t>78.1</t>
  </si>
  <si>
    <t>56.6</t>
  </si>
  <si>
    <t>3.28</t>
  </si>
  <si>
    <t>4.15</t>
  </si>
  <si>
    <t>6.27</t>
  </si>
  <si>
    <t>47.9</t>
  </si>
  <si>
    <t>58.2</t>
  </si>
  <si>
    <t>47.2</t>
  </si>
  <si>
    <t>8.12</t>
  </si>
  <si>
    <t>52.6</t>
  </si>
  <si>
    <t>7.77</t>
  </si>
  <si>
    <t>42.5</t>
  </si>
  <si>
    <t>9.04</t>
  </si>
  <si>
    <t>60.5</t>
  </si>
  <si>
    <t>46.0</t>
  </si>
  <si>
    <t>11.76</t>
  </si>
  <si>
    <t>54.5</t>
  </si>
  <si>
    <t>19.50</t>
  </si>
  <si>
    <t>50.4</t>
  </si>
  <si>
    <t>6.62</t>
  </si>
  <si>
    <t>16.85</t>
  </si>
  <si>
    <t>49.9</t>
  </si>
  <si>
    <t>10.53</t>
  </si>
  <si>
    <t>4.56</t>
  </si>
  <si>
    <t>7.06</t>
  </si>
  <si>
    <t>52.2</t>
  </si>
  <si>
    <t>43.2</t>
  </si>
  <si>
    <t>49.4</t>
  </si>
  <si>
    <t>8.13</t>
  </si>
  <si>
    <t>11.92</t>
  </si>
  <si>
    <t>13.47</t>
  </si>
  <si>
    <t>37.5</t>
  </si>
  <si>
    <t>41.0</t>
  </si>
  <si>
    <t>39.9</t>
  </si>
  <si>
    <t>42.9</t>
  </si>
  <si>
    <t>15.57</t>
  </si>
  <si>
    <t>42.8</t>
  </si>
  <si>
    <t>14.91</t>
  </si>
  <si>
    <t>59.3</t>
  </si>
  <si>
    <t>9.50</t>
  </si>
  <si>
    <t>51.0</t>
  </si>
  <si>
    <t>17.82</t>
  </si>
  <si>
    <t>38.8</t>
  </si>
  <si>
    <t>15.40</t>
  </si>
  <si>
    <t>58.3</t>
  </si>
  <si>
    <t>36.9</t>
  </si>
  <si>
    <t>11.61</t>
  </si>
  <si>
    <t>51.6</t>
  </si>
  <si>
    <t>2.68</t>
  </si>
  <si>
    <t>7.07</t>
  </si>
  <si>
    <t>40.6</t>
  </si>
  <si>
    <t>5.91</t>
  </si>
  <si>
    <t>41.8</t>
  </si>
  <si>
    <t>47.8</t>
  </si>
  <si>
    <t>14.06</t>
  </si>
  <si>
    <t>36.8</t>
  </si>
  <si>
    <t>35.0</t>
  </si>
  <si>
    <t>13.83</t>
  </si>
  <si>
    <t>16.83</t>
  </si>
  <si>
    <t>38.2</t>
  </si>
  <si>
    <t>36.1</t>
  </si>
  <si>
    <t>39.1</t>
  </si>
  <si>
    <t>6.48</t>
  </si>
  <si>
    <t>19.40</t>
  </si>
  <si>
    <t>11.12</t>
  </si>
  <si>
    <t>15.69</t>
  </si>
  <si>
    <t>41.1</t>
  </si>
  <si>
    <t>33.1</t>
  </si>
  <si>
    <t>10.73</t>
  </si>
  <si>
    <t>13.69</t>
  </si>
  <si>
    <t>9.68</t>
  </si>
  <si>
    <t>14.13</t>
  </si>
  <si>
    <t>15.64</t>
  </si>
  <si>
    <t>37.2</t>
  </si>
  <si>
    <t>28.7</t>
  </si>
  <si>
    <t>8.89</t>
  </si>
  <si>
    <t>12.57</t>
  </si>
  <si>
    <t>27.8</t>
  </si>
  <si>
    <t>8.17</t>
  </si>
  <si>
    <t>38.7</t>
  </si>
  <si>
    <t>41.7</t>
  </si>
  <si>
    <t>40.2</t>
  </si>
  <si>
    <t>27.60</t>
  </si>
  <si>
    <t>35.7</t>
  </si>
  <si>
    <t>11.86</t>
  </si>
  <si>
    <t>25.7</t>
  </si>
  <si>
    <t>16.25</t>
  </si>
  <si>
    <t>12.92</t>
  </si>
  <si>
    <t>29.5</t>
  </si>
  <si>
    <t>23.5</t>
  </si>
  <si>
    <t>31.9</t>
  </si>
  <si>
    <t>24.9</t>
  </si>
  <si>
    <t>10.06</t>
  </si>
  <si>
    <t>7.64</t>
  </si>
  <si>
    <t>29.0</t>
  </si>
  <si>
    <t>5.90</t>
  </si>
  <si>
    <t>8.75</t>
  </si>
  <si>
    <t>8.45</t>
  </si>
  <si>
    <t>30.67</t>
  </si>
  <si>
    <t>2.36</t>
  </si>
  <si>
    <t>3.32</t>
  </si>
  <si>
    <t>6.50</t>
  </si>
  <si>
    <t>16.20</t>
  </si>
  <si>
    <t>4.74</t>
  </si>
  <si>
    <t>11.08</t>
  </si>
  <si>
    <t>9.83</t>
  </si>
  <si>
    <t>-7</t>
  </si>
  <si>
    <t>-7.00</t>
  </si>
  <si>
    <t>8.25</t>
  </si>
  <si>
    <t>5.86</t>
  </si>
  <si>
    <t>8.23</t>
  </si>
  <si>
    <t>15.83</t>
  </si>
  <si>
    <t>18.50</t>
  </si>
  <si>
    <t>14.67</t>
  </si>
  <si>
    <t>4.83</t>
  </si>
  <si>
    <t>10.7</t>
  </si>
  <si>
    <t>12.14</t>
  </si>
  <si>
    <t>8.09</t>
  </si>
  <si>
    <t>4.70</t>
  </si>
  <si>
    <t>2.64</t>
  </si>
  <si>
    <t>Isaiah Hodgins</t>
  </si>
  <si>
    <t>11.40</t>
  </si>
  <si>
    <t>4.30</t>
  </si>
  <si>
    <t>Josh Whyle</t>
  </si>
  <si>
    <t>Malik Willis</t>
  </si>
  <si>
    <t>10.60</t>
  </si>
  <si>
    <t>8.83</t>
  </si>
  <si>
    <t>3.27</t>
  </si>
  <si>
    <t>Gabriel Davis</t>
  </si>
  <si>
    <t>13.33</t>
  </si>
  <si>
    <t>5.5</t>
  </si>
  <si>
    <t>Jacoby Jones</t>
  </si>
  <si>
    <t>2.3</t>
  </si>
  <si>
    <t>2.40</t>
  </si>
  <si>
    <t>0.25</t>
  </si>
  <si>
    <t>Andre Baccellia</t>
  </si>
  <si>
    <t>1.40</t>
  </si>
  <si>
    <t>Shedeur Sanders</t>
  </si>
  <si>
    <t>Pharaoh Brown</t>
  </si>
  <si>
    <t>Dalen Cambre</t>
  </si>
  <si>
    <t>Dan Chisena</t>
  </si>
  <si>
    <t>Chase Edmonds</t>
  </si>
  <si>
    <t>Audric Estime</t>
  </si>
  <si>
    <t>Josh Johnson</t>
  </si>
  <si>
    <t>Keleki Latu</t>
  </si>
  <si>
    <t>Kendall Milton</t>
  </si>
  <si>
    <t>Elijah Mitchell</t>
  </si>
  <si>
    <t>Nick Mullens</t>
  </si>
  <si>
    <t>Dante Pettis</t>
  </si>
  <si>
    <t>Kedon Slovis</t>
  </si>
  <si>
    <t>572</t>
  </si>
  <si>
    <t>573</t>
  </si>
  <si>
    <t>574</t>
  </si>
  <si>
    <t>575</t>
  </si>
  <si>
    <t>576</t>
  </si>
  <si>
    <t>577</t>
  </si>
  <si>
    <t>Trayveon Williams</t>
  </si>
  <si>
    <t>-0.33</t>
  </si>
  <si>
    <t>578</t>
  </si>
  <si>
    <t>579</t>
  </si>
  <si>
    <t>582</t>
  </si>
  <si>
    <t>583</t>
  </si>
  <si>
    <t>584</t>
  </si>
  <si>
    <t>Mecole Hardman</t>
  </si>
  <si>
    <t>589</t>
  </si>
  <si>
    <t>590</t>
  </si>
  <si>
    <t>591</t>
  </si>
  <si>
    <t>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</si>
</sst>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.hh:mm:ss"/>
    <numFmt numFmtId="165" formatCode="[$-F400]h:mm:ss\ AM/PM"/>
    <numFmt numFmtId="166" formatCode="\+0.00;\ \-0.00;\ 0.00"/>
    <numFmt numFmtId="167" formatCode="0.0%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2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DLaM Display"/>
    </font>
    <font>
      <b/>
      <sz val="11"/>
      <color rgb="FFFF0000"/>
      <name val="Aptos Narrow"/>
      <family val="2"/>
      <scheme val="minor"/>
    </font>
    <font>
      <b/>
      <sz val="11"/>
      <color theme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/>
    </xf>
    <xf numFmtId="0" fontId="0" fillId="0" borderId="4" xfId="0" applyBorder="1"/>
    <xf numFmtId="0" fontId="2" fillId="0" borderId="0" xfId="0" applyFont="1"/>
    <xf numFmtId="0" fontId="3" fillId="0" borderId="0" xfId="0" applyFont="1" applyAlignment="1">
      <alignment horizontal="center"/>
    </xf>
    <xf numFmtId="164" fontId="0" fillId="0" borderId="0" xfId="0" applyNumberFormat="1"/>
    <xf numFmtId="164" fontId="0" fillId="0" borderId="5" xfId="0" applyNumberFormat="1" applyBorder="1"/>
    <xf numFmtId="0" fontId="0" fillId="0" borderId="1" xfId="0" applyBorder="1" applyAlignment="1">
      <alignment horizontal="center"/>
    </xf>
    <xf numFmtId="0" fontId="5" fillId="0" borderId="0" xfId="0" applyFont="1"/>
    <xf numFmtId="0" fontId="6" fillId="0" borderId="0" xfId="0" applyFont="1"/>
    <xf numFmtId="16" fontId="0" fillId="0" borderId="0" xfId="0" applyNumberFormat="1"/>
    <xf numFmtId="10" fontId="0" fillId="0" borderId="0" xfId="0" applyNumberFormat="1"/>
    <xf numFmtId="0" fontId="0" fillId="2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27">
    <dxf>
      <font>
        <color rgb="FF302D32"/>
      </font>
      <fill>
        <patternFill>
          <bgColor rgb="FFFF3900"/>
        </patternFill>
      </fill>
    </dxf>
    <dxf>
      <font>
        <color rgb="FF006779"/>
      </font>
      <fill>
        <patternFill patternType="solid">
          <fgColor auto="1"/>
          <bgColor rgb="FFE9A30D"/>
        </patternFill>
      </fill>
    </dxf>
    <dxf>
      <font>
        <color rgb="FF001B42"/>
      </font>
      <fill>
        <patternFill patternType="solid">
          <fgColor auto="1"/>
          <bgColor rgb="FF0093DE"/>
        </patternFill>
      </fill>
    </dxf>
    <dxf>
      <font>
        <color theme="1"/>
      </font>
      <fill>
        <patternFill patternType="solid">
          <fgColor auto="1"/>
          <bgColor rgb="FFC3122D"/>
        </patternFill>
      </fill>
    </dxf>
    <dxf>
      <font>
        <color rgb="FF00BF00"/>
      </font>
      <fill>
        <patternFill patternType="solid">
          <fgColor auto="1"/>
          <bgColor rgb="FF001C42"/>
        </patternFill>
      </fill>
    </dxf>
    <dxf>
      <font>
        <color rgb="FFC70000"/>
      </font>
      <fill>
        <patternFill patternType="solid">
          <fgColor auto="1"/>
          <bgColor rgb="FFBE9A59"/>
        </patternFill>
      </fill>
    </dxf>
    <dxf>
      <font>
        <color theme="1"/>
      </font>
      <fill>
        <patternFill patternType="solid">
          <fgColor auto="1"/>
          <bgColor rgb="FFFFB700"/>
        </patternFill>
      </fill>
    </dxf>
    <dxf>
      <font>
        <color theme="1"/>
      </font>
      <fill>
        <patternFill patternType="solid">
          <fgColor auto="1"/>
          <bgColor rgb="FF00563C"/>
        </patternFill>
      </fill>
    </dxf>
    <dxf>
      <font>
        <color rgb="FFB9000A"/>
      </font>
      <fill>
        <patternFill patternType="solid">
          <fgColor auto="1"/>
          <bgColor rgb="FF001D67"/>
        </patternFill>
      </fill>
    </dxf>
    <dxf>
      <font>
        <color theme="1"/>
      </font>
      <fill>
        <patternFill patternType="solid">
          <fgColor auto="1"/>
          <bgColor rgb="FFDCBD8C"/>
        </patternFill>
      </fill>
    </dxf>
    <dxf>
      <font>
        <color rgb="FFE7032A"/>
      </font>
      <fill>
        <patternFill patternType="solid">
          <fgColor auto="1"/>
          <bgColor rgb="FF001D43"/>
        </patternFill>
      </fill>
    </dxf>
    <dxf>
      <font>
        <color rgb="FFFFC62F"/>
      </font>
      <fill>
        <patternFill patternType="solid">
          <fgColor auto="1"/>
          <bgColor rgb="FF4F2683"/>
        </patternFill>
      </fill>
    </dxf>
    <dxf>
      <font>
        <color rgb="FFFF4B00"/>
      </font>
      <fill>
        <patternFill patternType="solid">
          <fgColor auto="1"/>
          <bgColor rgb="FF008F99"/>
        </patternFill>
      </fill>
    </dxf>
    <dxf>
      <font>
        <color rgb="FF013594"/>
      </font>
      <fill>
        <patternFill patternType="solid">
          <fgColor auto="1"/>
          <bgColor rgb="FFFFC401"/>
        </patternFill>
      </fill>
    </dxf>
    <dxf>
      <font>
        <color rgb="FFFFC300"/>
      </font>
      <fill>
        <patternFill patternType="solid">
          <fgColor auto="1"/>
          <bgColor rgb="FF0081CA"/>
        </patternFill>
      </fill>
    </dxf>
    <dxf>
      <font>
        <color theme="1"/>
      </font>
      <fill>
        <patternFill patternType="solid">
          <fgColor auto="1"/>
          <bgColor rgb="FFA4AEB1"/>
        </patternFill>
      </fill>
    </dxf>
    <dxf>
      <font>
        <color theme="0"/>
      </font>
      <fill>
        <patternFill patternType="solid">
          <fgColor auto="1"/>
          <bgColor rgb="FFFF1135"/>
        </patternFill>
      </fill>
    </dxf>
    <dxf>
      <font>
        <color rgb="FFFFB700"/>
      </font>
      <fill>
        <patternFill patternType="solid">
          <fgColor auto="1"/>
          <bgColor rgb="FF690C0C"/>
        </patternFill>
      </fill>
    </dxf>
    <dxf>
      <font>
        <color theme="0"/>
      </font>
      <fill>
        <patternFill patternType="solid">
          <fgColor auto="1"/>
          <bgColor rgb="FF00306B"/>
        </patternFill>
      </fill>
    </dxf>
    <dxf>
      <font>
        <color rgb="FFFF0024"/>
      </font>
      <fill>
        <patternFill patternType="solid">
          <fgColor auto="1"/>
          <bgColor rgb="FF000711"/>
        </patternFill>
      </fill>
    </dxf>
    <dxf>
      <font>
        <color rgb="FFFEBD15"/>
      </font>
      <fill>
        <patternFill patternType="solid">
          <fgColor auto="1"/>
          <bgColor rgb="FF03342D"/>
        </patternFill>
      </fill>
    </dxf>
    <dxf>
      <font>
        <color rgb="FFAFB7BC"/>
      </font>
      <fill>
        <patternFill patternType="solid">
          <fgColor auto="1"/>
          <bgColor rgb="FF0077BA"/>
        </patternFill>
      </fill>
    </dxf>
    <dxf>
      <font>
        <color rgb="FFFF4B00"/>
      </font>
      <fill>
        <patternFill patternType="solid">
          <fgColor auto="1"/>
          <bgColor rgb="FF001D41"/>
        </patternFill>
      </fill>
    </dxf>
    <dxf>
      <font>
        <color theme="0"/>
      </font>
      <fill>
        <patternFill patternType="solid">
          <fgColor auto="1"/>
          <bgColor rgb="FF001D43"/>
        </patternFill>
      </fill>
    </dxf>
    <dxf>
      <font>
        <color theme="1"/>
      </font>
      <fill>
        <patternFill patternType="solid">
          <fgColor auto="1"/>
          <bgColor rgb="FFFF4E02"/>
        </patternFill>
      </fill>
    </dxf>
    <dxf>
      <font>
        <color rgb="FF000F26"/>
      </font>
      <fill>
        <patternFill>
          <bgColor rgb="FFFF3F00"/>
        </patternFill>
      </fill>
    </dxf>
    <dxf>
      <font>
        <color theme="1"/>
      </font>
      <fill>
        <patternFill>
          <bgColor rgb="FF0086D3"/>
        </patternFill>
      </fill>
    </dxf>
    <dxf>
      <font>
        <color rgb="FFE7042D"/>
      </font>
      <fill>
        <patternFill>
          <bgColor rgb="FF003091"/>
        </patternFill>
      </fill>
    </dxf>
    <dxf>
      <font>
        <color rgb="FFA77700"/>
      </font>
      <fill>
        <patternFill>
          <bgColor rgb="FF240B61"/>
        </patternFill>
      </fill>
    </dxf>
    <dxf>
      <font>
        <color theme="1"/>
      </font>
      <fill>
        <patternFill>
          <bgColor rgb="FFC3122D"/>
        </patternFill>
      </fill>
    </dxf>
    <dxf>
      <font>
        <color theme="1"/>
      </font>
      <fill>
        <patternFill>
          <bgColor rgb="FFB01E3E"/>
        </patternFill>
      </fill>
    </dxf>
    <dxf>
      <font>
        <color theme="1"/>
      </font>
      <fill>
        <patternFill>
          <bgColor rgb="FF004550"/>
        </patternFill>
      </fill>
    </dxf>
    <dxf>
      <font>
        <color rgb="FF302D32"/>
      </font>
      <fill>
        <patternFill>
          <bgColor rgb="FFFF3900"/>
        </patternFill>
      </fill>
    </dxf>
    <dxf>
      <font>
        <color rgb="FFFFB700"/>
      </font>
      <fill>
        <patternFill patternType="solid">
          <fgColor auto="1"/>
          <bgColor rgb="FF690C0C"/>
        </patternFill>
      </fill>
    </dxf>
    <dxf>
      <font>
        <color rgb="FF302D32"/>
      </font>
      <fill>
        <patternFill>
          <bgColor rgb="FFFF3900"/>
        </patternFill>
      </fill>
    </dxf>
    <dxf>
      <font>
        <color theme="1"/>
      </font>
      <fill>
        <patternFill>
          <bgColor rgb="FF004550"/>
        </patternFill>
      </fill>
    </dxf>
    <dxf>
      <font>
        <color theme="1"/>
      </font>
      <fill>
        <patternFill>
          <bgColor rgb="FFB01E3E"/>
        </patternFill>
      </fill>
    </dxf>
    <dxf>
      <font>
        <color theme="1"/>
      </font>
      <fill>
        <patternFill>
          <bgColor rgb="FFC3122D"/>
        </patternFill>
      </fill>
    </dxf>
    <dxf>
      <font>
        <color rgb="FFA77700"/>
      </font>
      <fill>
        <patternFill>
          <bgColor rgb="FF240B61"/>
        </patternFill>
      </fill>
    </dxf>
    <dxf>
      <font>
        <color rgb="FFE7042D"/>
      </font>
      <fill>
        <patternFill>
          <bgColor rgb="FF003091"/>
        </patternFill>
      </fill>
    </dxf>
    <dxf>
      <font>
        <color theme="1"/>
      </font>
      <fill>
        <patternFill>
          <bgColor rgb="FF0086D3"/>
        </patternFill>
      </fill>
    </dxf>
    <dxf>
      <font>
        <color rgb="FF000F26"/>
      </font>
      <fill>
        <patternFill>
          <bgColor rgb="FFFF3F00"/>
        </patternFill>
      </fill>
    </dxf>
    <dxf>
      <font>
        <color theme="1"/>
      </font>
      <fill>
        <patternFill patternType="solid">
          <fgColor auto="1"/>
          <bgColor rgb="FFFF4E02"/>
        </patternFill>
      </fill>
    </dxf>
    <dxf>
      <font>
        <color theme="0"/>
      </font>
      <fill>
        <patternFill patternType="solid">
          <fgColor auto="1"/>
          <bgColor rgb="FF001D43"/>
        </patternFill>
      </fill>
    </dxf>
    <dxf>
      <font>
        <color rgb="FFFF4B00"/>
      </font>
      <fill>
        <patternFill patternType="solid">
          <fgColor auto="1"/>
          <bgColor rgb="FF001D41"/>
        </patternFill>
      </fill>
    </dxf>
    <dxf>
      <font>
        <color rgb="FFAFB7BC"/>
      </font>
      <fill>
        <patternFill patternType="solid">
          <fgColor auto="1"/>
          <bgColor rgb="FF0077BA"/>
        </patternFill>
      </fill>
    </dxf>
    <dxf>
      <font>
        <color rgb="FFFEBD15"/>
      </font>
      <fill>
        <patternFill patternType="solid">
          <fgColor auto="1"/>
          <bgColor rgb="FF03342D"/>
        </patternFill>
      </fill>
    </dxf>
    <dxf>
      <font>
        <color rgb="FFFF0024"/>
      </font>
      <fill>
        <patternFill patternType="solid">
          <fgColor auto="1"/>
          <bgColor rgb="FF000711"/>
        </patternFill>
      </fill>
    </dxf>
    <dxf>
      <font>
        <color theme="0"/>
      </font>
      <fill>
        <patternFill patternType="solid">
          <fgColor auto="1"/>
          <bgColor rgb="FF00306B"/>
        </patternFill>
      </fill>
    </dxf>
    <dxf>
      <font>
        <color rgb="FF006779"/>
      </font>
      <fill>
        <patternFill patternType="solid">
          <fgColor auto="1"/>
          <bgColor rgb="FFE9A30D"/>
        </patternFill>
      </fill>
    </dxf>
    <dxf>
      <font>
        <color theme="0"/>
      </font>
      <fill>
        <patternFill patternType="solid">
          <fgColor auto="1"/>
          <bgColor rgb="FFFF1135"/>
        </patternFill>
      </fill>
    </dxf>
    <dxf>
      <font>
        <color theme="1"/>
      </font>
      <fill>
        <patternFill patternType="solid">
          <fgColor auto="1"/>
          <bgColor rgb="FFA4AEB1"/>
        </patternFill>
      </fill>
    </dxf>
    <dxf>
      <font>
        <color rgb="FFFFC300"/>
      </font>
      <fill>
        <patternFill patternType="solid">
          <fgColor auto="1"/>
          <bgColor rgb="FF0081CA"/>
        </patternFill>
      </fill>
    </dxf>
    <dxf>
      <font>
        <color rgb="FF013594"/>
      </font>
      <fill>
        <patternFill patternType="solid">
          <fgColor auto="1"/>
          <bgColor rgb="FFFFC401"/>
        </patternFill>
      </fill>
    </dxf>
    <dxf>
      <font>
        <color rgb="FFFF4B00"/>
      </font>
      <fill>
        <patternFill patternType="solid">
          <fgColor auto="1"/>
          <bgColor rgb="FF008F99"/>
        </patternFill>
      </fill>
    </dxf>
    <dxf>
      <font>
        <color rgb="FFFFC62F"/>
      </font>
      <fill>
        <patternFill patternType="solid">
          <fgColor auto="1"/>
          <bgColor rgb="FF4F2683"/>
        </patternFill>
      </fill>
    </dxf>
    <dxf>
      <font>
        <color rgb="FFE7032A"/>
      </font>
      <fill>
        <patternFill patternType="solid">
          <fgColor auto="1"/>
          <bgColor rgb="FF001D43"/>
        </patternFill>
      </fill>
    </dxf>
    <dxf>
      <font>
        <color theme="1"/>
      </font>
      <fill>
        <patternFill patternType="solid">
          <fgColor auto="1"/>
          <bgColor rgb="FFDCBD8C"/>
        </patternFill>
      </fill>
    </dxf>
    <dxf>
      <font>
        <color rgb="FFB9000A"/>
      </font>
      <fill>
        <patternFill patternType="solid">
          <fgColor auto="1"/>
          <bgColor rgb="FF001D67"/>
        </patternFill>
      </fill>
    </dxf>
    <dxf>
      <font>
        <color theme="1"/>
      </font>
      <fill>
        <patternFill patternType="solid">
          <fgColor auto="1"/>
          <bgColor rgb="FF00563C"/>
        </patternFill>
      </fill>
    </dxf>
    <dxf>
      <font>
        <color theme="1"/>
      </font>
      <fill>
        <patternFill patternType="solid">
          <fgColor auto="1"/>
          <bgColor rgb="FFFFB700"/>
        </patternFill>
      </fill>
    </dxf>
    <dxf>
      <font>
        <color rgb="FFC70000"/>
      </font>
      <fill>
        <patternFill patternType="solid">
          <fgColor auto="1"/>
          <bgColor rgb="FFBE9A59"/>
        </patternFill>
      </fill>
    </dxf>
    <dxf>
      <font>
        <color rgb="FF00BF00"/>
      </font>
      <fill>
        <patternFill patternType="solid">
          <fgColor auto="1"/>
          <bgColor rgb="FF001C42"/>
        </patternFill>
      </fill>
    </dxf>
    <dxf>
      <font>
        <color theme="1"/>
      </font>
      <fill>
        <patternFill patternType="solid">
          <fgColor auto="1"/>
          <bgColor rgb="FFC3122D"/>
        </patternFill>
      </fill>
    </dxf>
    <dxf>
      <font>
        <color rgb="FF001B42"/>
      </font>
      <fill>
        <patternFill patternType="solid">
          <fgColor auto="1"/>
          <bgColor rgb="FF0093DE"/>
        </patternFill>
      </fill>
    </dxf>
    <dxf>
      <font>
        <color rgb="FFFFB700"/>
      </font>
      <fill>
        <patternFill patternType="solid">
          <fgColor auto="1"/>
          <bgColor rgb="FF690C0C"/>
        </patternFill>
      </fill>
    </dxf>
    <dxf>
      <font>
        <color theme="1"/>
      </font>
      <fill>
        <patternFill>
          <bgColor rgb="FF004550"/>
        </patternFill>
      </fill>
    </dxf>
    <dxf>
      <font>
        <color theme="1"/>
      </font>
      <fill>
        <patternFill>
          <bgColor rgb="FFB01E3E"/>
        </patternFill>
      </fill>
    </dxf>
    <dxf>
      <font>
        <color theme="1"/>
      </font>
      <fill>
        <patternFill>
          <bgColor rgb="FFC3122D"/>
        </patternFill>
      </fill>
    </dxf>
    <dxf>
      <font>
        <color rgb="FFA77700"/>
      </font>
      <fill>
        <patternFill>
          <bgColor rgb="FF240B61"/>
        </patternFill>
      </fill>
    </dxf>
    <dxf>
      <font>
        <color rgb="FFE7042D"/>
      </font>
      <fill>
        <patternFill>
          <bgColor rgb="FF003091"/>
        </patternFill>
      </fill>
    </dxf>
    <dxf>
      <font>
        <color theme="1"/>
      </font>
      <fill>
        <patternFill>
          <bgColor rgb="FF0086D3"/>
        </patternFill>
      </fill>
    </dxf>
    <dxf>
      <font>
        <color rgb="FF000F26"/>
      </font>
      <fill>
        <patternFill>
          <bgColor rgb="FFFF3F00"/>
        </patternFill>
      </fill>
    </dxf>
    <dxf>
      <font>
        <color theme="1"/>
      </font>
      <fill>
        <patternFill patternType="solid">
          <fgColor auto="1"/>
          <bgColor rgb="FFFF4E02"/>
        </patternFill>
      </fill>
    </dxf>
    <dxf>
      <font>
        <color theme="0"/>
      </font>
      <fill>
        <patternFill patternType="solid">
          <fgColor auto="1"/>
          <bgColor rgb="FF001D43"/>
        </patternFill>
      </fill>
    </dxf>
    <dxf>
      <font>
        <color rgb="FFFF4B00"/>
      </font>
      <fill>
        <patternFill patternType="solid">
          <fgColor auto="1"/>
          <bgColor rgb="FF001D41"/>
        </patternFill>
      </fill>
    </dxf>
    <dxf>
      <font>
        <color rgb="FFAFB7BC"/>
      </font>
      <fill>
        <patternFill patternType="solid">
          <fgColor auto="1"/>
          <bgColor rgb="FF0077BA"/>
        </patternFill>
      </fill>
    </dxf>
    <dxf>
      <font>
        <color rgb="FFFEBD15"/>
      </font>
      <fill>
        <patternFill patternType="solid">
          <fgColor auto="1"/>
          <bgColor rgb="FF03342D"/>
        </patternFill>
      </fill>
    </dxf>
    <dxf>
      <font>
        <color rgb="FFFF0024"/>
      </font>
      <fill>
        <patternFill patternType="solid">
          <fgColor auto="1"/>
          <bgColor rgb="FF000711"/>
        </patternFill>
      </fill>
    </dxf>
    <dxf>
      <font>
        <color theme="0"/>
      </font>
      <fill>
        <patternFill patternType="solid">
          <fgColor auto="1"/>
          <bgColor rgb="FF00306B"/>
        </patternFill>
      </fill>
    </dxf>
    <dxf>
      <font>
        <color rgb="FF006779"/>
      </font>
      <fill>
        <patternFill patternType="solid">
          <fgColor auto="1"/>
          <bgColor rgb="FFE9A30D"/>
        </patternFill>
      </fill>
    </dxf>
    <dxf>
      <font>
        <color theme="0"/>
      </font>
      <fill>
        <patternFill patternType="solid">
          <fgColor auto="1"/>
          <bgColor rgb="FFFF1135"/>
        </patternFill>
      </fill>
    </dxf>
    <dxf>
      <font>
        <color theme="1"/>
      </font>
      <fill>
        <patternFill patternType="solid">
          <fgColor auto="1"/>
          <bgColor rgb="FFA4AEB1"/>
        </patternFill>
      </fill>
    </dxf>
    <dxf>
      <font>
        <color rgb="FFFFC300"/>
      </font>
      <fill>
        <patternFill patternType="solid">
          <fgColor auto="1"/>
          <bgColor rgb="FF0081CA"/>
        </patternFill>
      </fill>
    </dxf>
    <dxf>
      <font>
        <color rgb="FF013594"/>
      </font>
      <fill>
        <patternFill patternType="solid">
          <fgColor auto="1"/>
          <bgColor rgb="FFFFC401"/>
        </patternFill>
      </fill>
    </dxf>
    <dxf>
      <font>
        <color rgb="FFFF4B00"/>
      </font>
      <fill>
        <patternFill patternType="solid">
          <fgColor auto="1"/>
          <bgColor rgb="FF008F99"/>
        </patternFill>
      </fill>
    </dxf>
    <dxf>
      <font>
        <color rgb="FFFFC62F"/>
      </font>
      <fill>
        <patternFill patternType="solid">
          <fgColor auto="1"/>
          <bgColor rgb="FF4F2683"/>
        </patternFill>
      </fill>
    </dxf>
    <dxf>
      <font>
        <color rgb="FFE7032A"/>
      </font>
      <fill>
        <patternFill patternType="solid">
          <fgColor auto="1"/>
          <bgColor rgb="FF001D43"/>
        </patternFill>
      </fill>
    </dxf>
    <dxf>
      <font>
        <color theme="1"/>
      </font>
      <fill>
        <patternFill patternType="solid">
          <fgColor auto="1"/>
          <bgColor rgb="FFDCBD8C"/>
        </patternFill>
      </fill>
    </dxf>
    <dxf>
      <font>
        <color rgb="FFB9000A"/>
      </font>
      <fill>
        <patternFill patternType="solid">
          <fgColor auto="1"/>
          <bgColor rgb="FF001D67"/>
        </patternFill>
      </fill>
    </dxf>
    <dxf>
      <font>
        <color theme="1"/>
      </font>
      <fill>
        <patternFill patternType="solid">
          <fgColor auto="1"/>
          <bgColor rgb="FF00563C"/>
        </patternFill>
      </fill>
    </dxf>
    <dxf>
      <font>
        <color theme="1"/>
      </font>
      <fill>
        <patternFill patternType="solid">
          <fgColor auto="1"/>
          <bgColor rgb="FFFFB700"/>
        </patternFill>
      </fill>
    </dxf>
    <dxf>
      <font>
        <color rgb="FFC70000"/>
      </font>
      <fill>
        <patternFill patternType="solid">
          <fgColor auto="1"/>
          <bgColor rgb="FFBE9A59"/>
        </patternFill>
      </fill>
    </dxf>
    <dxf>
      <font>
        <color rgb="FF00BF00"/>
      </font>
      <fill>
        <patternFill patternType="solid">
          <fgColor auto="1"/>
          <bgColor rgb="FF001C42"/>
        </patternFill>
      </fill>
    </dxf>
    <dxf>
      <font>
        <color theme="1"/>
      </font>
      <fill>
        <patternFill patternType="solid">
          <fgColor auto="1"/>
          <bgColor rgb="FFC3122D"/>
        </patternFill>
      </fill>
    </dxf>
    <dxf>
      <font>
        <color rgb="FF001B42"/>
      </font>
      <fill>
        <patternFill patternType="solid">
          <fgColor auto="1"/>
          <bgColor rgb="FF0093DE"/>
        </patternFill>
      </fill>
    </dxf>
    <dxf>
      <font>
        <color rgb="FF302D32"/>
      </font>
      <fill>
        <patternFill>
          <bgColor rgb="FFFF3900"/>
        </patternFill>
      </fill>
    </dxf>
    <dxf>
      <font>
        <color rgb="FFFFB700"/>
      </font>
      <fill>
        <patternFill patternType="solid">
          <fgColor auto="1"/>
          <bgColor rgb="FF690C0C"/>
        </patternFill>
      </fill>
    </dxf>
    <dxf>
      <font>
        <color rgb="FF001B42"/>
      </font>
      <fill>
        <patternFill patternType="solid">
          <fgColor auto="1"/>
          <bgColor rgb="FF0093DE"/>
        </patternFill>
      </fill>
    </dxf>
    <dxf>
      <font>
        <color theme="1"/>
      </font>
      <fill>
        <patternFill patternType="solid">
          <fgColor auto="1"/>
          <bgColor rgb="FFC3122D"/>
        </patternFill>
      </fill>
    </dxf>
    <dxf>
      <font>
        <color rgb="FF00BF00"/>
      </font>
      <fill>
        <patternFill patternType="solid">
          <fgColor auto="1"/>
          <bgColor rgb="FF001C42"/>
        </patternFill>
      </fill>
    </dxf>
    <dxf>
      <font>
        <color rgb="FFC70000"/>
      </font>
      <fill>
        <patternFill patternType="solid">
          <fgColor auto="1"/>
          <bgColor rgb="FFBE9A59"/>
        </patternFill>
      </fill>
    </dxf>
    <dxf>
      <font>
        <color theme="1"/>
      </font>
      <fill>
        <patternFill patternType="solid">
          <fgColor auto="1"/>
          <bgColor rgb="FFFFB700"/>
        </patternFill>
      </fill>
    </dxf>
    <dxf>
      <font>
        <color theme="1"/>
      </font>
      <fill>
        <patternFill patternType="solid">
          <fgColor auto="1"/>
          <bgColor rgb="FF00563C"/>
        </patternFill>
      </fill>
    </dxf>
    <dxf>
      <font>
        <color rgb="FFB9000A"/>
      </font>
      <fill>
        <patternFill patternType="solid">
          <fgColor auto="1"/>
          <bgColor rgb="FF001D67"/>
        </patternFill>
      </fill>
    </dxf>
    <dxf>
      <font>
        <color theme="1"/>
      </font>
      <fill>
        <patternFill patternType="solid">
          <fgColor auto="1"/>
          <bgColor rgb="FFDCBD8C"/>
        </patternFill>
      </fill>
    </dxf>
    <dxf>
      <font>
        <color rgb="FFE7032A"/>
      </font>
      <fill>
        <patternFill patternType="solid">
          <fgColor auto="1"/>
          <bgColor rgb="FF001D43"/>
        </patternFill>
      </fill>
    </dxf>
    <dxf>
      <font>
        <color rgb="FFFFC62F"/>
      </font>
      <fill>
        <patternFill patternType="solid">
          <fgColor auto="1"/>
          <bgColor rgb="FF4F2683"/>
        </patternFill>
      </fill>
    </dxf>
    <dxf>
      <font>
        <color rgb="FFFF4B00"/>
      </font>
      <fill>
        <patternFill patternType="solid">
          <fgColor auto="1"/>
          <bgColor rgb="FF008F99"/>
        </patternFill>
      </fill>
    </dxf>
    <dxf>
      <font>
        <color rgb="FF013594"/>
      </font>
      <fill>
        <patternFill patternType="solid">
          <fgColor auto="1"/>
          <bgColor rgb="FFFFC401"/>
        </patternFill>
      </fill>
    </dxf>
    <dxf>
      <font>
        <color rgb="FFFFC300"/>
      </font>
      <fill>
        <patternFill patternType="solid">
          <fgColor auto="1"/>
          <bgColor rgb="FF0081CA"/>
        </patternFill>
      </fill>
    </dxf>
    <dxf>
      <font>
        <color theme="1"/>
      </font>
      <fill>
        <patternFill patternType="solid">
          <fgColor auto="1"/>
          <bgColor rgb="FFA4AEB1"/>
        </patternFill>
      </fill>
    </dxf>
    <dxf>
      <font>
        <color theme="0"/>
      </font>
      <fill>
        <patternFill patternType="solid">
          <fgColor auto="1"/>
          <bgColor rgb="FFFF1135"/>
        </patternFill>
      </fill>
    </dxf>
    <dxf>
      <font>
        <color rgb="FF006779"/>
      </font>
      <fill>
        <patternFill patternType="solid">
          <fgColor auto="1"/>
          <bgColor rgb="FFE9A30D"/>
        </patternFill>
      </fill>
    </dxf>
    <dxf>
      <font>
        <color theme="0"/>
      </font>
      <fill>
        <patternFill patternType="solid">
          <fgColor auto="1"/>
          <bgColor rgb="FF00306B"/>
        </patternFill>
      </fill>
    </dxf>
    <dxf>
      <font>
        <color rgb="FFFF0024"/>
      </font>
      <fill>
        <patternFill patternType="solid">
          <fgColor auto="1"/>
          <bgColor rgb="FF000711"/>
        </patternFill>
      </fill>
    </dxf>
    <dxf>
      <font>
        <color rgb="FFFEBD15"/>
      </font>
      <fill>
        <patternFill patternType="solid">
          <fgColor auto="1"/>
          <bgColor rgb="FF03342D"/>
        </patternFill>
      </fill>
    </dxf>
    <dxf>
      <font>
        <color rgb="FFAFB7BC"/>
      </font>
      <fill>
        <patternFill patternType="solid">
          <fgColor auto="1"/>
          <bgColor rgb="FF0077BA"/>
        </patternFill>
      </fill>
    </dxf>
    <dxf>
      <font>
        <color rgb="FFFF4B00"/>
      </font>
      <fill>
        <patternFill patternType="solid">
          <fgColor auto="1"/>
          <bgColor rgb="FF001D41"/>
        </patternFill>
      </fill>
    </dxf>
    <dxf>
      <font>
        <color theme="0"/>
      </font>
      <fill>
        <patternFill patternType="solid">
          <fgColor auto="1"/>
          <bgColor rgb="FF001D43"/>
        </patternFill>
      </fill>
    </dxf>
    <dxf>
      <font>
        <color rgb="FF302D32"/>
      </font>
      <fill>
        <patternFill>
          <bgColor rgb="FFFF3900"/>
        </patternFill>
      </fill>
    </dxf>
    <dxf>
      <font>
        <color rgb="FF000F26"/>
      </font>
      <fill>
        <patternFill>
          <bgColor rgb="FFFF3F00"/>
        </patternFill>
      </fill>
    </dxf>
    <dxf>
      <font>
        <color theme="1"/>
      </font>
      <fill>
        <patternFill>
          <bgColor rgb="FF0086D3"/>
        </patternFill>
      </fill>
    </dxf>
    <dxf>
      <font>
        <color rgb="FFE7042D"/>
      </font>
      <fill>
        <patternFill>
          <bgColor rgb="FF003091"/>
        </patternFill>
      </fill>
    </dxf>
    <dxf>
      <font>
        <color rgb="FFA77700"/>
      </font>
      <fill>
        <patternFill>
          <bgColor rgb="FF240B61"/>
        </patternFill>
      </fill>
    </dxf>
    <dxf>
      <font>
        <color theme="1"/>
      </font>
      <fill>
        <patternFill>
          <bgColor rgb="FFC3122D"/>
        </patternFill>
      </fill>
    </dxf>
    <dxf>
      <font>
        <color theme="1"/>
      </font>
      <fill>
        <patternFill>
          <bgColor rgb="FFB01E3E"/>
        </patternFill>
      </fill>
    </dxf>
    <dxf>
      <font>
        <color theme="1"/>
      </font>
      <fill>
        <patternFill>
          <bgColor rgb="FF004550"/>
        </patternFill>
      </fill>
    </dxf>
    <dxf>
      <font>
        <color theme="1"/>
      </font>
      <fill>
        <patternFill patternType="solid">
          <fgColor auto="1"/>
          <bgColor rgb="FFFF4E0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\.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</dxfs>
  <tableStyles count="0" defaultTableStyle="TableStyleMedium2" defaultPivotStyle="PivotStyleLight16"/>
  <colors>
    <mruColors>
      <color rgb="FF00BF00"/>
      <color rgb="FFFFB700"/>
      <color rgb="FF690C0C"/>
      <color rgb="FF001B42"/>
      <color rgb="FF0093DE"/>
      <color rgb="FFC3122D"/>
      <color rgb="FF001C42"/>
      <color rgb="FFC70000"/>
      <color rgb="FFBE9A59"/>
      <color rgb="FF0056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 _Pts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'Model Predictions'!$L$1</c:f>
              <c:strCache>
                <c:ptCount val="1"/>
                <c:pt idx="0">
                  <c:v>Tm_Pts_Pred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F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'Model Predictions'!$A$2:$K$33</c:f>
              <c:multiLvlStrCache>
                <c:ptCount val="32"/>
                <c:lvl>
                  <c:pt idx="0">
                    <c:v>26</c:v>
                  </c:pt>
                  <c:pt idx="1">
                    <c:v>29</c:v>
                  </c:pt>
                  <c:pt idx="2">
                    <c:v>18</c:v>
                  </c:pt>
                  <c:pt idx="3">
                    <c:v>30</c:v>
                  </c:pt>
                  <c:pt idx="4">
                    <c:v>28</c:v>
                  </c:pt>
                  <c:pt idx="5">
                    <c:v>21</c:v>
                  </c:pt>
                  <c:pt idx="6">
                    <c:v>26</c:v>
                  </c:pt>
                  <c:pt idx="7">
                    <c:v>22</c:v>
                  </c:pt>
                  <c:pt idx="8">
                    <c:v>21</c:v>
                  </c:pt>
                  <c:pt idx="9">
                    <c:v>21</c:v>
                  </c:pt>
                  <c:pt idx="10">
                    <c:v>17</c:v>
                  </c:pt>
                  <c:pt idx="11">
                    <c:v>22</c:v>
                  </c:pt>
                  <c:pt idx="12">
                    <c:v>23</c:v>
                  </c:pt>
                  <c:pt idx="13">
                    <c:v>17</c:v>
                  </c:pt>
                  <c:pt idx="14">
                    <c:v>22</c:v>
                  </c:pt>
                  <c:pt idx="15">
                    <c:v>22</c:v>
                  </c:pt>
                  <c:pt idx="16">
                    <c:v>25</c:v>
                  </c:pt>
                  <c:pt idx="17">
                    <c:v>28</c:v>
                  </c:pt>
                  <c:pt idx="18">
                    <c:v>20</c:v>
                  </c:pt>
                  <c:pt idx="19">
                    <c:v>19</c:v>
                  </c:pt>
                  <c:pt idx="20">
                    <c:v>23</c:v>
                  </c:pt>
                  <c:pt idx="21">
                    <c:v>23</c:v>
                  </c:pt>
                  <c:pt idx="22">
                    <c:v>19</c:v>
                  </c:pt>
                  <c:pt idx="23">
                    <c:v>24</c:v>
                  </c:pt>
                  <c:pt idx="24">
                    <c:v>15</c:v>
                  </c:pt>
                  <c:pt idx="25">
                    <c:v>27</c:v>
                  </c:pt>
                  <c:pt idx="26">
                    <c:v>21</c:v>
                  </c:pt>
                  <c:pt idx="27">
                    <c:v>22</c:v>
                  </c:pt>
                  <c:pt idx="28">
                    <c:v>21</c:v>
                  </c:pt>
                  <c:pt idx="29">
                    <c:v>22</c:v>
                  </c:pt>
                  <c:pt idx="30">
                    <c:v>25</c:v>
                  </c:pt>
                  <c:pt idx="31">
                    <c:v>28</c:v>
                  </c:pt>
                </c:lvl>
                <c:lvl>
                  <c:pt idx="0">
                    <c:v>No Cover</c:v>
                  </c:pt>
                  <c:pt idx="1">
                    <c:v>No Cover</c:v>
                  </c:pt>
                  <c:pt idx="2">
                    <c:v>Cover</c:v>
                  </c:pt>
                  <c:pt idx="3">
                    <c:v>No Cover</c:v>
                  </c:pt>
                  <c:pt idx="4">
                    <c:v>No Cover</c:v>
                  </c:pt>
                  <c:pt idx="5">
                    <c:v>Cover</c:v>
                  </c:pt>
                  <c:pt idx="6">
                    <c:v>No Cover</c:v>
                  </c:pt>
                  <c:pt idx="7">
                    <c:v>Cover</c:v>
                  </c:pt>
                  <c:pt idx="8">
                    <c:v>No Cover</c:v>
                  </c:pt>
                  <c:pt idx="9">
                    <c:v>No Cover</c:v>
                  </c:pt>
                  <c:pt idx="10">
                    <c:v>No Cover</c:v>
                  </c:pt>
                  <c:pt idx="11">
                    <c:v>Cover</c:v>
                  </c:pt>
                  <c:pt idx="12">
                    <c:v>No Cover</c:v>
                  </c:pt>
                  <c:pt idx="13">
                    <c:v>Cover</c:v>
                  </c:pt>
                  <c:pt idx="14">
                    <c:v>No Cover</c:v>
                  </c:pt>
                  <c:pt idx="15">
                    <c:v>Cover</c:v>
                  </c:pt>
                  <c:pt idx="16">
                    <c:v>No Cover</c:v>
                  </c:pt>
                  <c:pt idx="17">
                    <c:v>No Cover</c:v>
                  </c:pt>
                  <c:pt idx="18">
                    <c:v>No Cover</c:v>
                  </c:pt>
                  <c:pt idx="19">
                    <c:v>No Cover</c:v>
                  </c:pt>
                  <c:pt idx="20">
                    <c:v>No Cover</c:v>
                  </c:pt>
                  <c:pt idx="21">
                    <c:v>No Cover</c:v>
                  </c:pt>
                  <c:pt idx="22">
                    <c:v>Cover</c:v>
                  </c:pt>
                  <c:pt idx="23">
                    <c:v>Cover</c:v>
                  </c:pt>
                  <c:pt idx="24">
                    <c:v>Cover</c:v>
                  </c:pt>
                  <c:pt idx="25">
                    <c:v>No Cover</c:v>
                  </c:pt>
                  <c:pt idx="26">
                    <c:v>Cover</c:v>
                  </c:pt>
                  <c:pt idx="27">
                    <c:v>Cover</c:v>
                  </c:pt>
                  <c:pt idx="28">
                    <c:v>Cover</c:v>
                  </c:pt>
                  <c:pt idx="29">
                    <c:v>No Cover</c:v>
                  </c:pt>
                  <c:pt idx="30">
                    <c:v>No Cover</c:v>
                  </c:pt>
                  <c:pt idx="31">
                    <c:v>No Cover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1</c:v>
                  </c:pt>
                  <c:pt idx="3">
                    <c:v>0</c:v>
                  </c:pt>
                  <c:pt idx="4">
                    <c:v>0</c:v>
                  </c:pt>
                  <c:pt idx="5">
                    <c:v>1</c:v>
                  </c:pt>
                  <c:pt idx="6">
                    <c:v>0</c:v>
                  </c:pt>
                  <c:pt idx="7">
                    <c:v>1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1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1</c:v>
                  </c:pt>
                  <c:pt idx="24">
                    <c:v>1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lvl>
                <c:lvl>
                  <c:pt idx="0">
                    <c:v>Not Under</c:v>
                  </c:pt>
                  <c:pt idx="1">
                    <c:v>Not Under</c:v>
                  </c:pt>
                  <c:pt idx="2">
                    <c:v>Under</c:v>
                  </c:pt>
                  <c:pt idx="3">
                    <c:v>Not Under</c:v>
                  </c:pt>
                  <c:pt idx="4">
                    <c:v>Under</c:v>
                  </c:pt>
                  <c:pt idx="5">
                    <c:v>Not Under</c:v>
                  </c:pt>
                  <c:pt idx="6">
                    <c:v>Under</c:v>
                  </c:pt>
                  <c:pt idx="7">
                    <c:v>Under</c:v>
                  </c:pt>
                  <c:pt idx="8">
                    <c:v>Under</c:v>
                  </c:pt>
                  <c:pt idx="9">
                    <c:v>Under</c:v>
                  </c:pt>
                  <c:pt idx="10">
                    <c:v>Under</c:v>
                  </c:pt>
                  <c:pt idx="11">
                    <c:v>Under</c:v>
                  </c:pt>
                  <c:pt idx="12">
                    <c:v>Under</c:v>
                  </c:pt>
                  <c:pt idx="13">
                    <c:v>Under</c:v>
                  </c:pt>
                  <c:pt idx="14">
                    <c:v>Under</c:v>
                  </c:pt>
                  <c:pt idx="15">
                    <c:v>Under</c:v>
                  </c:pt>
                  <c:pt idx="16">
                    <c:v>Under</c:v>
                  </c:pt>
                  <c:pt idx="17">
                    <c:v>Under</c:v>
                  </c:pt>
                  <c:pt idx="18">
                    <c:v>Not Under</c:v>
                  </c:pt>
                  <c:pt idx="19">
                    <c:v>Under</c:v>
                  </c:pt>
                  <c:pt idx="20">
                    <c:v>Under</c:v>
                  </c:pt>
                  <c:pt idx="21">
                    <c:v>Not Under</c:v>
                  </c:pt>
                  <c:pt idx="22">
                    <c:v>Not Under</c:v>
                  </c:pt>
                  <c:pt idx="23">
                    <c:v>Not Under</c:v>
                  </c:pt>
                  <c:pt idx="24">
                    <c:v>Under</c:v>
                  </c:pt>
                  <c:pt idx="25">
                    <c:v>Not Under</c:v>
                  </c:pt>
                  <c:pt idx="26">
                    <c:v>Not Under</c:v>
                  </c:pt>
                  <c:pt idx="27">
                    <c:v>Not Under</c:v>
                  </c:pt>
                  <c:pt idx="28">
                    <c:v>Under</c:v>
                  </c:pt>
                  <c:pt idx="29">
                    <c:v>Not Under</c:v>
                  </c:pt>
                  <c:pt idx="30">
                    <c:v>Not Under</c:v>
                  </c:pt>
                  <c:pt idx="31">
                    <c:v>Under</c:v>
                  </c:pt>
                </c:lvl>
                <c:lvl>
                  <c:pt idx="0">
                    <c:v>Over</c:v>
                  </c:pt>
                  <c:pt idx="1">
                    <c:v>Over</c:v>
                  </c:pt>
                  <c:pt idx="2">
                    <c:v>Not Over</c:v>
                  </c:pt>
                  <c:pt idx="3">
                    <c:v>Over</c:v>
                  </c:pt>
                  <c:pt idx="4">
                    <c:v>Not Over</c:v>
                  </c:pt>
                  <c:pt idx="5">
                    <c:v>Over</c:v>
                  </c:pt>
                  <c:pt idx="6">
                    <c:v>Not Over</c:v>
                  </c:pt>
                  <c:pt idx="7">
                    <c:v>Not Over</c:v>
                  </c:pt>
                  <c:pt idx="8">
                    <c:v>Not Over</c:v>
                  </c:pt>
                  <c:pt idx="9">
                    <c:v>Not Over</c:v>
                  </c:pt>
                  <c:pt idx="10">
                    <c:v>Not Over</c:v>
                  </c:pt>
                  <c:pt idx="11">
                    <c:v>Not Over</c:v>
                  </c:pt>
                  <c:pt idx="12">
                    <c:v>Not Over</c:v>
                  </c:pt>
                  <c:pt idx="13">
                    <c:v>Not Over</c:v>
                  </c:pt>
                  <c:pt idx="14">
                    <c:v>Not Over</c:v>
                  </c:pt>
                  <c:pt idx="15">
                    <c:v>Not Over</c:v>
                  </c:pt>
                  <c:pt idx="16">
                    <c:v>Not Over</c:v>
                  </c:pt>
                  <c:pt idx="17">
                    <c:v>Not Over</c:v>
                  </c:pt>
                  <c:pt idx="18">
                    <c:v>Not Over</c:v>
                  </c:pt>
                  <c:pt idx="19">
                    <c:v>Not Over</c:v>
                  </c:pt>
                  <c:pt idx="20">
                    <c:v>Not Over</c:v>
                  </c:pt>
                  <c:pt idx="21">
                    <c:v>Over</c:v>
                  </c:pt>
                  <c:pt idx="22">
                    <c:v>Over</c:v>
                  </c:pt>
                  <c:pt idx="23">
                    <c:v>Over</c:v>
                  </c:pt>
                  <c:pt idx="24">
                    <c:v>Not Over</c:v>
                  </c:pt>
                  <c:pt idx="25">
                    <c:v>Not Over</c:v>
                  </c:pt>
                  <c:pt idx="26">
                    <c:v>Over</c:v>
                  </c:pt>
                  <c:pt idx="27">
                    <c:v>Over</c:v>
                  </c:pt>
                  <c:pt idx="28">
                    <c:v>Not Over</c:v>
                  </c:pt>
                  <c:pt idx="29">
                    <c:v>Over</c:v>
                  </c:pt>
                  <c:pt idx="30">
                    <c:v>Over</c:v>
                  </c:pt>
                  <c:pt idx="31">
                    <c:v>Not Over</c:v>
                  </c:pt>
                </c:lvl>
                <c:lvl>
                  <c:pt idx="0">
                    <c:v>48</c:v>
                  </c:pt>
                  <c:pt idx="1">
                    <c:v>47.5</c:v>
                  </c:pt>
                  <c:pt idx="2">
                    <c:v>47</c:v>
                  </c:pt>
                  <c:pt idx="3">
                    <c:v>48</c:v>
                  </c:pt>
                  <c:pt idx="4">
                    <c:v>46.5</c:v>
                  </c:pt>
                  <c:pt idx="5">
                    <c:v>46.5</c:v>
                  </c:pt>
                  <c:pt idx="6">
                    <c:v>44</c:v>
                  </c:pt>
                  <c:pt idx="7">
                    <c:v>44</c:v>
                  </c:pt>
                  <c:pt idx="8">
                    <c:v>38</c:v>
                  </c:pt>
                  <c:pt idx="9">
                    <c:v>45.5</c:v>
                  </c:pt>
                  <c:pt idx="10">
                    <c:v>43</c:v>
                  </c:pt>
                  <c:pt idx="11">
                    <c:v>43.5</c:v>
                  </c:pt>
                  <c:pt idx="12">
                    <c:v>47.5</c:v>
                  </c:pt>
                  <c:pt idx="13">
                    <c:v>43.5</c:v>
                  </c:pt>
                  <c:pt idx="14">
                    <c:v>50.5</c:v>
                  </c:pt>
                  <c:pt idx="15">
                    <c:v>43.5</c:v>
                  </c:pt>
                  <c:pt idx="16">
                    <c:v>48.5</c:v>
                  </c:pt>
                  <c:pt idx="17">
                    <c:v>46</c:v>
                  </c:pt>
                  <c:pt idx="18">
                    <c:v>47</c:v>
                  </c:pt>
                  <c:pt idx="19">
                    <c:v>45.5</c:v>
                  </c:pt>
                  <c:pt idx="20">
                    <c:v>49.5</c:v>
                  </c:pt>
                  <c:pt idx="21">
                    <c:v>44</c:v>
                  </c:pt>
                  <c:pt idx="22">
                    <c:v>44.5</c:v>
                  </c:pt>
                  <c:pt idx="23">
                    <c:v>42</c:v>
                  </c:pt>
                  <c:pt idx="24">
                    <c:v>40</c:v>
                  </c:pt>
                  <c:pt idx="25">
                    <c:v>42.5</c:v>
                  </c:pt>
                  <c:pt idx="26">
                    <c:v>44.5</c:v>
                  </c:pt>
                  <c:pt idx="27">
                    <c:v>42.5</c:v>
                  </c:pt>
                  <c:pt idx="28">
                    <c:v>46.5</c:v>
                  </c:pt>
                  <c:pt idx="29">
                    <c:v>44.5</c:v>
                  </c:pt>
                  <c:pt idx="30">
                    <c:v>42.5</c:v>
                  </c:pt>
                  <c:pt idx="31">
                    <c:v>46.5</c:v>
                  </c:pt>
                </c:lvl>
                <c:lvl>
                  <c:pt idx="0">
                    <c:v>-8.5</c:v>
                  </c:pt>
                  <c:pt idx="1">
                    <c:v>3</c:v>
                  </c:pt>
                  <c:pt idx="2">
                    <c:v>1</c:v>
                  </c:pt>
                  <c:pt idx="3">
                    <c:v>5</c:v>
                  </c:pt>
                  <c:pt idx="4">
                    <c:v>-1</c:v>
                  </c:pt>
                  <c:pt idx="5">
                    <c:v>-4</c:v>
                  </c:pt>
                  <c:pt idx="6">
                    <c:v>6.5</c:v>
                  </c:pt>
                  <c:pt idx="7">
                    <c:v>-2.5</c:v>
                  </c:pt>
                  <c:pt idx="8">
                    <c:v>3</c:v>
                  </c:pt>
                  <c:pt idx="9">
                    <c:v>-6</c:v>
                  </c:pt>
                  <c:pt idx="10">
                    <c:v>-9</c:v>
                  </c:pt>
                  <c:pt idx="11">
                    <c:v>1</c:v>
                  </c:pt>
                  <c:pt idx="12">
                    <c:v>-2</c:v>
                  </c:pt>
                  <c:pt idx="13">
                    <c:v>-3</c:v>
                  </c:pt>
                  <c:pt idx="14">
                    <c:v>1</c:v>
                  </c:pt>
                  <c:pt idx="15">
                    <c:v>1.5</c:v>
                  </c:pt>
                  <c:pt idx="16">
                    <c:v>-3.5</c:v>
                  </c:pt>
                  <c:pt idx="17">
                    <c:v>7</c:v>
                  </c:pt>
                  <c:pt idx="18">
                    <c:v>-5.5</c:v>
                  </c:pt>
                  <c:pt idx="19">
                    <c:v>-11.5</c:v>
                  </c:pt>
                  <c:pt idx="20">
                    <c:v>-3.5</c:v>
                  </c:pt>
                  <c:pt idx="21">
                    <c:v>-1.5</c:v>
                  </c:pt>
                  <c:pt idx="22">
                    <c:v>-5.5</c:v>
                  </c:pt>
                  <c:pt idx="23">
                    <c:v>5.5</c:v>
                  </c:pt>
                  <c:pt idx="24">
                    <c:v>-3</c:v>
                  </c:pt>
                  <c:pt idx="25">
                    <c:v>4.5</c:v>
                  </c:pt>
                  <c:pt idx="26">
                    <c:v>-6.5</c:v>
                  </c:pt>
                  <c:pt idx="27">
                    <c:v>2.5</c:v>
                  </c:pt>
                  <c:pt idx="28">
                    <c:v>1.5</c:v>
                  </c:pt>
                  <c:pt idx="29">
                    <c:v>-4.5</c:v>
                  </c:pt>
                  <c:pt idx="30">
                    <c:v>-2.5</c:v>
                  </c:pt>
                  <c:pt idx="31">
                    <c:v>3.5</c:v>
                  </c:pt>
                </c:lvl>
                <c:lvl>
                  <c:pt idx="0">
                    <c:v>phi</c:v>
                  </c:pt>
                  <c:pt idx="1">
                    <c:v>sdg</c:v>
                  </c:pt>
                  <c:pt idx="2">
                    <c:v>atl</c:v>
                  </c:pt>
                  <c:pt idx="3">
                    <c:v>cle</c:v>
                  </c:pt>
                  <c:pt idx="4">
                    <c:v>clt</c:v>
                  </c:pt>
                  <c:pt idx="5">
                    <c:v>jax</c:v>
                  </c:pt>
                  <c:pt idx="6">
                    <c:v>nor</c:v>
                  </c:pt>
                  <c:pt idx="7">
                    <c:v>nwe</c:v>
                  </c:pt>
                  <c:pt idx="8">
                    <c:v>nyj</c:v>
                  </c:pt>
                  <c:pt idx="9">
                    <c:v>was</c:v>
                  </c:pt>
                  <c:pt idx="10">
                    <c:v>den</c:v>
                  </c:pt>
                  <c:pt idx="11">
                    <c:v>sea</c:v>
                  </c:pt>
                  <c:pt idx="12">
                    <c:v>gnb</c:v>
                  </c:pt>
                  <c:pt idx="13">
                    <c:v>ram</c:v>
                  </c:pt>
                  <c:pt idx="14">
                    <c:v>buf</c:v>
                  </c:pt>
                  <c:pt idx="15">
                    <c:v>chi</c:v>
                  </c:pt>
                  <c:pt idx="16">
                    <c:v>gnb</c:v>
                  </c:pt>
                  <c:pt idx="17">
                    <c:v>nyj</c:v>
                  </c:pt>
                  <c:pt idx="18">
                    <c:v>det</c:v>
                  </c:pt>
                  <c:pt idx="19">
                    <c:v>rav</c:v>
                  </c:pt>
                  <c:pt idx="20">
                    <c:v>cin</c:v>
                  </c:pt>
                  <c:pt idx="21">
                    <c:v>mia</c:v>
                  </c:pt>
                  <c:pt idx="22">
                    <c:v>dal</c:v>
                  </c:pt>
                  <c:pt idx="23">
                    <c:v>oti</c:v>
                  </c:pt>
                  <c:pt idx="24">
                    <c:v>pit</c:v>
                  </c:pt>
                  <c:pt idx="25">
                    <c:v>nor</c:v>
                  </c:pt>
                  <c:pt idx="26">
                    <c:v>crd</c:v>
                  </c:pt>
                  <c:pt idx="27">
                    <c:v>clt</c:v>
                  </c:pt>
                  <c:pt idx="28">
                    <c:v>kan</c:v>
                  </c:pt>
                  <c:pt idx="29">
                    <c:v>min</c:v>
                  </c:pt>
                  <c:pt idx="30">
                    <c:v>htx</c:v>
                  </c:pt>
                  <c:pt idx="31">
                    <c:v>rai</c:v>
                  </c:pt>
                </c:lvl>
                <c:lvl>
                  <c:pt idx="0">
                    <c:v>dal</c:v>
                  </c:pt>
                  <c:pt idx="1">
                    <c:v>kan</c:v>
                  </c:pt>
                  <c:pt idx="2">
                    <c:v>tam</c:v>
                  </c:pt>
                  <c:pt idx="3">
                    <c:v>cin</c:v>
                  </c:pt>
                  <c:pt idx="4">
                    <c:v>mia</c:v>
                  </c:pt>
                  <c:pt idx="5">
                    <c:v>car</c:v>
                  </c:pt>
                  <c:pt idx="6">
                    <c:v>crd</c:v>
                  </c:pt>
                  <c:pt idx="7">
                    <c:v>rai</c:v>
                  </c:pt>
                  <c:pt idx="8">
                    <c:v>pit</c:v>
                  </c:pt>
                  <c:pt idx="9">
                    <c:v>nyg</c:v>
                  </c:pt>
                  <c:pt idx="10">
                    <c:v>oti</c:v>
                  </c:pt>
                  <c:pt idx="11">
                    <c:v>sfo</c:v>
                  </c:pt>
                  <c:pt idx="12">
                    <c:v>det</c:v>
                  </c:pt>
                  <c:pt idx="13">
                    <c:v>htx</c:v>
                  </c:pt>
                  <c:pt idx="14">
                    <c:v>rav</c:v>
                  </c:pt>
                  <c:pt idx="15">
                    <c:v>min</c:v>
                  </c:pt>
                  <c:pt idx="16">
                    <c:v>was</c:v>
                  </c:pt>
                  <c:pt idx="17">
                    <c:v>buf</c:v>
                  </c:pt>
                  <c:pt idx="18">
                    <c:v>chi</c:v>
                  </c:pt>
                  <c:pt idx="19">
                    <c:v>cle</c:v>
                  </c:pt>
                  <c:pt idx="20">
                    <c:v>jax</c:v>
                  </c:pt>
                  <c:pt idx="21">
                    <c:v>nwe</c:v>
                  </c:pt>
                  <c:pt idx="22">
                    <c:v>nyg</c:v>
                  </c:pt>
                  <c:pt idx="23">
                    <c:v>ram</c:v>
                  </c:pt>
                  <c:pt idx="24">
                    <c:v>sea</c:v>
                  </c:pt>
                  <c:pt idx="25">
                    <c:v>sfo</c:v>
                  </c:pt>
                  <c:pt idx="26">
                    <c:v>car</c:v>
                  </c:pt>
                  <c:pt idx="27">
                    <c:v>den</c:v>
                  </c:pt>
                  <c:pt idx="28">
                    <c:v>phi</c:v>
                  </c:pt>
                  <c:pt idx="29">
                    <c:v>atl</c:v>
                  </c:pt>
                  <c:pt idx="30">
                    <c:v>tam</c:v>
                  </c:pt>
                  <c:pt idx="31">
                    <c:v>sdg</c:v>
                  </c:pt>
                </c:lvl>
                <c:lvl>
                  <c:pt idx="0">
                    <c:v>dal @ phi</c:v>
                  </c:pt>
                  <c:pt idx="1">
                    <c:v>kan @ sdg</c:v>
                  </c:pt>
                  <c:pt idx="2">
                    <c:v>tam @ atl</c:v>
                  </c:pt>
                  <c:pt idx="3">
                    <c:v>cin @ cle</c:v>
                  </c:pt>
                  <c:pt idx="4">
                    <c:v>mia @ clt</c:v>
                  </c:pt>
                  <c:pt idx="5">
                    <c:v>car @ jax</c:v>
                  </c:pt>
                  <c:pt idx="6">
                    <c:v>crd @ nor</c:v>
                  </c:pt>
                  <c:pt idx="7">
                    <c:v>rai @ nwe</c:v>
                  </c:pt>
                  <c:pt idx="8">
                    <c:v>pit @ nyj</c:v>
                  </c:pt>
                  <c:pt idx="9">
                    <c:v>nyg @ was</c:v>
                  </c:pt>
                  <c:pt idx="10">
                    <c:v>oti @ den</c:v>
                  </c:pt>
                  <c:pt idx="11">
                    <c:v>sfo @ sea</c:v>
                  </c:pt>
                  <c:pt idx="12">
                    <c:v>det @ gnb</c:v>
                  </c:pt>
                  <c:pt idx="13">
                    <c:v>htx @ ram</c:v>
                  </c:pt>
                  <c:pt idx="14">
                    <c:v>rav @ buf</c:v>
                  </c:pt>
                  <c:pt idx="15">
                    <c:v>min @ chi</c:v>
                  </c:pt>
                  <c:pt idx="16">
                    <c:v>was @ gnb</c:v>
                  </c:pt>
                  <c:pt idx="17">
                    <c:v>buf @ nyj</c:v>
                  </c:pt>
                  <c:pt idx="18">
                    <c:v>chi @ det</c:v>
                  </c:pt>
                  <c:pt idx="19">
                    <c:v>cle @ rav</c:v>
                  </c:pt>
                  <c:pt idx="20">
                    <c:v>jax @ cin</c:v>
                  </c:pt>
                  <c:pt idx="21">
                    <c:v>nwe @ mia</c:v>
                  </c:pt>
                  <c:pt idx="22">
                    <c:v>nyg @ dal</c:v>
                  </c:pt>
                  <c:pt idx="23">
                    <c:v>ram @ oti</c:v>
                  </c:pt>
                  <c:pt idx="24">
                    <c:v>sea @ pit</c:v>
                  </c:pt>
                  <c:pt idx="25">
                    <c:v>sfo @ nor</c:v>
                  </c:pt>
                  <c:pt idx="26">
                    <c:v>car @ crd</c:v>
                  </c:pt>
                  <c:pt idx="27">
                    <c:v>den @ clt</c:v>
                  </c:pt>
                  <c:pt idx="28">
                    <c:v>phi @ kan</c:v>
                  </c:pt>
                  <c:pt idx="29">
                    <c:v>atl @ min</c:v>
                  </c:pt>
                  <c:pt idx="30">
                    <c:v>tam @ htx</c:v>
                  </c:pt>
                  <c:pt idx="31">
                    <c:v>sdg @ rai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1</c:v>
                  </c:pt>
                  <c:pt idx="15">
                    <c:v>1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</c:lvl>
              </c:multiLvlStrCache>
            </c:multiLvlStrRef>
          </c:xVal>
          <c:yVal>
            <c:numRef>
              <c:f>'Model Predictions'!$L$2:$L$33</c:f>
              <c:numCache>
                <c:formatCode>General</c:formatCode>
                <c:ptCount val="32"/>
                <c:pt idx="0">
                  <c:v>30</c:v>
                </c:pt>
                <c:pt idx="1">
                  <c:v>23</c:v>
                </c:pt>
                <c:pt idx="2">
                  <c:v>26</c:v>
                </c:pt>
                <c:pt idx="3">
                  <c:v>24</c:v>
                </c:pt>
                <c:pt idx="4">
                  <c:v>22</c:v>
                </c:pt>
                <c:pt idx="5">
                  <c:v>31</c:v>
                </c:pt>
                <c:pt idx="6">
                  <c:v>18</c:v>
                </c:pt>
                <c:pt idx="7">
                  <c:v>28</c:v>
                </c:pt>
                <c:pt idx="8">
                  <c:v>14</c:v>
                </c:pt>
                <c:pt idx="9">
                  <c:v>26</c:v>
                </c:pt>
                <c:pt idx="10">
                  <c:v>26</c:v>
                </c:pt>
                <c:pt idx="11">
                  <c:v>22</c:v>
                </c:pt>
                <c:pt idx="12">
                  <c:v>19</c:v>
                </c:pt>
                <c:pt idx="13">
                  <c:v>23</c:v>
                </c:pt>
                <c:pt idx="14">
                  <c:v>18</c:v>
                </c:pt>
                <c:pt idx="15">
                  <c:v>22</c:v>
                </c:pt>
                <c:pt idx="16">
                  <c:v>25</c:v>
                </c:pt>
                <c:pt idx="17">
                  <c:v>21</c:v>
                </c:pt>
                <c:pt idx="18">
                  <c:v>25</c:v>
                </c:pt>
                <c:pt idx="19">
                  <c:v>27</c:v>
                </c:pt>
                <c:pt idx="20">
                  <c:v>26</c:v>
                </c:pt>
                <c:pt idx="21">
                  <c:v>23</c:v>
                </c:pt>
                <c:pt idx="22">
                  <c:v>26</c:v>
                </c:pt>
                <c:pt idx="23">
                  <c:v>21</c:v>
                </c:pt>
                <c:pt idx="24">
                  <c:v>22</c:v>
                </c:pt>
                <c:pt idx="25">
                  <c:v>21</c:v>
                </c:pt>
                <c:pt idx="26">
                  <c:v>28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22</c:v>
                </c:pt>
                <c:pt idx="31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F5-4ACF-84A8-640FBD14481B}"/>
            </c:ext>
          </c:extLst>
        </c:ser>
        <c:ser>
          <c:idx val="6"/>
          <c:order val="6"/>
          <c:tx>
            <c:strRef>
              <c:f>'Model Predictions'!$R$1</c:f>
              <c:strCache>
                <c:ptCount val="1"/>
                <c:pt idx="0">
                  <c:v>Act_Tm_Pts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multiLvlStrRef>
              <c:f>'Model Predictions'!$A$2:$K$33</c:f>
              <c:multiLvlStrCache>
                <c:ptCount val="32"/>
                <c:lvl>
                  <c:pt idx="0">
                    <c:v>26</c:v>
                  </c:pt>
                  <c:pt idx="1">
                    <c:v>29</c:v>
                  </c:pt>
                  <c:pt idx="2">
                    <c:v>18</c:v>
                  </c:pt>
                  <c:pt idx="3">
                    <c:v>30</c:v>
                  </c:pt>
                  <c:pt idx="4">
                    <c:v>28</c:v>
                  </c:pt>
                  <c:pt idx="5">
                    <c:v>21</c:v>
                  </c:pt>
                  <c:pt idx="6">
                    <c:v>26</c:v>
                  </c:pt>
                  <c:pt idx="7">
                    <c:v>22</c:v>
                  </c:pt>
                  <c:pt idx="8">
                    <c:v>21</c:v>
                  </c:pt>
                  <c:pt idx="9">
                    <c:v>21</c:v>
                  </c:pt>
                  <c:pt idx="10">
                    <c:v>17</c:v>
                  </c:pt>
                  <c:pt idx="11">
                    <c:v>22</c:v>
                  </c:pt>
                  <c:pt idx="12">
                    <c:v>23</c:v>
                  </c:pt>
                  <c:pt idx="13">
                    <c:v>17</c:v>
                  </c:pt>
                  <c:pt idx="14">
                    <c:v>22</c:v>
                  </c:pt>
                  <c:pt idx="15">
                    <c:v>22</c:v>
                  </c:pt>
                  <c:pt idx="16">
                    <c:v>25</c:v>
                  </c:pt>
                  <c:pt idx="17">
                    <c:v>28</c:v>
                  </c:pt>
                  <c:pt idx="18">
                    <c:v>20</c:v>
                  </c:pt>
                  <c:pt idx="19">
                    <c:v>19</c:v>
                  </c:pt>
                  <c:pt idx="20">
                    <c:v>23</c:v>
                  </c:pt>
                  <c:pt idx="21">
                    <c:v>23</c:v>
                  </c:pt>
                  <c:pt idx="22">
                    <c:v>19</c:v>
                  </c:pt>
                  <c:pt idx="23">
                    <c:v>24</c:v>
                  </c:pt>
                  <c:pt idx="24">
                    <c:v>15</c:v>
                  </c:pt>
                  <c:pt idx="25">
                    <c:v>27</c:v>
                  </c:pt>
                  <c:pt idx="26">
                    <c:v>21</c:v>
                  </c:pt>
                  <c:pt idx="27">
                    <c:v>22</c:v>
                  </c:pt>
                  <c:pt idx="28">
                    <c:v>21</c:v>
                  </c:pt>
                  <c:pt idx="29">
                    <c:v>22</c:v>
                  </c:pt>
                  <c:pt idx="30">
                    <c:v>25</c:v>
                  </c:pt>
                  <c:pt idx="31">
                    <c:v>28</c:v>
                  </c:pt>
                </c:lvl>
                <c:lvl>
                  <c:pt idx="0">
                    <c:v>No Cover</c:v>
                  </c:pt>
                  <c:pt idx="1">
                    <c:v>No Cover</c:v>
                  </c:pt>
                  <c:pt idx="2">
                    <c:v>Cover</c:v>
                  </c:pt>
                  <c:pt idx="3">
                    <c:v>No Cover</c:v>
                  </c:pt>
                  <c:pt idx="4">
                    <c:v>No Cover</c:v>
                  </c:pt>
                  <c:pt idx="5">
                    <c:v>Cover</c:v>
                  </c:pt>
                  <c:pt idx="6">
                    <c:v>No Cover</c:v>
                  </c:pt>
                  <c:pt idx="7">
                    <c:v>Cover</c:v>
                  </c:pt>
                  <c:pt idx="8">
                    <c:v>No Cover</c:v>
                  </c:pt>
                  <c:pt idx="9">
                    <c:v>No Cover</c:v>
                  </c:pt>
                  <c:pt idx="10">
                    <c:v>No Cover</c:v>
                  </c:pt>
                  <c:pt idx="11">
                    <c:v>Cover</c:v>
                  </c:pt>
                  <c:pt idx="12">
                    <c:v>No Cover</c:v>
                  </c:pt>
                  <c:pt idx="13">
                    <c:v>Cover</c:v>
                  </c:pt>
                  <c:pt idx="14">
                    <c:v>No Cover</c:v>
                  </c:pt>
                  <c:pt idx="15">
                    <c:v>Cover</c:v>
                  </c:pt>
                  <c:pt idx="16">
                    <c:v>No Cover</c:v>
                  </c:pt>
                  <c:pt idx="17">
                    <c:v>No Cover</c:v>
                  </c:pt>
                  <c:pt idx="18">
                    <c:v>No Cover</c:v>
                  </c:pt>
                  <c:pt idx="19">
                    <c:v>No Cover</c:v>
                  </c:pt>
                  <c:pt idx="20">
                    <c:v>No Cover</c:v>
                  </c:pt>
                  <c:pt idx="21">
                    <c:v>No Cover</c:v>
                  </c:pt>
                  <c:pt idx="22">
                    <c:v>Cover</c:v>
                  </c:pt>
                  <c:pt idx="23">
                    <c:v>Cover</c:v>
                  </c:pt>
                  <c:pt idx="24">
                    <c:v>Cover</c:v>
                  </c:pt>
                  <c:pt idx="25">
                    <c:v>No Cover</c:v>
                  </c:pt>
                  <c:pt idx="26">
                    <c:v>Cover</c:v>
                  </c:pt>
                  <c:pt idx="27">
                    <c:v>Cover</c:v>
                  </c:pt>
                  <c:pt idx="28">
                    <c:v>Cover</c:v>
                  </c:pt>
                  <c:pt idx="29">
                    <c:v>No Cover</c:v>
                  </c:pt>
                  <c:pt idx="30">
                    <c:v>No Cover</c:v>
                  </c:pt>
                  <c:pt idx="31">
                    <c:v>No Cover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1</c:v>
                  </c:pt>
                  <c:pt idx="3">
                    <c:v>0</c:v>
                  </c:pt>
                  <c:pt idx="4">
                    <c:v>0</c:v>
                  </c:pt>
                  <c:pt idx="5">
                    <c:v>1</c:v>
                  </c:pt>
                  <c:pt idx="6">
                    <c:v>0</c:v>
                  </c:pt>
                  <c:pt idx="7">
                    <c:v>1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1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1</c:v>
                  </c:pt>
                  <c:pt idx="24">
                    <c:v>1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lvl>
                <c:lvl>
                  <c:pt idx="0">
                    <c:v>Not Under</c:v>
                  </c:pt>
                  <c:pt idx="1">
                    <c:v>Not Under</c:v>
                  </c:pt>
                  <c:pt idx="2">
                    <c:v>Under</c:v>
                  </c:pt>
                  <c:pt idx="3">
                    <c:v>Not Under</c:v>
                  </c:pt>
                  <c:pt idx="4">
                    <c:v>Under</c:v>
                  </c:pt>
                  <c:pt idx="5">
                    <c:v>Not Under</c:v>
                  </c:pt>
                  <c:pt idx="6">
                    <c:v>Under</c:v>
                  </c:pt>
                  <c:pt idx="7">
                    <c:v>Under</c:v>
                  </c:pt>
                  <c:pt idx="8">
                    <c:v>Under</c:v>
                  </c:pt>
                  <c:pt idx="9">
                    <c:v>Under</c:v>
                  </c:pt>
                  <c:pt idx="10">
                    <c:v>Under</c:v>
                  </c:pt>
                  <c:pt idx="11">
                    <c:v>Under</c:v>
                  </c:pt>
                  <c:pt idx="12">
                    <c:v>Under</c:v>
                  </c:pt>
                  <c:pt idx="13">
                    <c:v>Under</c:v>
                  </c:pt>
                  <c:pt idx="14">
                    <c:v>Under</c:v>
                  </c:pt>
                  <c:pt idx="15">
                    <c:v>Under</c:v>
                  </c:pt>
                  <c:pt idx="16">
                    <c:v>Under</c:v>
                  </c:pt>
                  <c:pt idx="17">
                    <c:v>Under</c:v>
                  </c:pt>
                  <c:pt idx="18">
                    <c:v>Not Under</c:v>
                  </c:pt>
                  <c:pt idx="19">
                    <c:v>Under</c:v>
                  </c:pt>
                  <c:pt idx="20">
                    <c:v>Under</c:v>
                  </c:pt>
                  <c:pt idx="21">
                    <c:v>Not Under</c:v>
                  </c:pt>
                  <c:pt idx="22">
                    <c:v>Not Under</c:v>
                  </c:pt>
                  <c:pt idx="23">
                    <c:v>Not Under</c:v>
                  </c:pt>
                  <c:pt idx="24">
                    <c:v>Under</c:v>
                  </c:pt>
                  <c:pt idx="25">
                    <c:v>Not Under</c:v>
                  </c:pt>
                  <c:pt idx="26">
                    <c:v>Not Under</c:v>
                  </c:pt>
                  <c:pt idx="27">
                    <c:v>Not Under</c:v>
                  </c:pt>
                  <c:pt idx="28">
                    <c:v>Under</c:v>
                  </c:pt>
                  <c:pt idx="29">
                    <c:v>Not Under</c:v>
                  </c:pt>
                  <c:pt idx="30">
                    <c:v>Not Under</c:v>
                  </c:pt>
                  <c:pt idx="31">
                    <c:v>Under</c:v>
                  </c:pt>
                </c:lvl>
                <c:lvl>
                  <c:pt idx="0">
                    <c:v>Over</c:v>
                  </c:pt>
                  <c:pt idx="1">
                    <c:v>Over</c:v>
                  </c:pt>
                  <c:pt idx="2">
                    <c:v>Not Over</c:v>
                  </c:pt>
                  <c:pt idx="3">
                    <c:v>Over</c:v>
                  </c:pt>
                  <c:pt idx="4">
                    <c:v>Not Over</c:v>
                  </c:pt>
                  <c:pt idx="5">
                    <c:v>Over</c:v>
                  </c:pt>
                  <c:pt idx="6">
                    <c:v>Not Over</c:v>
                  </c:pt>
                  <c:pt idx="7">
                    <c:v>Not Over</c:v>
                  </c:pt>
                  <c:pt idx="8">
                    <c:v>Not Over</c:v>
                  </c:pt>
                  <c:pt idx="9">
                    <c:v>Not Over</c:v>
                  </c:pt>
                  <c:pt idx="10">
                    <c:v>Not Over</c:v>
                  </c:pt>
                  <c:pt idx="11">
                    <c:v>Not Over</c:v>
                  </c:pt>
                  <c:pt idx="12">
                    <c:v>Not Over</c:v>
                  </c:pt>
                  <c:pt idx="13">
                    <c:v>Not Over</c:v>
                  </c:pt>
                  <c:pt idx="14">
                    <c:v>Not Over</c:v>
                  </c:pt>
                  <c:pt idx="15">
                    <c:v>Not Over</c:v>
                  </c:pt>
                  <c:pt idx="16">
                    <c:v>Not Over</c:v>
                  </c:pt>
                  <c:pt idx="17">
                    <c:v>Not Over</c:v>
                  </c:pt>
                  <c:pt idx="18">
                    <c:v>Not Over</c:v>
                  </c:pt>
                  <c:pt idx="19">
                    <c:v>Not Over</c:v>
                  </c:pt>
                  <c:pt idx="20">
                    <c:v>Not Over</c:v>
                  </c:pt>
                  <c:pt idx="21">
                    <c:v>Over</c:v>
                  </c:pt>
                  <c:pt idx="22">
                    <c:v>Over</c:v>
                  </c:pt>
                  <c:pt idx="23">
                    <c:v>Over</c:v>
                  </c:pt>
                  <c:pt idx="24">
                    <c:v>Not Over</c:v>
                  </c:pt>
                  <c:pt idx="25">
                    <c:v>Not Over</c:v>
                  </c:pt>
                  <c:pt idx="26">
                    <c:v>Over</c:v>
                  </c:pt>
                  <c:pt idx="27">
                    <c:v>Over</c:v>
                  </c:pt>
                  <c:pt idx="28">
                    <c:v>Not Over</c:v>
                  </c:pt>
                  <c:pt idx="29">
                    <c:v>Over</c:v>
                  </c:pt>
                  <c:pt idx="30">
                    <c:v>Over</c:v>
                  </c:pt>
                  <c:pt idx="31">
                    <c:v>Not Over</c:v>
                  </c:pt>
                </c:lvl>
                <c:lvl>
                  <c:pt idx="0">
                    <c:v>48</c:v>
                  </c:pt>
                  <c:pt idx="1">
                    <c:v>47.5</c:v>
                  </c:pt>
                  <c:pt idx="2">
                    <c:v>47</c:v>
                  </c:pt>
                  <c:pt idx="3">
                    <c:v>48</c:v>
                  </c:pt>
                  <c:pt idx="4">
                    <c:v>46.5</c:v>
                  </c:pt>
                  <c:pt idx="5">
                    <c:v>46.5</c:v>
                  </c:pt>
                  <c:pt idx="6">
                    <c:v>44</c:v>
                  </c:pt>
                  <c:pt idx="7">
                    <c:v>44</c:v>
                  </c:pt>
                  <c:pt idx="8">
                    <c:v>38</c:v>
                  </c:pt>
                  <c:pt idx="9">
                    <c:v>45.5</c:v>
                  </c:pt>
                  <c:pt idx="10">
                    <c:v>43</c:v>
                  </c:pt>
                  <c:pt idx="11">
                    <c:v>43.5</c:v>
                  </c:pt>
                  <c:pt idx="12">
                    <c:v>47.5</c:v>
                  </c:pt>
                  <c:pt idx="13">
                    <c:v>43.5</c:v>
                  </c:pt>
                  <c:pt idx="14">
                    <c:v>50.5</c:v>
                  </c:pt>
                  <c:pt idx="15">
                    <c:v>43.5</c:v>
                  </c:pt>
                  <c:pt idx="16">
                    <c:v>48.5</c:v>
                  </c:pt>
                  <c:pt idx="17">
                    <c:v>46</c:v>
                  </c:pt>
                  <c:pt idx="18">
                    <c:v>47</c:v>
                  </c:pt>
                  <c:pt idx="19">
                    <c:v>45.5</c:v>
                  </c:pt>
                  <c:pt idx="20">
                    <c:v>49.5</c:v>
                  </c:pt>
                  <c:pt idx="21">
                    <c:v>44</c:v>
                  </c:pt>
                  <c:pt idx="22">
                    <c:v>44.5</c:v>
                  </c:pt>
                  <c:pt idx="23">
                    <c:v>42</c:v>
                  </c:pt>
                  <c:pt idx="24">
                    <c:v>40</c:v>
                  </c:pt>
                  <c:pt idx="25">
                    <c:v>42.5</c:v>
                  </c:pt>
                  <c:pt idx="26">
                    <c:v>44.5</c:v>
                  </c:pt>
                  <c:pt idx="27">
                    <c:v>42.5</c:v>
                  </c:pt>
                  <c:pt idx="28">
                    <c:v>46.5</c:v>
                  </c:pt>
                  <c:pt idx="29">
                    <c:v>44.5</c:v>
                  </c:pt>
                  <c:pt idx="30">
                    <c:v>42.5</c:v>
                  </c:pt>
                  <c:pt idx="31">
                    <c:v>46.5</c:v>
                  </c:pt>
                </c:lvl>
                <c:lvl>
                  <c:pt idx="0">
                    <c:v>-8.5</c:v>
                  </c:pt>
                  <c:pt idx="1">
                    <c:v>3</c:v>
                  </c:pt>
                  <c:pt idx="2">
                    <c:v>1</c:v>
                  </c:pt>
                  <c:pt idx="3">
                    <c:v>5</c:v>
                  </c:pt>
                  <c:pt idx="4">
                    <c:v>-1</c:v>
                  </c:pt>
                  <c:pt idx="5">
                    <c:v>-4</c:v>
                  </c:pt>
                  <c:pt idx="6">
                    <c:v>6.5</c:v>
                  </c:pt>
                  <c:pt idx="7">
                    <c:v>-2.5</c:v>
                  </c:pt>
                  <c:pt idx="8">
                    <c:v>3</c:v>
                  </c:pt>
                  <c:pt idx="9">
                    <c:v>-6</c:v>
                  </c:pt>
                  <c:pt idx="10">
                    <c:v>-9</c:v>
                  </c:pt>
                  <c:pt idx="11">
                    <c:v>1</c:v>
                  </c:pt>
                  <c:pt idx="12">
                    <c:v>-2</c:v>
                  </c:pt>
                  <c:pt idx="13">
                    <c:v>-3</c:v>
                  </c:pt>
                  <c:pt idx="14">
                    <c:v>1</c:v>
                  </c:pt>
                  <c:pt idx="15">
                    <c:v>1.5</c:v>
                  </c:pt>
                  <c:pt idx="16">
                    <c:v>-3.5</c:v>
                  </c:pt>
                  <c:pt idx="17">
                    <c:v>7</c:v>
                  </c:pt>
                  <c:pt idx="18">
                    <c:v>-5.5</c:v>
                  </c:pt>
                  <c:pt idx="19">
                    <c:v>-11.5</c:v>
                  </c:pt>
                  <c:pt idx="20">
                    <c:v>-3.5</c:v>
                  </c:pt>
                  <c:pt idx="21">
                    <c:v>-1.5</c:v>
                  </c:pt>
                  <c:pt idx="22">
                    <c:v>-5.5</c:v>
                  </c:pt>
                  <c:pt idx="23">
                    <c:v>5.5</c:v>
                  </c:pt>
                  <c:pt idx="24">
                    <c:v>-3</c:v>
                  </c:pt>
                  <c:pt idx="25">
                    <c:v>4.5</c:v>
                  </c:pt>
                  <c:pt idx="26">
                    <c:v>-6.5</c:v>
                  </c:pt>
                  <c:pt idx="27">
                    <c:v>2.5</c:v>
                  </c:pt>
                  <c:pt idx="28">
                    <c:v>1.5</c:v>
                  </c:pt>
                  <c:pt idx="29">
                    <c:v>-4.5</c:v>
                  </c:pt>
                  <c:pt idx="30">
                    <c:v>-2.5</c:v>
                  </c:pt>
                  <c:pt idx="31">
                    <c:v>3.5</c:v>
                  </c:pt>
                </c:lvl>
                <c:lvl>
                  <c:pt idx="0">
                    <c:v>phi</c:v>
                  </c:pt>
                  <c:pt idx="1">
                    <c:v>sdg</c:v>
                  </c:pt>
                  <c:pt idx="2">
                    <c:v>atl</c:v>
                  </c:pt>
                  <c:pt idx="3">
                    <c:v>cle</c:v>
                  </c:pt>
                  <c:pt idx="4">
                    <c:v>clt</c:v>
                  </c:pt>
                  <c:pt idx="5">
                    <c:v>jax</c:v>
                  </c:pt>
                  <c:pt idx="6">
                    <c:v>nor</c:v>
                  </c:pt>
                  <c:pt idx="7">
                    <c:v>nwe</c:v>
                  </c:pt>
                  <c:pt idx="8">
                    <c:v>nyj</c:v>
                  </c:pt>
                  <c:pt idx="9">
                    <c:v>was</c:v>
                  </c:pt>
                  <c:pt idx="10">
                    <c:v>den</c:v>
                  </c:pt>
                  <c:pt idx="11">
                    <c:v>sea</c:v>
                  </c:pt>
                  <c:pt idx="12">
                    <c:v>gnb</c:v>
                  </c:pt>
                  <c:pt idx="13">
                    <c:v>ram</c:v>
                  </c:pt>
                  <c:pt idx="14">
                    <c:v>buf</c:v>
                  </c:pt>
                  <c:pt idx="15">
                    <c:v>chi</c:v>
                  </c:pt>
                  <c:pt idx="16">
                    <c:v>gnb</c:v>
                  </c:pt>
                  <c:pt idx="17">
                    <c:v>nyj</c:v>
                  </c:pt>
                  <c:pt idx="18">
                    <c:v>det</c:v>
                  </c:pt>
                  <c:pt idx="19">
                    <c:v>rav</c:v>
                  </c:pt>
                  <c:pt idx="20">
                    <c:v>cin</c:v>
                  </c:pt>
                  <c:pt idx="21">
                    <c:v>mia</c:v>
                  </c:pt>
                  <c:pt idx="22">
                    <c:v>dal</c:v>
                  </c:pt>
                  <c:pt idx="23">
                    <c:v>oti</c:v>
                  </c:pt>
                  <c:pt idx="24">
                    <c:v>pit</c:v>
                  </c:pt>
                  <c:pt idx="25">
                    <c:v>nor</c:v>
                  </c:pt>
                  <c:pt idx="26">
                    <c:v>crd</c:v>
                  </c:pt>
                  <c:pt idx="27">
                    <c:v>clt</c:v>
                  </c:pt>
                  <c:pt idx="28">
                    <c:v>kan</c:v>
                  </c:pt>
                  <c:pt idx="29">
                    <c:v>min</c:v>
                  </c:pt>
                  <c:pt idx="30">
                    <c:v>htx</c:v>
                  </c:pt>
                  <c:pt idx="31">
                    <c:v>rai</c:v>
                  </c:pt>
                </c:lvl>
                <c:lvl>
                  <c:pt idx="0">
                    <c:v>dal</c:v>
                  </c:pt>
                  <c:pt idx="1">
                    <c:v>kan</c:v>
                  </c:pt>
                  <c:pt idx="2">
                    <c:v>tam</c:v>
                  </c:pt>
                  <c:pt idx="3">
                    <c:v>cin</c:v>
                  </c:pt>
                  <c:pt idx="4">
                    <c:v>mia</c:v>
                  </c:pt>
                  <c:pt idx="5">
                    <c:v>car</c:v>
                  </c:pt>
                  <c:pt idx="6">
                    <c:v>crd</c:v>
                  </c:pt>
                  <c:pt idx="7">
                    <c:v>rai</c:v>
                  </c:pt>
                  <c:pt idx="8">
                    <c:v>pit</c:v>
                  </c:pt>
                  <c:pt idx="9">
                    <c:v>nyg</c:v>
                  </c:pt>
                  <c:pt idx="10">
                    <c:v>oti</c:v>
                  </c:pt>
                  <c:pt idx="11">
                    <c:v>sfo</c:v>
                  </c:pt>
                  <c:pt idx="12">
                    <c:v>det</c:v>
                  </c:pt>
                  <c:pt idx="13">
                    <c:v>htx</c:v>
                  </c:pt>
                  <c:pt idx="14">
                    <c:v>rav</c:v>
                  </c:pt>
                  <c:pt idx="15">
                    <c:v>min</c:v>
                  </c:pt>
                  <c:pt idx="16">
                    <c:v>was</c:v>
                  </c:pt>
                  <c:pt idx="17">
                    <c:v>buf</c:v>
                  </c:pt>
                  <c:pt idx="18">
                    <c:v>chi</c:v>
                  </c:pt>
                  <c:pt idx="19">
                    <c:v>cle</c:v>
                  </c:pt>
                  <c:pt idx="20">
                    <c:v>jax</c:v>
                  </c:pt>
                  <c:pt idx="21">
                    <c:v>nwe</c:v>
                  </c:pt>
                  <c:pt idx="22">
                    <c:v>nyg</c:v>
                  </c:pt>
                  <c:pt idx="23">
                    <c:v>ram</c:v>
                  </c:pt>
                  <c:pt idx="24">
                    <c:v>sea</c:v>
                  </c:pt>
                  <c:pt idx="25">
                    <c:v>sfo</c:v>
                  </c:pt>
                  <c:pt idx="26">
                    <c:v>car</c:v>
                  </c:pt>
                  <c:pt idx="27">
                    <c:v>den</c:v>
                  </c:pt>
                  <c:pt idx="28">
                    <c:v>phi</c:v>
                  </c:pt>
                  <c:pt idx="29">
                    <c:v>atl</c:v>
                  </c:pt>
                  <c:pt idx="30">
                    <c:v>tam</c:v>
                  </c:pt>
                  <c:pt idx="31">
                    <c:v>sdg</c:v>
                  </c:pt>
                </c:lvl>
                <c:lvl>
                  <c:pt idx="0">
                    <c:v>dal @ phi</c:v>
                  </c:pt>
                  <c:pt idx="1">
                    <c:v>kan @ sdg</c:v>
                  </c:pt>
                  <c:pt idx="2">
                    <c:v>tam @ atl</c:v>
                  </c:pt>
                  <c:pt idx="3">
                    <c:v>cin @ cle</c:v>
                  </c:pt>
                  <c:pt idx="4">
                    <c:v>mia @ clt</c:v>
                  </c:pt>
                  <c:pt idx="5">
                    <c:v>car @ jax</c:v>
                  </c:pt>
                  <c:pt idx="6">
                    <c:v>crd @ nor</c:v>
                  </c:pt>
                  <c:pt idx="7">
                    <c:v>rai @ nwe</c:v>
                  </c:pt>
                  <c:pt idx="8">
                    <c:v>pit @ nyj</c:v>
                  </c:pt>
                  <c:pt idx="9">
                    <c:v>nyg @ was</c:v>
                  </c:pt>
                  <c:pt idx="10">
                    <c:v>oti @ den</c:v>
                  </c:pt>
                  <c:pt idx="11">
                    <c:v>sfo @ sea</c:v>
                  </c:pt>
                  <c:pt idx="12">
                    <c:v>det @ gnb</c:v>
                  </c:pt>
                  <c:pt idx="13">
                    <c:v>htx @ ram</c:v>
                  </c:pt>
                  <c:pt idx="14">
                    <c:v>rav @ buf</c:v>
                  </c:pt>
                  <c:pt idx="15">
                    <c:v>min @ chi</c:v>
                  </c:pt>
                  <c:pt idx="16">
                    <c:v>was @ gnb</c:v>
                  </c:pt>
                  <c:pt idx="17">
                    <c:v>buf @ nyj</c:v>
                  </c:pt>
                  <c:pt idx="18">
                    <c:v>chi @ det</c:v>
                  </c:pt>
                  <c:pt idx="19">
                    <c:v>cle @ rav</c:v>
                  </c:pt>
                  <c:pt idx="20">
                    <c:v>jax @ cin</c:v>
                  </c:pt>
                  <c:pt idx="21">
                    <c:v>nwe @ mia</c:v>
                  </c:pt>
                  <c:pt idx="22">
                    <c:v>nyg @ dal</c:v>
                  </c:pt>
                  <c:pt idx="23">
                    <c:v>ram @ oti</c:v>
                  </c:pt>
                  <c:pt idx="24">
                    <c:v>sea @ pit</c:v>
                  </c:pt>
                  <c:pt idx="25">
                    <c:v>sfo @ nor</c:v>
                  </c:pt>
                  <c:pt idx="26">
                    <c:v>car @ crd</c:v>
                  </c:pt>
                  <c:pt idx="27">
                    <c:v>den @ clt</c:v>
                  </c:pt>
                  <c:pt idx="28">
                    <c:v>phi @ kan</c:v>
                  </c:pt>
                  <c:pt idx="29">
                    <c:v>atl @ min</c:v>
                  </c:pt>
                  <c:pt idx="30">
                    <c:v>tam @ htx</c:v>
                  </c:pt>
                  <c:pt idx="31">
                    <c:v>sdg @ rai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1</c:v>
                  </c:pt>
                  <c:pt idx="15">
                    <c:v>1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</c:lvl>
              </c:multiLvlStrCache>
            </c:multiLvlStrRef>
          </c:xVal>
          <c:yVal>
            <c:numRef>
              <c:f>'Model Predictions'!$R$2:$R$33</c:f>
              <c:numCache>
                <c:formatCode>General</c:formatCode>
                <c:ptCount val="32"/>
                <c:pt idx="0">
                  <c:v>24</c:v>
                </c:pt>
                <c:pt idx="1">
                  <c:v>27</c:v>
                </c:pt>
                <c:pt idx="2">
                  <c:v>20</c:v>
                </c:pt>
                <c:pt idx="3">
                  <c:v>16</c:v>
                </c:pt>
                <c:pt idx="4">
                  <c:v>33</c:v>
                </c:pt>
                <c:pt idx="5">
                  <c:v>26</c:v>
                </c:pt>
                <c:pt idx="6">
                  <c:v>13</c:v>
                </c:pt>
                <c:pt idx="7">
                  <c:v>13</c:v>
                </c:pt>
                <c:pt idx="8">
                  <c:v>32</c:v>
                </c:pt>
                <c:pt idx="9">
                  <c:v>21</c:v>
                </c:pt>
                <c:pt idx="10">
                  <c:v>20</c:v>
                </c:pt>
                <c:pt idx="11">
                  <c:v>13</c:v>
                </c:pt>
                <c:pt idx="12">
                  <c:v>27</c:v>
                </c:pt>
                <c:pt idx="13">
                  <c:v>14</c:v>
                </c:pt>
                <c:pt idx="14">
                  <c:v>41</c:v>
                </c:pt>
                <c:pt idx="15">
                  <c:v>24</c:v>
                </c:pt>
                <c:pt idx="16">
                  <c:v>27</c:v>
                </c:pt>
                <c:pt idx="17">
                  <c:v>10</c:v>
                </c:pt>
                <c:pt idx="18">
                  <c:v>52</c:v>
                </c:pt>
                <c:pt idx="19">
                  <c:v>41</c:v>
                </c:pt>
                <c:pt idx="20">
                  <c:v>31</c:v>
                </c:pt>
                <c:pt idx="21">
                  <c:v>27</c:v>
                </c:pt>
                <c:pt idx="22">
                  <c:v>40</c:v>
                </c:pt>
                <c:pt idx="23">
                  <c:v>19</c:v>
                </c:pt>
                <c:pt idx="24">
                  <c:v>17</c:v>
                </c:pt>
                <c:pt idx="25">
                  <c:v>21</c:v>
                </c:pt>
                <c:pt idx="26">
                  <c:v>27</c:v>
                </c:pt>
                <c:pt idx="27">
                  <c:v>29</c:v>
                </c:pt>
                <c:pt idx="28">
                  <c:v>17</c:v>
                </c:pt>
                <c:pt idx="29">
                  <c:v>6</c:v>
                </c:pt>
                <c:pt idx="30">
                  <c:v>19</c:v>
                </c:pt>
                <c:pt idx="31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4F5-4ACF-84A8-640FBD14481B}"/>
            </c:ext>
          </c:extLst>
        </c:ser>
        <c:ser>
          <c:idx val="10"/>
          <c:order val="10"/>
          <c:tx>
            <c:strRef>
              <c:f>'Model Predictions'!$W$1</c:f>
              <c:strCache>
                <c:ptCount val="1"/>
                <c:pt idx="0">
                  <c:v>Error_Spread_Opp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multiLvlStrRef>
              <c:f>'Model Predictions'!$A$2:$K$33</c:f>
              <c:multiLvlStrCache>
                <c:ptCount val="32"/>
                <c:lvl>
                  <c:pt idx="0">
                    <c:v>26</c:v>
                  </c:pt>
                  <c:pt idx="1">
                    <c:v>29</c:v>
                  </c:pt>
                  <c:pt idx="2">
                    <c:v>18</c:v>
                  </c:pt>
                  <c:pt idx="3">
                    <c:v>30</c:v>
                  </c:pt>
                  <c:pt idx="4">
                    <c:v>28</c:v>
                  </c:pt>
                  <c:pt idx="5">
                    <c:v>21</c:v>
                  </c:pt>
                  <c:pt idx="6">
                    <c:v>26</c:v>
                  </c:pt>
                  <c:pt idx="7">
                    <c:v>22</c:v>
                  </c:pt>
                  <c:pt idx="8">
                    <c:v>21</c:v>
                  </c:pt>
                  <c:pt idx="9">
                    <c:v>21</c:v>
                  </c:pt>
                  <c:pt idx="10">
                    <c:v>17</c:v>
                  </c:pt>
                  <c:pt idx="11">
                    <c:v>22</c:v>
                  </c:pt>
                  <c:pt idx="12">
                    <c:v>23</c:v>
                  </c:pt>
                  <c:pt idx="13">
                    <c:v>17</c:v>
                  </c:pt>
                  <c:pt idx="14">
                    <c:v>22</c:v>
                  </c:pt>
                  <c:pt idx="15">
                    <c:v>22</c:v>
                  </c:pt>
                  <c:pt idx="16">
                    <c:v>25</c:v>
                  </c:pt>
                  <c:pt idx="17">
                    <c:v>28</c:v>
                  </c:pt>
                  <c:pt idx="18">
                    <c:v>20</c:v>
                  </c:pt>
                  <c:pt idx="19">
                    <c:v>19</c:v>
                  </c:pt>
                  <c:pt idx="20">
                    <c:v>23</c:v>
                  </c:pt>
                  <c:pt idx="21">
                    <c:v>23</c:v>
                  </c:pt>
                  <c:pt idx="22">
                    <c:v>19</c:v>
                  </c:pt>
                  <c:pt idx="23">
                    <c:v>24</c:v>
                  </c:pt>
                  <c:pt idx="24">
                    <c:v>15</c:v>
                  </c:pt>
                  <c:pt idx="25">
                    <c:v>27</c:v>
                  </c:pt>
                  <c:pt idx="26">
                    <c:v>21</c:v>
                  </c:pt>
                  <c:pt idx="27">
                    <c:v>22</c:v>
                  </c:pt>
                  <c:pt idx="28">
                    <c:v>21</c:v>
                  </c:pt>
                  <c:pt idx="29">
                    <c:v>22</c:v>
                  </c:pt>
                  <c:pt idx="30">
                    <c:v>25</c:v>
                  </c:pt>
                  <c:pt idx="31">
                    <c:v>28</c:v>
                  </c:pt>
                </c:lvl>
                <c:lvl>
                  <c:pt idx="0">
                    <c:v>No Cover</c:v>
                  </c:pt>
                  <c:pt idx="1">
                    <c:v>No Cover</c:v>
                  </c:pt>
                  <c:pt idx="2">
                    <c:v>Cover</c:v>
                  </c:pt>
                  <c:pt idx="3">
                    <c:v>No Cover</c:v>
                  </c:pt>
                  <c:pt idx="4">
                    <c:v>No Cover</c:v>
                  </c:pt>
                  <c:pt idx="5">
                    <c:v>Cover</c:v>
                  </c:pt>
                  <c:pt idx="6">
                    <c:v>No Cover</c:v>
                  </c:pt>
                  <c:pt idx="7">
                    <c:v>Cover</c:v>
                  </c:pt>
                  <c:pt idx="8">
                    <c:v>No Cover</c:v>
                  </c:pt>
                  <c:pt idx="9">
                    <c:v>No Cover</c:v>
                  </c:pt>
                  <c:pt idx="10">
                    <c:v>No Cover</c:v>
                  </c:pt>
                  <c:pt idx="11">
                    <c:v>Cover</c:v>
                  </c:pt>
                  <c:pt idx="12">
                    <c:v>No Cover</c:v>
                  </c:pt>
                  <c:pt idx="13">
                    <c:v>Cover</c:v>
                  </c:pt>
                  <c:pt idx="14">
                    <c:v>No Cover</c:v>
                  </c:pt>
                  <c:pt idx="15">
                    <c:v>Cover</c:v>
                  </c:pt>
                  <c:pt idx="16">
                    <c:v>No Cover</c:v>
                  </c:pt>
                  <c:pt idx="17">
                    <c:v>No Cover</c:v>
                  </c:pt>
                  <c:pt idx="18">
                    <c:v>No Cover</c:v>
                  </c:pt>
                  <c:pt idx="19">
                    <c:v>No Cover</c:v>
                  </c:pt>
                  <c:pt idx="20">
                    <c:v>No Cover</c:v>
                  </c:pt>
                  <c:pt idx="21">
                    <c:v>No Cover</c:v>
                  </c:pt>
                  <c:pt idx="22">
                    <c:v>Cover</c:v>
                  </c:pt>
                  <c:pt idx="23">
                    <c:v>Cover</c:v>
                  </c:pt>
                  <c:pt idx="24">
                    <c:v>Cover</c:v>
                  </c:pt>
                  <c:pt idx="25">
                    <c:v>No Cover</c:v>
                  </c:pt>
                  <c:pt idx="26">
                    <c:v>Cover</c:v>
                  </c:pt>
                  <c:pt idx="27">
                    <c:v>Cover</c:v>
                  </c:pt>
                  <c:pt idx="28">
                    <c:v>Cover</c:v>
                  </c:pt>
                  <c:pt idx="29">
                    <c:v>No Cover</c:v>
                  </c:pt>
                  <c:pt idx="30">
                    <c:v>No Cover</c:v>
                  </c:pt>
                  <c:pt idx="31">
                    <c:v>No Cover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1</c:v>
                  </c:pt>
                  <c:pt idx="3">
                    <c:v>0</c:v>
                  </c:pt>
                  <c:pt idx="4">
                    <c:v>0</c:v>
                  </c:pt>
                  <c:pt idx="5">
                    <c:v>1</c:v>
                  </c:pt>
                  <c:pt idx="6">
                    <c:v>0</c:v>
                  </c:pt>
                  <c:pt idx="7">
                    <c:v>1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1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1</c:v>
                  </c:pt>
                  <c:pt idx="24">
                    <c:v>1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lvl>
                <c:lvl>
                  <c:pt idx="0">
                    <c:v>Not Under</c:v>
                  </c:pt>
                  <c:pt idx="1">
                    <c:v>Not Under</c:v>
                  </c:pt>
                  <c:pt idx="2">
                    <c:v>Under</c:v>
                  </c:pt>
                  <c:pt idx="3">
                    <c:v>Not Under</c:v>
                  </c:pt>
                  <c:pt idx="4">
                    <c:v>Under</c:v>
                  </c:pt>
                  <c:pt idx="5">
                    <c:v>Not Under</c:v>
                  </c:pt>
                  <c:pt idx="6">
                    <c:v>Under</c:v>
                  </c:pt>
                  <c:pt idx="7">
                    <c:v>Under</c:v>
                  </c:pt>
                  <c:pt idx="8">
                    <c:v>Under</c:v>
                  </c:pt>
                  <c:pt idx="9">
                    <c:v>Under</c:v>
                  </c:pt>
                  <c:pt idx="10">
                    <c:v>Under</c:v>
                  </c:pt>
                  <c:pt idx="11">
                    <c:v>Under</c:v>
                  </c:pt>
                  <c:pt idx="12">
                    <c:v>Under</c:v>
                  </c:pt>
                  <c:pt idx="13">
                    <c:v>Under</c:v>
                  </c:pt>
                  <c:pt idx="14">
                    <c:v>Under</c:v>
                  </c:pt>
                  <c:pt idx="15">
                    <c:v>Under</c:v>
                  </c:pt>
                  <c:pt idx="16">
                    <c:v>Under</c:v>
                  </c:pt>
                  <c:pt idx="17">
                    <c:v>Under</c:v>
                  </c:pt>
                  <c:pt idx="18">
                    <c:v>Not Under</c:v>
                  </c:pt>
                  <c:pt idx="19">
                    <c:v>Under</c:v>
                  </c:pt>
                  <c:pt idx="20">
                    <c:v>Under</c:v>
                  </c:pt>
                  <c:pt idx="21">
                    <c:v>Not Under</c:v>
                  </c:pt>
                  <c:pt idx="22">
                    <c:v>Not Under</c:v>
                  </c:pt>
                  <c:pt idx="23">
                    <c:v>Not Under</c:v>
                  </c:pt>
                  <c:pt idx="24">
                    <c:v>Under</c:v>
                  </c:pt>
                  <c:pt idx="25">
                    <c:v>Not Under</c:v>
                  </c:pt>
                  <c:pt idx="26">
                    <c:v>Not Under</c:v>
                  </c:pt>
                  <c:pt idx="27">
                    <c:v>Not Under</c:v>
                  </c:pt>
                  <c:pt idx="28">
                    <c:v>Under</c:v>
                  </c:pt>
                  <c:pt idx="29">
                    <c:v>Not Under</c:v>
                  </c:pt>
                  <c:pt idx="30">
                    <c:v>Not Under</c:v>
                  </c:pt>
                  <c:pt idx="31">
                    <c:v>Under</c:v>
                  </c:pt>
                </c:lvl>
                <c:lvl>
                  <c:pt idx="0">
                    <c:v>Over</c:v>
                  </c:pt>
                  <c:pt idx="1">
                    <c:v>Over</c:v>
                  </c:pt>
                  <c:pt idx="2">
                    <c:v>Not Over</c:v>
                  </c:pt>
                  <c:pt idx="3">
                    <c:v>Over</c:v>
                  </c:pt>
                  <c:pt idx="4">
                    <c:v>Not Over</c:v>
                  </c:pt>
                  <c:pt idx="5">
                    <c:v>Over</c:v>
                  </c:pt>
                  <c:pt idx="6">
                    <c:v>Not Over</c:v>
                  </c:pt>
                  <c:pt idx="7">
                    <c:v>Not Over</c:v>
                  </c:pt>
                  <c:pt idx="8">
                    <c:v>Not Over</c:v>
                  </c:pt>
                  <c:pt idx="9">
                    <c:v>Not Over</c:v>
                  </c:pt>
                  <c:pt idx="10">
                    <c:v>Not Over</c:v>
                  </c:pt>
                  <c:pt idx="11">
                    <c:v>Not Over</c:v>
                  </c:pt>
                  <c:pt idx="12">
                    <c:v>Not Over</c:v>
                  </c:pt>
                  <c:pt idx="13">
                    <c:v>Not Over</c:v>
                  </c:pt>
                  <c:pt idx="14">
                    <c:v>Not Over</c:v>
                  </c:pt>
                  <c:pt idx="15">
                    <c:v>Not Over</c:v>
                  </c:pt>
                  <c:pt idx="16">
                    <c:v>Not Over</c:v>
                  </c:pt>
                  <c:pt idx="17">
                    <c:v>Not Over</c:v>
                  </c:pt>
                  <c:pt idx="18">
                    <c:v>Not Over</c:v>
                  </c:pt>
                  <c:pt idx="19">
                    <c:v>Not Over</c:v>
                  </c:pt>
                  <c:pt idx="20">
                    <c:v>Not Over</c:v>
                  </c:pt>
                  <c:pt idx="21">
                    <c:v>Over</c:v>
                  </c:pt>
                  <c:pt idx="22">
                    <c:v>Over</c:v>
                  </c:pt>
                  <c:pt idx="23">
                    <c:v>Over</c:v>
                  </c:pt>
                  <c:pt idx="24">
                    <c:v>Not Over</c:v>
                  </c:pt>
                  <c:pt idx="25">
                    <c:v>Not Over</c:v>
                  </c:pt>
                  <c:pt idx="26">
                    <c:v>Over</c:v>
                  </c:pt>
                  <c:pt idx="27">
                    <c:v>Over</c:v>
                  </c:pt>
                  <c:pt idx="28">
                    <c:v>Not Over</c:v>
                  </c:pt>
                  <c:pt idx="29">
                    <c:v>Over</c:v>
                  </c:pt>
                  <c:pt idx="30">
                    <c:v>Over</c:v>
                  </c:pt>
                  <c:pt idx="31">
                    <c:v>Not Over</c:v>
                  </c:pt>
                </c:lvl>
                <c:lvl>
                  <c:pt idx="0">
                    <c:v>48</c:v>
                  </c:pt>
                  <c:pt idx="1">
                    <c:v>47.5</c:v>
                  </c:pt>
                  <c:pt idx="2">
                    <c:v>47</c:v>
                  </c:pt>
                  <c:pt idx="3">
                    <c:v>48</c:v>
                  </c:pt>
                  <c:pt idx="4">
                    <c:v>46.5</c:v>
                  </c:pt>
                  <c:pt idx="5">
                    <c:v>46.5</c:v>
                  </c:pt>
                  <c:pt idx="6">
                    <c:v>44</c:v>
                  </c:pt>
                  <c:pt idx="7">
                    <c:v>44</c:v>
                  </c:pt>
                  <c:pt idx="8">
                    <c:v>38</c:v>
                  </c:pt>
                  <c:pt idx="9">
                    <c:v>45.5</c:v>
                  </c:pt>
                  <c:pt idx="10">
                    <c:v>43</c:v>
                  </c:pt>
                  <c:pt idx="11">
                    <c:v>43.5</c:v>
                  </c:pt>
                  <c:pt idx="12">
                    <c:v>47.5</c:v>
                  </c:pt>
                  <c:pt idx="13">
                    <c:v>43.5</c:v>
                  </c:pt>
                  <c:pt idx="14">
                    <c:v>50.5</c:v>
                  </c:pt>
                  <c:pt idx="15">
                    <c:v>43.5</c:v>
                  </c:pt>
                  <c:pt idx="16">
                    <c:v>48.5</c:v>
                  </c:pt>
                  <c:pt idx="17">
                    <c:v>46</c:v>
                  </c:pt>
                  <c:pt idx="18">
                    <c:v>47</c:v>
                  </c:pt>
                  <c:pt idx="19">
                    <c:v>45.5</c:v>
                  </c:pt>
                  <c:pt idx="20">
                    <c:v>49.5</c:v>
                  </c:pt>
                  <c:pt idx="21">
                    <c:v>44</c:v>
                  </c:pt>
                  <c:pt idx="22">
                    <c:v>44.5</c:v>
                  </c:pt>
                  <c:pt idx="23">
                    <c:v>42</c:v>
                  </c:pt>
                  <c:pt idx="24">
                    <c:v>40</c:v>
                  </c:pt>
                  <c:pt idx="25">
                    <c:v>42.5</c:v>
                  </c:pt>
                  <c:pt idx="26">
                    <c:v>44.5</c:v>
                  </c:pt>
                  <c:pt idx="27">
                    <c:v>42.5</c:v>
                  </c:pt>
                  <c:pt idx="28">
                    <c:v>46.5</c:v>
                  </c:pt>
                  <c:pt idx="29">
                    <c:v>44.5</c:v>
                  </c:pt>
                  <c:pt idx="30">
                    <c:v>42.5</c:v>
                  </c:pt>
                  <c:pt idx="31">
                    <c:v>46.5</c:v>
                  </c:pt>
                </c:lvl>
                <c:lvl>
                  <c:pt idx="0">
                    <c:v>-8.5</c:v>
                  </c:pt>
                  <c:pt idx="1">
                    <c:v>3</c:v>
                  </c:pt>
                  <c:pt idx="2">
                    <c:v>1</c:v>
                  </c:pt>
                  <c:pt idx="3">
                    <c:v>5</c:v>
                  </c:pt>
                  <c:pt idx="4">
                    <c:v>-1</c:v>
                  </c:pt>
                  <c:pt idx="5">
                    <c:v>-4</c:v>
                  </c:pt>
                  <c:pt idx="6">
                    <c:v>6.5</c:v>
                  </c:pt>
                  <c:pt idx="7">
                    <c:v>-2.5</c:v>
                  </c:pt>
                  <c:pt idx="8">
                    <c:v>3</c:v>
                  </c:pt>
                  <c:pt idx="9">
                    <c:v>-6</c:v>
                  </c:pt>
                  <c:pt idx="10">
                    <c:v>-9</c:v>
                  </c:pt>
                  <c:pt idx="11">
                    <c:v>1</c:v>
                  </c:pt>
                  <c:pt idx="12">
                    <c:v>-2</c:v>
                  </c:pt>
                  <c:pt idx="13">
                    <c:v>-3</c:v>
                  </c:pt>
                  <c:pt idx="14">
                    <c:v>1</c:v>
                  </c:pt>
                  <c:pt idx="15">
                    <c:v>1.5</c:v>
                  </c:pt>
                  <c:pt idx="16">
                    <c:v>-3.5</c:v>
                  </c:pt>
                  <c:pt idx="17">
                    <c:v>7</c:v>
                  </c:pt>
                  <c:pt idx="18">
                    <c:v>-5.5</c:v>
                  </c:pt>
                  <c:pt idx="19">
                    <c:v>-11.5</c:v>
                  </c:pt>
                  <c:pt idx="20">
                    <c:v>-3.5</c:v>
                  </c:pt>
                  <c:pt idx="21">
                    <c:v>-1.5</c:v>
                  </c:pt>
                  <c:pt idx="22">
                    <c:v>-5.5</c:v>
                  </c:pt>
                  <c:pt idx="23">
                    <c:v>5.5</c:v>
                  </c:pt>
                  <c:pt idx="24">
                    <c:v>-3</c:v>
                  </c:pt>
                  <c:pt idx="25">
                    <c:v>4.5</c:v>
                  </c:pt>
                  <c:pt idx="26">
                    <c:v>-6.5</c:v>
                  </c:pt>
                  <c:pt idx="27">
                    <c:v>2.5</c:v>
                  </c:pt>
                  <c:pt idx="28">
                    <c:v>1.5</c:v>
                  </c:pt>
                  <c:pt idx="29">
                    <c:v>-4.5</c:v>
                  </c:pt>
                  <c:pt idx="30">
                    <c:v>-2.5</c:v>
                  </c:pt>
                  <c:pt idx="31">
                    <c:v>3.5</c:v>
                  </c:pt>
                </c:lvl>
                <c:lvl>
                  <c:pt idx="0">
                    <c:v>phi</c:v>
                  </c:pt>
                  <c:pt idx="1">
                    <c:v>sdg</c:v>
                  </c:pt>
                  <c:pt idx="2">
                    <c:v>atl</c:v>
                  </c:pt>
                  <c:pt idx="3">
                    <c:v>cle</c:v>
                  </c:pt>
                  <c:pt idx="4">
                    <c:v>clt</c:v>
                  </c:pt>
                  <c:pt idx="5">
                    <c:v>jax</c:v>
                  </c:pt>
                  <c:pt idx="6">
                    <c:v>nor</c:v>
                  </c:pt>
                  <c:pt idx="7">
                    <c:v>nwe</c:v>
                  </c:pt>
                  <c:pt idx="8">
                    <c:v>nyj</c:v>
                  </c:pt>
                  <c:pt idx="9">
                    <c:v>was</c:v>
                  </c:pt>
                  <c:pt idx="10">
                    <c:v>den</c:v>
                  </c:pt>
                  <c:pt idx="11">
                    <c:v>sea</c:v>
                  </c:pt>
                  <c:pt idx="12">
                    <c:v>gnb</c:v>
                  </c:pt>
                  <c:pt idx="13">
                    <c:v>ram</c:v>
                  </c:pt>
                  <c:pt idx="14">
                    <c:v>buf</c:v>
                  </c:pt>
                  <c:pt idx="15">
                    <c:v>chi</c:v>
                  </c:pt>
                  <c:pt idx="16">
                    <c:v>gnb</c:v>
                  </c:pt>
                  <c:pt idx="17">
                    <c:v>nyj</c:v>
                  </c:pt>
                  <c:pt idx="18">
                    <c:v>det</c:v>
                  </c:pt>
                  <c:pt idx="19">
                    <c:v>rav</c:v>
                  </c:pt>
                  <c:pt idx="20">
                    <c:v>cin</c:v>
                  </c:pt>
                  <c:pt idx="21">
                    <c:v>mia</c:v>
                  </c:pt>
                  <c:pt idx="22">
                    <c:v>dal</c:v>
                  </c:pt>
                  <c:pt idx="23">
                    <c:v>oti</c:v>
                  </c:pt>
                  <c:pt idx="24">
                    <c:v>pit</c:v>
                  </c:pt>
                  <c:pt idx="25">
                    <c:v>nor</c:v>
                  </c:pt>
                  <c:pt idx="26">
                    <c:v>crd</c:v>
                  </c:pt>
                  <c:pt idx="27">
                    <c:v>clt</c:v>
                  </c:pt>
                  <c:pt idx="28">
                    <c:v>kan</c:v>
                  </c:pt>
                  <c:pt idx="29">
                    <c:v>min</c:v>
                  </c:pt>
                  <c:pt idx="30">
                    <c:v>htx</c:v>
                  </c:pt>
                  <c:pt idx="31">
                    <c:v>rai</c:v>
                  </c:pt>
                </c:lvl>
                <c:lvl>
                  <c:pt idx="0">
                    <c:v>dal</c:v>
                  </c:pt>
                  <c:pt idx="1">
                    <c:v>kan</c:v>
                  </c:pt>
                  <c:pt idx="2">
                    <c:v>tam</c:v>
                  </c:pt>
                  <c:pt idx="3">
                    <c:v>cin</c:v>
                  </c:pt>
                  <c:pt idx="4">
                    <c:v>mia</c:v>
                  </c:pt>
                  <c:pt idx="5">
                    <c:v>car</c:v>
                  </c:pt>
                  <c:pt idx="6">
                    <c:v>crd</c:v>
                  </c:pt>
                  <c:pt idx="7">
                    <c:v>rai</c:v>
                  </c:pt>
                  <c:pt idx="8">
                    <c:v>pit</c:v>
                  </c:pt>
                  <c:pt idx="9">
                    <c:v>nyg</c:v>
                  </c:pt>
                  <c:pt idx="10">
                    <c:v>oti</c:v>
                  </c:pt>
                  <c:pt idx="11">
                    <c:v>sfo</c:v>
                  </c:pt>
                  <c:pt idx="12">
                    <c:v>det</c:v>
                  </c:pt>
                  <c:pt idx="13">
                    <c:v>htx</c:v>
                  </c:pt>
                  <c:pt idx="14">
                    <c:v>rav</c:v>
                  </c:pt>
                  <c:pt idx="15">
                    <c:v>min</c:v>
                  </c:pt>
                  <c:pt idx="16">
                    <c:v>was</c:v>
                  </c:pt>
                  <c:pt idx="17">
                    <c:v>buf</c:v>
                  </c:pt>
                  <c:pt idx="18">
                    <c:v>chi</c:v>
                  </c:pt>
                  <c:pt idx="19">
                    <c:v>cle</c:v>
                  </c:pt>
                  <c:pt idx="20">
                    <c:v>jax</c:v>
                  </c:pt>
                  <c:pt idx="21">
                    <c:v>nwe</c:v>
                  </c:pt>
                  <c:pt idx="22">
                    <c:v>nyg</c:v>
                  </c:pt>
                  <c:pt idx="23">
                    <c:v>ram</c:v>
                  </c:pt>
                  <c:pt idx="24">
                    <c:v>sea</c:v>
                  </c:pt>
                  <c:pt idx="25">
                    <c:v>sfo</c:v>
                  </c:pt>
                  <c:pt idx="26">
                    <c:v>car</c:v>
                  </c:pt>
                  <c:pt idx="27">
                    <c:v>den</c:v>
                  </c:pt>
                  <c:pt idx="28">
                    <c:v>phi</c:v>
                  </c:pt>
                  <c:pt idx="29">
                    <c:v>atl</c:v>
                  </c:pt>
                  <c:pt idx="30">
                    <c:v>tam</c:v>
                  </c:pt>
                  <c:pt idx="31">
                    <c:v>sdg</c:v>
                  </c:pt>
                </c:lvl>
                <c:lvl>
                  <c:pt idx="0">
                    <c:v>dal @ phi</c:v>
                  </c:pt>
                  <c:pt idx="1">
                    <c:v>kan @ sdg</c:v>
                  </c:pt>
                  <c:pt idx="2">
                    <c:v>tam @ atl</c:v>
                  </c:pt>
                  <c:pt idx="3">
                    <c:v>cin @ cle</c:v>
                  </c:pt>
                  <c:pt idx="4">
                    <c:v>mia @ clt</c:v>
                  </c:pt>
                  <c:pt idx="5">
                    <c:v>car @ jax</c:v>
                  </c:pt>
                  <c:pt idx="6">
                    <c:v>crd @ nor</c:v>
                  </c:pt>
                  <c:pt idx="7">
                    <c:v>rai @ nwe</c:v>
                  </c:pt>
                  <c:pt idx="8">
                    <c:v>pit @ nyj</c:v>
                  </c:pt>
                  <c:pt idx="9">
                    <c:v>nyg @ was</c:v>
                  </c:pt>
                  <c:pt idx="10">
                    <c:v>oti @ den</c:v>
                  </c:pt>
                  <c:pt idx="11">
                    <c:v>sfo @ sea</c:v>
                  </c:pt>
                  <c:pt idx="12">
                    <c:v>det @ gnb</c:v>
                  </c:pt>
                  <c:pt idx="13">
                    <c:v>htx @ ram</c:v>
                  </c:pt>
                  <c:pt idx="14">
                    <c:v>rav @ buf</c:v>
                  </c:pt>
                  <c:pt idx="15">
                    <c:v>min @ chi</c:v>
                  </c:pt>
                  <c:pt idx="16">
                    <c:v>was @ gnb</c:v>
                  </c:pt>
                  <c:pt idx="17">
                    <c:v>buf @ nyj</c:v>
                  </c:pt>
                  <c:pt idx="18">
                    <c:v>chi @ det</c:v>
                  </c:pt>
                  <c:pt idx="19">
                    <c:v>cle @ rav</c:v>
                  </c:pt>
                  <c:pt idx="20">
                    <c:v>jax @ cin</c:v>
                  </c:pt>
                  <c:pt idx="21">
                    <c:v>nwe @ mia</c:v>
                  </c:pt>
                  <c:pt idx="22">
                    <c:v>nyg @ dal</c:v>
                  </c:pt>
                  <c:pt idx="23">
                    <c:v>ram @ oti</c:v>
                  </c:pt>
                  <c:pt idx="24">
                    <c:v>sea @ pit</c:v>
                  </c:pt>
                  <c:pt idx="25">
                    <c:v>sfo @ nor</c:v>
                  </c:pt>
                  <c:pt idx="26">
                    <c:v>car @ crd</c:v>
                  </c:pt>
                  <c:pt idx="27">
                    <c:v>den @ clt</c:v>
                  </c:pt>
                  <c:pt idx="28">
                    <c:v>phi @ kan</c:v>
                  </c:pt>
                  <c:pt idx="29">
                    <c:v>atl @ min</c:v>
                  </c:pt>
                  <c:pt idx="30">
                    <c:v>tam @ htx</c:v>
                  </c:pt>
                  <c:pt idx="31">
                    <c:v>sdg @ rai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1</c:v>
                  </c:pt>
                  <c:pt idx="15">
                    <c:v>1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</c:lvl>
              </c:multiLvlStrCache>
              <c:extLst xmlns:c15="http://schemas.microsoft.com/office/drawing/2012/chart"/>
            </c:multiLvlStrRef>
          </c:xVal>
          <c:yVal>
            <c:numRef>
              <c:f>'Model Predictions'!$W$2:$W$33</c:f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B4F5-4ACF-84A8-640FBD14481B}"/>
            </c:ext>
          </c:extLst>
        </c:ser>
        <c:ser>
          <c:idx val="11"/>
          <c:order val="11"/>
          <c:tx>
            <c:strRef>
              <c:f>'Model Predictions'!$X$1</c:f>
              <c:strCache>
                <c:ptCount val="1"/>
                <c:pt idx="0">
                  <c:v>Error_Spread_Tm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multiLvlStrRef>
              <c:f>'Model Predictions'!$A$2:$K$33</c:f>
              <c:multiLvlStrCache>
                <c:ptCount val="32"/>
                <c:lvl>
                  <c:pt idx="0">
                    <c:v>26</c:v>
                  </c:pt>
                  <c:pt idx="1">
                    <c:v>29</c:v>
                  </c:pt>
                  <c:pt idx="2">
                    <c:v>18</c:v>
                  </c:pt>
                  <c:pt idx="3">
                    <c:v>30</c:v>
                  </c:pt>
                  <c:pt idx="4">
                    <c:v>28</c:v>
                  </c:pt>
                  <c:pt idx="5">
                    <c:v>21</c:v>
                  </c:pt>
                  <c:pt idx="6">
                    <c:v>26</c:v>
                  </c:pt>
                  <c:pt idx="7">
                    <c:v>22</c:v>
                  </c:pt>
                  <c:pt idx="8">
                    <c:v>21</c:v>
                  </c:pt>
                  <c:pt idx="9">
                    <c:v>21</c:v>
                  </c:pt>
                  <c:pt idx="10">
                    <c:v>17</c:v>
                  </c:pt>
                  <c:pt idx="11">
                    <c:v>22</c:v>
                  </c:pt>
                  <c:pt idx="12">
                    <c:v>23</c:v>
                  </c:pt>
                  <c:pt idx="13">
                    <c:v>17</c:v>
                  </c:pt>
                  <c:pt idx="14">
                    <c:v>22</c:v>
                  </c:pt>
                  <c:pt idx="15">
                    <c:v>22</c:v>
                  </c:pt>
                  <c:pt idx="16">
                    <c:v>25</c:v>
                  </c:pt>
                  <c:pt idx="17">
                    <c:v>28</c:v>
                  </c:pt>
                  <c:pt idx="18">
                    <c:v>20</c:v>
                  </c:pt>
                  <c:pt idx="19">
                    <c:v>19</c:v>
                  </c:pt>
                  <c:pt idx="20">
                    <c:v>23</c:v>
                  </c:pt>
                  <c:pt idx="21">
                    <c:v>23</c:v>
                  </c:pt>
                  <c:pt idx="22">
                    <c:v>19</c:v>
                  </c:pt>
                  <c:pt idx="23">
                    <c:v>24</c:v>
                  </c:pt>
                  <c:pt idx="24">
                    <c:v>15</c:v>
                  </c:pt>
                  <c:pt idx="25">
                    <c:v>27</c:v>
                  </c:pt>
                  <c:pt idx="26">
                    <c:v>21</c:v>
                  </c:pt>
                  <c:pt idx="27">
                    <c:v>22</c:v>
                  </c:pt>
                  <c:pt idx="28">
                    <c:v>21</c:v>
                  </c:pt>
                  <c:pt idx="29">
                    <c:v>22</c:v>
                  </c:pt>
                  <c:pt idx="30">
                    <c:v>25</c:v>
                  </c:pt>
                  <c:pt idx="31">
                    <c:v>28</c:v>
                  </c:pt>
                </c:lvl>
                <c:lvl>
                  <c:pt idx="0">
                    <c:v>No Cover</c:v>
                  </c:pt>
                  <c:pt idx="1">
                    <c:v>No Cover</c:v>
                  </c:pt>
                  <c:pt idx="2">
                    <c:v>Cover</c:v>
                  </c:pt>
                  <c:pt idx="3">
                    <c:v>No Cover</c:v>
                  </c:pt>
                  <c:pt idx="4">
                    <c:v>No Cover</c:v>
                  </c:pt>
                  <c:pt idx="5">
                    <c:v>Cover</c:v>
                  </c:pt>
                  <c:pt idx="6">
                    <c:v>No Cover</c:v>
                  </c:pt>
                  <c:pt idx="7">
                    <c:v>Cover</c:v>
                  </c:pt>
                  <c:pt idx="8">
                    <c:v>No Cover</c:v>
                  </c:pt>
                  <c:pt idx="9">
                    <c:v>No Cover</c:v>
                  </c:pt>
                  <c:pt idx="10">
                    <c:v>No Cover</c:v>
                  </c:pt>
                  <c:pt idx="11">
                    <c:v>Cover</c:v>
                  </c:pt>
                  <c:pt idx="12">
                    <c:v>No Cover</c:v>
                  </c:pt>
                  <c:pt idx="13">
                    <c:v>Cover</c:v>
                  </c:pt>
                  <c:pt idx="14">
                    <c:v>No Cover</c:v>
                  </c:pt>
                  <c:pt idx="15">
                    <c:v>Cover</c:v>
                  </c:pt>
                  <c:pt idx="16">
                    <c:v>No Cover</c:v>
                  </c:pt>
                  <c:pt idx="17">
                    <c:v>No Cover</c:v>
                  </c:pt>
                  <c:pt idx="18">
                    <c:v>No Cover</c:v>
                  </c:pt>
                  <c:pt idx="19">
                    <c:v>No Cover</c:v>
                  </c:pt>
                  <c:pt idx="20">
                    <c:v>No Cover</c:v>
                  </c:pt>
                  <c:pt idx="21">
                    <c:v>No Cover</c:v>
                  </c:pt>
                  <c:pt idx="22">
                    <c:v>Cover</c:v>
                  </c:pt>
                  <c:pt idx="23">
                    <c:v>Cover</c:v>
                  </c:pt>
                  <c:pt idx="24">
                    <c:v>Cover</c:v>
                  </c:pt>
                  <c:pt idx="25">
                    <c:v>No Cover</c:v>
                  </c:pt>
                  <c:pt idx="26">
                    <c:v>Cover</c:v>
                  </c:pt>
                  <c:pt idx="27">
                    <c:v>Cover</c:v>
                  </c:pt>
                  <c:pt idx="28">
                    <c:v>Cover</c:v>
                  </c:pt>
                  <c:pt idx="29">
                    <c:v>No Cover</c:v>
                  </c:pt>
                  <c:pt idx="30">
                    <c:v>No Cover</c:v>
                  </c:pt>
                  <c:pt idx="31">
                    <c:v>No Cover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1</c:v>
                  </c:pt>
                  <c:pt idx="3">
                    <c:v>0</c:v>
                  </c:pt>
                  <c:pt idx="4">
                    <c:v>0</c:v>
                  </c:pt>
                  <c:pt idx="5">
                    <c:v>1</c:v>
                  </c:pt>
                  <c:pt idx="6">
                    <c:v>0</c:v>
                  </c:pt>
                  <c:pt idx="7">
                    <c:v>1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1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1</c:v>
                  </c:pt>
                  <c:pt idx="24">
                    <c:v>1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lvl>
                <c:lvl>
                  <c:pt idx="0">
                    <c:v>Not Under</c:v>
                  </c:pt>
                  <c:pt idx="1">
                    <c:v>Not Under</c:v>
                  </c:pt>
                  <c:pt idx="2">
                    <c:v>Under</c:v>
                  </c:pt>
                  <c:pt idx="3">
                    <c:v>Not Under</c:v>
                  </c:pt>
                  <c:pt idx="4">
                    <c:v>Under</c:v>
                  </c:pt>
                  <c:pt idx="5">
                    <c:v>Not Under</c:v>
                  </c:pt>
                  <c:pt idx="6">
                    <c:v>Under</c:v>
                  </c:pt>
                  <c:pt idx="7">
                    <c:v>Under</c:v>
                  </c:pt>
                  <c:pt idx="8">
                    <c:v>Under</c:v>
                  </c:pt>
                  <c:pt idx="9">
                    <c:v>Under</c:v>
                  </c:pt>
                  <c:pt idx="10">
                    <c:v>Under</c:v>
                  </c:pt>
                  <c:pt idx="11">
                    <c:v>Under</c:v>
                  </c:pt>
                  <c:pt idx="12">
                    <c:v>Under</c:v>
                  </c:pt>
                  <c:pt idx="13">
                    <c:v>Under</c:v>
                  </c:pt>
                  <c:pt idx="14">
                    <c:v>Under</c:v>
                  </c:pt>
                  <c:pt idx="15">
                    <c:v>Under</c:v>
                  </c:pt>
                  <c:pt idx="16">
                    <c:v>Under</c:v>
                  </c:pt>
                  <c:pt idx="17">
                    <c:v>Under</c:v>
                  </c:pt>
                  <c:pt idx="18">
                    <c:v>Not Under</c:v>
                  </c:pt>
                  <c:pt idx="19">
                    <c:v>Under</c:v>
                  </c:pt>
                  <c:pt idx="20">
                    <c:v>Under</c:v>
                  </c:pt>
                  <c:pt idx="21">
                    <c:v>Not Under</c:v>
                  </c:pt>
                  <c:pt idx="22">
                    <c:v>Not Under</c:v>
                  </c:pt>
                  <c:pt idx="23">
                    <c:v>Not Under</c:v>
                  </c:pt>
                  <c:pt idx="24">
                    <c:v>Under</c:v>
                  </c:pt>
                  <c:pt idx="25">
                    <c:v>Not Under</c:v>
                  </c:pt>
                  <c:pt idx="26">
                    <c:v>Not Under</c:v>
                  </c:pt>
                  <c:pt idx="27">
                    <c:v>Not Under</c:v>
                  </c:pt>
                  <c:pt idx="28">
                    <c:v>Under</c:v>
                  </c:pt>
                  <c:pt idx="29">
                    <c:v>Not Under</c:v>
                  </c:pt>
                  <c:pt idx="30">
                    <c:v>Not Under</c:v>
                  </c:pt>
                  <c:pt idx="31">
                    <c:v>Under</c:v>
                  </c:pt>
                </c:lvl>
                <c:lvl>
                  <c:pt idx="0">
                    <c:v>Over</c:v>
                  </c:pt>
                  <c:pt idx="1">
                    <c:v>Over</c:v>
                  </c:pt>
                  <c:pt idx="2">
                    <c:v>Not Over</c:v>
                  </c:pt>
                  <c:pt idx="3">
                    <c:v>Over</c:v>
                  </c:pt>
                  <c:pt idx="4">
                    <c:v>Not Over</c:v>
                  </c:pt>
                  <c:pt idx="5">
                    <c:v>Over</c:v>
                  </c:pt>
                  <c:pt idx="6">
                    <c:v>Not Over</c:v>
                  </c:pt>
                  <c:pt idx="7">
                    <c:v>Not Over</c:v>
                  </c:pt>
                  <c:pt idx="8">
                    <c:v>Not Over</c:v>
                  </c:pt>
                  <c:pt idx="9">
                    <c:v>Not Over</c:v>
                  </c:pt>
                  <c:pt idx="10">
                    <c:v>Not Over</c:v>
                  </c:pt>
                  <c:pt idx="11">
                    <c:v>Not Over</c:v>
                  </c:pt>
                  <c:pt idx="12">
                    <c:v>Not Over</c:v>
                  </c:pt>
                  <c:pt idx="13">
                    <c:v>Not Over</c:v>
                  </c:pt>
                  <c:pt idx="14">
                    <c:v>Not Over</c:v>
                  </c:pt>
                  <c:pt idx="15">
                    <c:v>Not Over</c:v>
                  </c:pt>
                  <c:pt idx="16">
                    <c:v>Not Over</c:v>
                  </c:pt>
                  <c:pt idx="17">
                    <c:v>Not Over</c:v>
                  </c:pt>
                  <c:pt idx="18">
                    <c:v>Not Over</c:v>
                  </c:pt>
                  <c:pt idx="19">
                    <c:v>Not Over</c:v>
                  </c:pt>
                  <c:pt idx="20">
                    <c:v>Not Over</c:v>
                  </c:pt>
                  <c:pt idx="21">
                    <c:v>Over</c:v>
                  </c:pt>
                  <c:pt idx="22">
                    <c:v>Over</c:v>
                  </c:pt>
                  <c:pt idx="23">
                    <c:v>Over</c:v>
                  </c:pt>
                  <c:pt idx="24">
                    <c:v>Not Over</c:v>
                  </c:pt>
                  <c:pt idx="25">
                    <c:v>Not Over</c:v>
                  </c:pt>
                  <c:pt idx="26">
                    <c:v>Over</c:v>
                  </c:pt>
                  <c:pt idx="27">
                    <c:v>Over</c:v>
                  </c:pt>
                  <c:pt idx="28">
                    <c:v>Not Over</c:v>
                  </c:pt>
                  <c:pt idx="29">
                    <c:v>Over</c:v>
                  </c:pt>
                  <c:pt idx="30">
                    <c:v>Over</c:v>
                  </c:pt>
                  <c:pt idx="31">
                    <c:v>Not Over</c:v>
                  </c:pt>
                </c:lvl>
                <c:lvl>
                  <c:pt idx="0">
                    <c:v>48</c:v>
                  </c:pt>
                  <c:pt idx="1">
                    <c:v>47.5</c:v>
                  </c:pt>
                  <c:pt idx="2">
                    <c:v>47</c:v>
                  </c:pt>
                  <c:pt idx="3">
                    <c:v>48</c:v>
                  </c:pt>
                  <c:pt idx="4">
                    <c:v>46.5</c:v>
                  </c:pt>
                  <c:pt idx="5">
                    <c:v>46.5</c:v>
                  </c:pt>
                  <c:pt idx="6">
                    <c:v>44</c:v>
                  </c:pt>
                  <c:pt idx="7">
                    <c:v>44</c:v>
                  </c:pt>
                  <c:pt idx="8">
                    <c:v>38</c:v>
                  </c:pt>
                  <c:pt idx="9">
                    <c:v>45.5</c:v>
                  </c:pt>
                  <c:pt idx="10">
                    <c:v>43</c:v>
                  </c:pt>
                  <c:pt idx="11">
                    <c:v>43.5</c:v>
                  </c:pt>
                  <c:pt idx="12">
                    <c:v>47.5</c:v>
                  </c:pt>
                  <c:pt idx="13">
                    <c:v>43.5</c:v>
                  </c:pt>
                  <c:pt idx="14">
                    <c:v>50.5</c:v>
                  </c:pt>
                  <c:pt idx="15">
                    <c:v>43.5</c:v>
                  </c:pt>
                  <c:pt idx="16">
                    <c:v>48.5</c:v>
                  </c:pt>
                  <c:pt idx="17">
                    <c:v>46</c:v>
                  </c:pt>
                  <c:pt idx="18">
                    <c:v>47</c:v>
                  </c:pt>
                  <c:pt idx="19">
                    <c:v>45.5</c:v>
                  </c:pt>
                  <c:pt idx="20">
                    <c:v>49.5</c:v>
                  </c:pt>
                  <c:pt idx="21">
                    <c:v>44</c:v>
                  </c:pt>
                  <c:pt idx="22">
                    <c:v>44.5</c:v>
                  </c:pt>
                  <c:pt idx="23">
                    <c:v>42</c:v>
                  </c:pt>
                  <c:pt idx="24">
                    <c:v>40</c:v>
                  </c:pt>
                  <c:pt idx="25">
                    <c:v>42.5</c:v>
                  </c:pt>
                  <c:pt idx="26">
                    <c:v>44.5</c:v>
                  </c:pt>
                  <c:pt idx="27">
                    <c:v>42.5</c:v>
                  </c:pt>
                  <c:pt idx="28">
                    <c:v>46.5</c:v>
                  </c:pt>
                  <c:pt idx="29">
                    <c:v>44.5</c:v>
                  </c:pt>
                  <c:pt idx="30">
                    <c:v>42.5</c:v>
                  </c:pt>
                  <c:pt idx="31">
                    <c:v>46.5</c:v>
                  </c:pt>
                </c:lvl>
                <c:lvl>
                  <c:pt idx="0">
                    <c:v>-8.5</c:v>
                  </c:pt>
                  <c:pt idx="1">
                    <c:v>3</c:v>
                  </c:pt>
                  <c:pt idx="2">
                    <c:v>1</c:v>
                  </c:pt>
                  <c:pt idx="3">
                    <c:v>5</c:v>
                  </c:pt>
                  <c:pt idx="4">
                    <c:v>-1</c:v>
                  </c:pt>
                  <c:pt idx="5">
                    <c:v>-4</c:v>
                  </c:pt>
                  <c:pt idx="6">
                    <c:v>6.5</c:v>
                  </c:pt>
                  <c:pt idx="7">
                    <c:v>-2.5</c:v>
                  </c:pt>
                  <c:pt idx="8">
                    <c:v>3</c:v>
                  </c:pt>
                  <c:pt idx="9">
                    <c:v>-6</c:v>
                  </c:pt>
                  <c:pt idx="10">
                    <c:v>-9</c:v>
                  </c:pt>
                  <c:pt idx="11">
                    <c:v>1</c:v>
                  </c:pt>
                  <c:pt idx="12">
                    <c:v>-2</c:v>
                  </c:pt>
                  <c:pt idx="13">
                    <c:v>-3</c:v>
                  </c:pt>
                  <c:pt idx="14">
                    <c:v>1</c:v>
                  </c:pt>
                  <c:pt idx="15">
                    <c:v>1.5</c:v>
                  </c:pt>
                  <c:pt idx="16">
                    <c:v>-3.5</c:v>
                  </c:pt>
                  <c:pt idx="17">
                    <c:v>7</c:v>
                  </c:pt>
                  <c:pt idx="18">
                    <c:v>-5.5</c:v>
                  </c:pt>
                  <c:pt idx="19">
                    <c:v>-11.5</c:v>
                  </c:pt>
                  <c:pt idx="20">
                    <c:v>-3.5</c:v>
                  </c:pt>
                  <c:pt idx="21">
                    <c:v>-1.5</c:v>
                  </c:pt>
                  <c:pt idx="22">
                    <c:v>-5.5</c:v>
                  </c:pt>
                  <c:pt idx="23">
                    <c:v>5.5</c:v>
                  </c:pt>
                  <c:pt idx="24">
                    <c:v>-3</c:v>
                  </c:pt>
                  <c:pt idx="25">
                    <c:v>4.5</c:v>
                  </c:pt>
                  <c:pt idx="26">
                    <c:v>-6.5</c:v>
                  </c:pt>
                  <c:pt idx="27">
                    <c:v>2.5</c:v>
                  </c:pt>
                  <c:pt idx="28">
                    <c:v>1.5</c:v>
                  </c:pt>
                  <c:pt idx="29">
                    <c:v>-4.5</c:v>
                  </c:pt>
                  <c:pt idx="30">
                    <c:v>-2.5</c:v>
                  </c:pt>
                  <c:pt idx="31">
                    <c:v>3.5</c:v>
                  </c:pt>
                </c:lvl>
                <c:lvl>
                  <c:pt idx="0">
                    <c:v>phi</c:v>
                  </c:pt>
                  <c:pt idx="1">
                    <c:v>sdg</c:v>
                  </c:pt>
                  <c:pt idx="2">
                    <c:v>atl</c:v>
                  </c:pt>
                  <c:pt idx="3">
                    <c:v>cle</c:v>
                  </c:pt>
                  <c:pt idx="4">
                    <c:v>clt</c:v>
                  </c:pt>
                  <c:pt idx="5">
                    <c:v>jax</c:v>
                  </c:pt>
                  <c:pt idx="6">
                    <c:v>nor</c:v>
                  </c:pt>
                  <c:pt idx="7">
                    <c:v>nwe</c:v>
                  </c:pt>
                  <c:pt idx="8">
                    <c:v>nyj</c:v>
                  </c:pt>
                  <c:pt idx="9">
                    <c:v>was</c:v>
                  </c:pt>
                  <c:pt idx="10">
                    <c:v>den</c:v>
                  </c:pt>
                  <c:pt idx="11">
                    <c:v>sea</c:v>
                  </c:pt>
                  <c:pt idx="12">
                    <c:v>gnb</c:v>
                  </c:pt>
                  <c:pt idx="13">
                    <c:v>ram</c:v>
                  </c:pt>
                  <c:pt idx="14">
                    <c:v>buf</c:v>
                  </c:pt>
                  <c:pt idx="15">
                    <c:v>chi</c:v>
                  </c:pt>
                  <c:pt idx="16">
                    <c:v>gnb</c:v>
                  </c:pt>
                  <c:pt idx="17">
                    <c:v>nyj</c:v>
                  </c:pt>
                  <c:pt idx="18">
                    <c:v>det</c:v>
                  </c:pt>
                  <c:pt idx="19">
                    <c:v>rav</c:v>
                  </c:pt>
                  <c:pt idx="20">
                    <c:v>cin</c:v>
                  </c:pt>
                  <c:pt idx="21">
                    <c:v>mia</c:v>
                  </c:pt>
                  <c:pt idx="22">
                    <c:v>dal</c:v>
                  </c:pt>
                  <c:pt idx="23">
                    <c:v>oti</c:v>
                  </c:pt>
                  <c:pt idx="24">
                    <c:v>pit</c:v>
                  </c:pt>
                  <c:pt idx="25">
                    <c:v>nor</c:v>
                  </c:pt>
                  <c:pt idx="26">
                    <c:v>crd</c:v>
                  </c:pt>
                  <c:pt idx="27">
                    <c:v>clt</c:v>
                  </c:pt>
                  <c:pt idx="28">
                    <c:v>kan</c:v>
                  </c:pt>
                  <c:pt idx="29">
                    <c:v>min</c:v>
                  </c:pt>
                  <c:pt idx="30">
                    <c:v>htx</c:v>
                  </c:pt>
                  <c:pt idx="31">
                    <c:v>rai</c:v>
                  </c:pt>
                </c:lvl>
                <c:lvl>
                  <c:pt idx="0">
                    <c:v>dal</c:v>
                  </c:pt>
                  <c:pt idx="1">
                    <c:v>kan</c:v>
                  </c:pt>
                  <c:pt idx="2">
                    <c:v>tam</c:v>
                  </c:pt>
                  <c:pt idx="3">
                    <c:v>cin</c:v>
                  </c:pt>
                  <c:pt idx="4">
                    <c:v>mia</c:v>
                  </c:pt>
                  <c:pt idx="5">
                    <c:v>car</c:v>
                  </c:pt>
                  <c:pt idx="6">
                    <c:v>crd</c:v>
                  </c:pt>
                  <c:pt idx="7">
                    <c:v>rai</c:v>
                  </c:pt>
                  <c:pt idx="8">
                    <c:v>pit</c:v>
                  </c:pt>
                  <c:pt idx="9">
                    <c:v>nyg</c:v>
                  </c:pt>
                  <c:pt idx="10">
                    <c:v>oti</c:v>
                  </c:pt>
                  <c:pt idx="11">
                    <c:v>sfo</c:v>
                  </c:pt>
                  <c:pt idx="12">
                    <c:v>det</c:v>
                  </c:pt>
                  <c:pt idx="13">
                    <c:v>htx</c:v>
                  </c:pt>
                  <c:pt idx="14">
                    <c:v>rav</c:v>
                  </c:pt>
                  <c:pt idx="15">
                    <c:v>min</c:v>
                  </c:pt>
                  <c:pt idx="16">
                    <c:v>was</c:v>
                  </c:pt>
                  <c:pt idx="17">
                    <c:v>buf</c:v>
                  </c:pt>
                  <c:pt idx="18">
                    <c:v>chi</c:v>
                  </c:pt>
                  <c:pt idx="19">
                    <c:v>cle</c:v>
                  </c:pt>
                  <c:pt idx="20">
                    <c:v>jax</c:v>
                  </c:pt>
                  <c:pt idx="21">
                    <c:v>nwe</c:v>
                  </c:pt>
                  <c:pt idx="22">
                    <c:v>nyg</c:v>
                  </c:pt>
                  <c:pt idx="23">
                    <c:v>ram</c:v>
                  </c:pt>
                  <c:pt idx="24">
                    <c:v>sea</c:v>
                  </c:pt>
                  <c:pt idx="25">
                    <c:v>sfo</c:v>
                  </c:pt>
                  <c:pt idx="26">
                    <c:v>car</c:v>
                  </c:pt>
                  <c:pt idx="27">
                    <c:v>den</c:v>
                  </c:pt>
                  <c:pt idx="28">
                    <c:v>phi</c:v>
                  </c:pt>
                  <c:pt idx="29">
                    <c:v>atl</c:v>
                  </c:pt>
                  <c:pt idx="30">
                    <c:v>tam</c:v>
                  </c:pt>
                  <c:pt idx="31">
                    <c:v>sdg</c:v>
                  </c:pt>
                </c:lvl>
                <c:lvl>
                  <c:pt idx="0">
                    <c:v>dal @ phi</c:v>
                  </c:pt>
                  <c:pt idx="1">
                    <c:v>kan @ sdg</c:v>
                  </c:pt>
                  <c:pt idx="2">
                    <c:v>tam @ atl</c:v>
                  </c:pt>
                  <c:pt idx="3">
                    <c:v>cin @ cle</c:v>
                  </c:pt>
                  <c:pt idx="4">
                    <c:v>mia @ clt</c:v>
                  </c:pt>
                  <c:pt idx="5">
                    <c:v>car @ jax</c:v>
                  </c:pt>
                  <c:pt idx="6">
                    <c:v>crd @ nor</c:v>
                  </c:pt>
                  <c:pt idx="7">
                    <c:v>rai @ nwe</c:v>
                  </c:pt>
                  <c:pt idx="8">
                    <c:v>pit @ nyj</c:v>
                  </c:pt>
                  <c:pt idx="9">
                    <c:v>nyg @ was</c:v>
                  </c:pt>
                  <c:pt idx="10">
                    <c:v>oti @ den</c:v>
                  </c:pt>
                  <c:pt idx="11">
                    <c:v>sfo @ sea</c:v>
                  </c:pt>
                  <c:pt idx="12">
                    <c:v>det @ gnb</c:v>
                  </c:pt>
                  <c:pt idx="13">
                    <c:v>htx @ ram</c:v>
                  </c:pt>
                  <c:pt idx="14">
                    <c:v>rav @ buf</c:v>
                  </c:pt>
                  <c:pt idx="15">
                    <c:v>min @ chi</c:v>
                  </c:pt>
                  <c:pt idx="16">
                    <c:v>was @ gnb</c:v>
                  </c:pt>
                  <c:pt idx="17">
                    <c:v>buf @ nyj</c:v>
                  </c:pt>
                  <c:pt idx="18">
                    <c:v>chi @ det</c:v>
                  </c:pt>
                  <c:pt idx="19">
                    <c:v>cle @ rav</c:v>
                  </c:pt>
                  <c:pt idx="20">
                    <c:v>jax @ cin</c:v>
                  </c:pt>
                  <c:pt idx="21">
                    <c:v>nwe @ mia</c:v>
                  </c:pt>
                  <c:pt idx="22">
                    <c:v>nyg @ dal</c:v>
                  </c:pt>
                  <c:pt idx="23">
                    <c:v>ram @ oti</c:v>
                  </c:pt>
                  <c:pt idx="24">
                    <c:v>sea @ pit</c:v>
                  </c:pt>
                  <c:pt idx="25">
                    <c:v>sfo @ nor</c:v>
                  </c:pt>
                  <c:pt idx="26">
                    <c:v>car @ crd</c:v>
                  </c:pt>
                  <c:pt idx="27">
                    <c:v>den @ clt</c:v>
                  </c:pt>
                  <c:pt idx="28">
                    <c:v>phi @ kan</c:v>
                  </c:pt>
                  <c:pt idx="29">
                    <c:v>atl @ min</c:v>
                  </c:pt>
                  <c:pt idx="30">
                    <c:v>tam @ htx</c:v>
                  </c:pt>
                  <c:pt idx="31">
                    <c:v>sdg @ rai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1</c:v>
                  </c:pt>
                  <c:pt idx="15">
                    <c:v>1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</c:lvl>
              </c:multiLvlStrCache>
              <c:extLst xmlns:c15="http://schemas.microsoft.com/office/drawing/2012/chart"/>
            </c:multiLvlStrRef>
          </c:xVal>
          <c:yVal>
            <c:numRef>
              <c:f>'Model Predictions'!$X$2:$X$33</c:f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B4F5-4ACF-84A8-640FBD14481B}"/>
            </c:ext>
          </c:extLst>
        </c:ser>
        <c:ser>
          <c:idx val="12"/>
          <c:order val="12"/>
          <c:tx>
            <c:strRef>
              <c:f>'Model Predictions'!$Y$1</c:f>
              <c:strCache>
                <c:ptCount val="1"/>
                <c:pt idx="0">
                  <c:v>ABS_Spread_Opp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'Model Predictions'!$A$2:$K$33</c:f>
              <c:multiLvlStrCache>
                <c:ptCount val="32"/>
                <c:lvl>
                  <c:pt idx="0">
                    <c:v>26</c:v>
                  </c:pt>
                  <c:pt idx="1">
                    <c:v>29</c:v>
                  </c:pt>
                  <c:pt idx="2">
                    <c:v>18</c:v>
                  </c:pt>
                  <c:pt idx="3">
                    <c:v>30</c:v>
                  </c:pt>
                  <c:pt idx="4">
                    <c:v>28</c:v>
                  </c:pt>
                  <c:pt idx="5">
                    <c:v>21</c:v>
                  </c:pt>
                  <c:pt idx="6">
                    <c:v>26</c:v>
                  </c:pt>
                  <c:pt idx="7">
                    <c:v>22</c:v>
                  </c:pt>
                  <c:pt idx="8">
                    <c:v>21</c:v>
                  </c:pt>
                  <c:pt idx="9">
                    <c:v>21</c:v>
                  </c:pt>
                  <c:pt idx="10">
                    <c:v>17</c:v>
                  </c:pt>
                  <c:pt idx="11">
                    <c:v>22</c:v>
                  </c:pt>
                  <c:pt idx="12">
                    <c:v>23</c:v>
                  </c:pt>
                  <c:pt idx="13">
                    <c:v>17</c:v>
                  </c:pt>
                  <c:pt idx="14">
                    <c:v>22</c:v>
                  </c:pt>
                  <c:pt idx="15">
                    <c:v>22</c:v>
                  </c:pt>
                  <c:pt idx="16">
                    <c:v>25</c:v>
                  </c:pt>
                  <c:pt idx="17">
                    <c:v>28</c:v>
                  </c:pt>
                  <c:pt idx="18">
                    <c:v>20</c:v>
                  </c:pt>
                  <c:pt idx="19">
                    <c:v>19</c:v>
                  </c:pt>
                  <c:pt idx="20">
                    <c:v>23</c:v>
                  </c:pt>
                  <c:pt idx="21">
                    <c:v>23</c:v>
                  </c:pt>
                  <c:pt idx="22">
                    <c:v>19</c:v>
                  </c:pt>
                  <c:pt idx="23">
                    <c:v>24</c:v>
                  </c:pt>
                  <c:pt idx="24">
                    <c:v>15</c:v>
                  </c:pt>
                  <c:pt idx="25">
                    <c:v>27</c:v>
                  </c:pt>
                  <c:pt idx="26">
                    <c:v>21</c:v>
                  </c:pt>
                  <c:pt idx="27">
                    <c:v>22</c:v>
                  </c:pt>
                  <c:pt idx="28">
                    <c:v>21</c:v>
                  </c:pt>
                  <c:pt idx="29">
                    <c:v>22</c:v>
                  </c:pt>
                  <c:pt idx="30">
                    <c:v>25</c:v>
                  </c:pt>
                  <c:pt idx="31">
                    <c:v>28</c:v>
                  </c:pt>
                </c:lvl>
                <c:lvl>
                  <c:pt idx="0">
                    <c:v>No Cover</c:v>
                  </c:pt>
                  <c:pt idx="1">
                    <c:v>No Cover</c:v>
                  </c:pt>
                  <c:pt idx="2">
                    <c:v>Cover</c:v>
                  </c:pt>
                  <c:pt idx="3">
                    <c:v>No Cover</c:v>
                  </c:pt>
                  <c:pt idx="4">
                    <c:v>No Cover</c:v>
                  </c:pt>
                  <c:pt idx="5">
                    <c:v>Cover</c:v>
                  </c:pt>
                  <c:pt idx="6">
                    <c:v>No Cover</c:v>
                  </c:pt>
                  <c:pt idx="7">
                    <c:v>Cover</c:v>
                  </c:pt>
                  <c:pt idx="8">
                    <c:v>No Cover</c:v>
                  </c:pt>
                  <c:pt idx="9">
                    <c:v>No Cover</c:v>
                  </c:pt>
                  <c:pt idx="10">
                    <c:v>No Cover</c:v>
                  </c:pt>
                  <c:pt idx="11">
                    <c:v>Cover</c:v>
                  </c:pt>
                  <c:pt idx="12">
                    <c:v>No Cover</c:v>
                  </c:pt>
                  <c:pt idx="13">
                    <c:v>Cover</c:v>
                  </c:pt>
                  <c:pt idx="14">
                    <c:v>No Cover</c:v>
                  </c:pt>
                  <c:pt idx="15">
                    <c:v>Cover</c:v>
                  </c:pt>
                  <c:pt idx="16">
                    <c:v>No Cover</c:v>
                  </c:pt>
                  <c:pt idx="17">
                    <c:v>No Cover</c:v>
                  </c:pt>
                  <c:pt idx="18">
                    <c:v>No Cover</c:v>
                  </c:pt>
                  <c:pt idx="19">
                    <c:v>No Cover</c:v>
                  </c:pt>
                  <c:pt idx="20">
                    <c:v>No Cover</c:v>
                  </c:pt>
                  <c:pt idx="21">
                    <c:v>No Cover</c:v>
                  </c:pt>
                  <c:pt idx="22">
                    <c:v>Cover</c:v>
                  </c:pt>
                  <c:pt idx="23">
                    <c:v>Cover</c:v>
                  </c:pt>
                  <c:pt idx="24">
                    <c:v>Cover</c:v>
                  </c:pt>
                  <c:pt idx="25">
                    <c:v>No Cover</c:v>
                  </c:pt>
                  <c:pt idx="26">
                    <c:v>Cover</c:v>
                  </c:pt>
                  <c:pt idx="27">
                    <c:v>Cover</c:v>
                  </c:pt>
                  <c:pt idx="28">
                    <c:v>Cover</c:v>
                  </c:pt>
                  <c:pt idx="29">
                    <c:v>No Cover</c:v>
                  </c:pt>
                  <c:pt idx="30">
                    <c:v>No Cover</c:v>
                  </c:pt>
                  <c:pt idx="31">
                    <c:v>No Cover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1</c:v>
                  </c:pt>
                  <c:pt idx="3">
                    <c:v>0</c:v>
                  </c:pt>
                  <c:pt idx="4">
                    <c:v>0</c:v>
                  </c:pt>
                  <c:pt idx="5">
                    <c:v>1</c:v>
                  </c:pt>
                  <c:pt idx="6">
                    <c:v>0</c:v>
                  </c:pt>
                  <c:pt idx="7">
                    <c:v>1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1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1</c:v>
                  </c:pt>
                  <c:pt idx="24">
                    <c:v>1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lvl>
                <c:lvl>
                  <c:pt idx="0">
                    <c:v>Not Under</c:v>
                  </c:pt>
                  <c:pt idx="1">
                    <c:v>Not Under</c:v>
                  </c:pt>
                  <c:pt idx="2">
                    <c:v>Under</c:v>
                  </c:pt>
                  <c:pt idx="3">
                    <c:v>Not Under</c:v>
                  </c:pt>
                  <c:pt idx="4">
                    <c:v>Under</c:v>
                  </c:pt>
                  <c:pt idx="5">
                    <c:v>Not Under</c:v>
                  </c:pt>
                  <c:pt idx="6">
                    <c:v>Under</c:v>
                  </c:pt>
                  <c:pt idx="7">
                    <c:v>Under</c:v>
                  </c:pt>
                  <c:pt idx="8">
                    <c:v>Under</c:v>
                  </c:pt>
                  <c:pt idx="9">
                    <c:v>Under</c:v>
                  </c:pt>
                  <c:pt idx="10">
                    <c:v>Under</c:v>
                  </c:pt>
                  <c:pt idx="11">
                    <c:v>Under</c:v>
                  </c:pt>
                  <c:pt idx="12">
                    <c:v>Under</c:v>
                  </c:pt>
                  <c:pt idx="13">
                    <c:v>Under</c:v>
                  </c:pt>
                  <c:pt idx="14">
                    <c:v>Under</c:v>
                  </c:pt>
                  <c:pt idx="15">
                    <c:v>Under</c:v>
                  </c:pt>
                  <c:pt idx="16">
                    <c:v>Under</c:v>
                  </c:pt>
                  <c:pt idx="17">
                    <c:v>Under</c:v>
                  </c:pt>
                  <c:pt idx="18">
                    <c:v>Not Under</c:v>
                  </c:pt>
                  <c:pt idx="19">
                    <c:v>Under</c:v>
                  </c:pt>
                  <c:pt idx="20">
                    <c:v>Under</c:v>
                  </c:pt>
                  <c:pt idx="21">
                    <c:v>Not Under</c:v>
                  </c:pt>
                  <c:pt idx="22">
                    <c:v>Not Under</c:v>
                  </c:pt>
                  <c:pt idx="23">
                    <c:v>Not Under</c:v>
                  </c:pt>
                  <c:pt idx="24">
                    <c:v>Under</c:v>
                  </c:pt>
                  <c:pt idx="25">
                    <c:v>Not Under</c:v>
                  </c:pt>
                  <c:pt idx="26">
                    <c:v>Not Under</c:v>
                  </c:pt>
                  <c:pt idx="27">
                    <c:v>Not Under</c:v>
                  </c:pt>
                  <c:pt idx="28">
                    <c:v>Under</c:v>
                  </c:pt>
                  <c:pt idx="29">
                    <c:v>Not Under</c:v>
                  </c:pt>
                  <c:pt idx="30">
                    <c:v>Not Under</c:v>
                  </c:pt>
                  <c:pt idx="31">
                    <c:v>Under</c:v>
                  </c:pt>
                </c:lvl>
                <c:lvl>
                  <c:pt idx="0">
                    <c:v>Over</c:v>
                  </c:pt>
                  <c:pt idx="1">
                    <c:v>Over</c:v>
                  </c:pt>
                  <c:pt idx="2">
                    <c:v>Not Over</c:v>
                  </c:pt>
                  <c:pt idx="3">
                    <c:v>Over</c:v>
                  </c:pt>
                  <c:pt idx="4">
                    <c:v>Not Over</c:v>
                  </c:pt>
                  <c:pt idx="5">
                    <c:v>Over</c:v>
                  </c:pt>
                  <c:pt idx="6">
                    <c:v>Not Over</c:v>
                  </c:pt>
                  <c:pt idx="7">
                    <c:v>Not Over</c:v>
                  </c:pt>
                  <c:pt idx="8">
                    <c:v>Not Over</c:v>
                  </c:pt>
                  <c:pt idx="9">
                    <c:v>Not Over</c:v>
                  </c:pt>
                  <c:pt idx="10">
                    <c:v>Not Over</c:v>
                  </c:pt>
                  <c:pt idx="11">
                    <c:v>Not Over</c:v>
                  </c:pt>
                  <c:pt idx="12">
                    <c:v>Not Over</c:v>
                  </c:pt>
                  <c:pt idx="13">
                    <c:v>Not Over</c:v>
                  </c:pt>
                  <c:pt idx="14">
                    <c:v>Not Over</c:v>
                  </c:pt>
                  <c:pt idx="15">
                    <c:v>Not Over</c:v>
                  </c:pt>
                  <c:pt idx="16">
                    <c:v>Not Over</c:v>
                  </c:pt>
                  <c:pt idx="17">
                    <c:v>Not Over</c:v>
                  </c:pt>
                  <c:pt idx="18">
                    <c:v>Not Over</c:v>
                  </c:pt>
                  <c:pt idx="19">
                    <c:v>Not Over</c:v>
                  </c:pt>
                  <c:pt idx="20">
                    <c:v>Not Over</c:v>
                  </c:pt>
                  <c:pt idx="21">
                    <c:v>Over</c:v>
                  </c:pt>
                  <c:pt idx="22">
                    <c:v>Over</c:v>
                  </c:pt>
                  <c:pt idx="23">
                    <c:v>Over</c:v>
                  </c:pt>
                  <c:pt idx="24">
                    <c:v>Not Over</c:v>
                  </c:pt>
                  <c:pt idx="25">
                    <c:v>Not Over</c:v>
                  </c:pt>
                  <c:pt idx="26">
                    <c:v>Over</c:v>
                  </c:pt>
                  <c:pt idx="27">
                    <c:v>Over</c:v>
                  </c:pt>
                  <c:pt idx="28">
                    <c:v>Not Over</c:v>
                  </c:pt>
                  <c:pt idx="29">
                    <c:v>Over</c:v>
                  </c:pt>
                  <c:pt idx="30">
                    <c:v>Over</c:v>
                  </c:pt>
                  <c:pt idx="31">
                    <c:v>Not Over</c:v>
                  </c:pt>
                </c:lvl>
                <c:lvl>
                  <c:pt idx="0">
                    <c:v>48</c:v>
                  </c:pt>
                  <c:pt idx="1">
                    <c:v>47.5</c:v>
                  </c:pt>
                  <c:pt idx="2">
                    <c:v>47</c:v>
                  </c:pt>
                  <c:pt idx="3">
                    <c:v>48</c:v>
                  </c:pt>
                  <c:pt idx="4">
                    <c:v>46.5</c:v>
                  </c:pt>
                  <c:pt idx="5">
                    <c:v>46.5</c:v>
                  </c:pt>
                  <c:pt idx="6">
                    <c:v>44</c:v>
                  </c:pt>
                  <c:pt idx="7">
                    <c:v>44</c:v>
                  </c:pt>
                  <c:pt idx="8">
                    <c:v>38</c:v>
                  </c:pt>
                  <c:pt idx="9">
                    <c:v>45.5</c:v>
                  </c:pt>
                  <c:pt idx="10">
                    <c:v>43</c:v>
                  </c:pt>
                  <c:pt idx="11">
                    <c:v>43.5</c:v>
                  </c:pt>
                  <c:pt idx="12">
                    <c:v>47.5</c:v>
                  </c:pt>
                  <c:pt idx="13">
                    <c:v>43.5</c:v>
                  </c:pt>
                  <c:pt idx="14">
                    <c:v>50.5</c:v>
                  </c:pt>
                  <c:pt idx="15">
                    <c:v>43.5</c:v>
                  </c:pt>
                  <c:pt idx="16">
                    <c:v>48.5</c:v>
                  </c:pt>
                  <c:pt idx="17">
                    <c:v>46</c:v>
                  </c:pt>
                  <c:pt idx="18">
                    <c:v>47</c:v>
                  </c:pt>
                  <c:pt idx="19">
                    <c:v>45.5</c:v>
                  </c:pt>
                  <c:pt idx="20">
                    <c:v>49.5</c:v>
                  </c:pt>
                  <c:pt idx="21">
                    <c:v>44</c:v>
                  </c:pt>
                  <c:pt idx="22">
                    <c:v>44.5</c:v>
                  </c:pt>
                  <c:pt idx="23">
                    <c:v>42</c:v>
                  </c:pt>
                  <c:pt idx="24">
                    <c:v>40</c:v>
                  </c:pt>
                  <c:pt idx="25">
                    <c:v>42.5</c:v>
                  </c:pt>
                  <c:pt idx="26">
                    <c:v>44.5</c:v>
                  </c:pt>
                  <c:pt idx="27">
                    <c:v>42.5</c:v>
                  </c:pt>
                  <c:pt idx="28">
                    <c:v>46.5</c:v>
                  </c:pt>
                  <c:pt idx="29">
                    <c:v>44.5</c:v>
                  </c:pt>
                  <c:pt idx="30">
                    <c:v>42.5</c:v>
                  </c:pt>
                  <c:pt idx="31">
                    <c:v>46.5</c:v>
                  </c:pt>
                </c:lvl>
                <c:lvl>
                  <c:pt idx="0">
                    <c:v>-8.5</c:v>
                  </c:pt>
                  <c:pt idx="1">
                    <c:v>3</c:v>
                  </c:pt>
                  <c:pt idx="2">
                    <c:v>1</c:v>
                  </c:pt>
                  <c:pt idx="3">
                    <c:v>5</c:v>
                  </c:pt>
                  <c:pt idx="4">
                    <c:v>-1</c:v>
                  </c:pt>
                  <c:pt idx="5">
                    <c:v>-4</c:v>
                  </c:pt>
                  <c:pt idx="6">
                    <c:v>6.5</c:v>
                  </c:pt>
                  <c:pt idx="7">
                    <c:v>-2.5</c:v>
                  </c:pt>
                  <c:pt idx="8">
                    <c:v>3</c:v>
                  </c:pt>
                  <c:pt idx="9">
                    <c:v>-6</c:v>
                  </c:pt>
                  <c:pt idx="10">
                    <c:v>-9</c:v>
                  </c:pt>
                  <c:pt idx="11">
                    <c:v>1</c:v>
                  </c:pt>
                  <c:pt idx="12">
                    <c:v>-2</c:v>
                  </c:pt>
                  <c:pt idx="13">
                    <c:v>-3</c:v>
                  </c:pt>
                  <c:pt idx="14">
                    <c:v>1</c:v>
                  </c:pt>
                  <c:pt idx="15">
                    <c:v>1.5</c:v>
                  </c:pt>
                  <c:pt idx="16">
                    <c:v>-3.5</c:v>
                  </c:pt>
                  <c:pt idx="17">
                    <c:v>7</c:v>
                  </c:pt>
                  <c:pt idx="18">
                    <c:v>-5.5</c:v>
                  </c:pt>
                  <c:pt idx="19">
                    <c:v>-11.5</c:v>
                  </c:pt>
                  <c:pt idx="20">
                    <c:v>-3.5</c:v>
                  </c:pt>
                  <c:pt idx="21">
                    <c:v>-1.5</c:v>
                  </c:pt>
                  <c:pt idx="22">
                    <c:v>-5.5</c:v>
                  </c:pt>
                  <c:pt idx="23">
                    <c:v>5.5</c:v>
                  </c:pt>
                  <c:pt idx="24">
                    <c:v>-3</c:v>
                  </c:pt>
                  <c:pt idx="25">
                    <c:v>4.5</c:v>
                  </c:pt>
                  <c:pt idx="26">
                    <c:v>-6.5</c:v>
                  </c:pt>
                  <c:pt idx="27">
                    <c:v>2.5</c:v>
                  </c:pt>
                  <c:pt idx="28">
                    <c:v>1.5</c:v>
                  </c:pt>
                  <c:pt idx="29">
                    <c:v>-4.5</c:v>
                  </c:pt>
                  <c:pt idx="30">
                    <c:v>-2.5</c:v>
                  </c:pt>
                  <c:pt idx="31">
                    <c:v>3.5</c:v>
                  </c:pt>
                </c:lvl>
                <c:lvl>
                  <c:pt idx="0">
                    <c:v>phi</c:v>
                  </c:pt>
                  <c:pt idx="1">
                    <c:v>sdg</c:v>
                  </c:pt>
                  <c:pt idx="2">
                    <c:v>atl</c:v>
                  </c:pt>
                  <c:pt idx="3">
                    <c:v>cle</c:v>
                  </c:pt>
                  <c:pt idx="4">
                    <c:v>clt</c:v>
                  </c:pt>
                  <c:pt idx="5">
                    <c:v>jax</c:v>
                  </c:pt>
                  <c:pt idx="6">
                    <c:v>nor</c:v>
                  </c:pt>
                  <c:pt idx="7">
                    <c:v>nwe</c:v>
                  </c:pt>
                  <c:pt idx="8">
                    <c:v>nyj</c:v>
                  </c:pt>
                  <c:pt idx="9">
                    <c:v>was</c:v>
                  </c:pt>
                  <c:pt idx="10">
                    <c:v>den</c:v>
                  </c:pt>
                  <c:pt idx="11">
                    <c:v>sea</c:v>
                  </c:pt>
                  <c:pt idx="12">
                    <c:v>gnb</c:v>
                  </c:pt>
                  <c:pt idx="13">
                    <c:v>ram</c:v>
                  </c:pt>
                  <c:pt idx="14">
                    <c:v>buf</c:v>
                  </c:pt>
                  <c:pt idx="15">
                    <c:v>chi</c:v>
                  </c:pt>
                  <c:pt idx="16">
                    <c:v>gnb</c:v>
                  </c:pt>
                  <c:pt idx="17">
                    <c:v>nyj</c:v>
                  </c:pt>
                  <c:pt idx="18">
                    <c:v>det</c:v>
                  </c:pt>
                  <c:pt idx="19">
                    <c:v>rav</c:v>
                  </c:pt>
                  <c:pt idx="20">
                    <c:v>cin</c:v>
                  </c:pt>
                  <c:pt idx="21">
                    <c:v>mia</c:v>
                  </c:pt>
                  <c:pt idx="22">
                    <c:v>dal</c:v>
                  </c:pt>
                  <c:pt idx="23">
                    <c:v>oti</c:v>
                  </c:pt>
                  <c:pt idx="24">
                    <c:v>pit</c:v>
                  </c:pt>
                  <c:pt idx="25">
                    <c:v>nor</c:v>
                  </c:pt>
                  <c:pt idx="26">
                    <c:v>crd</c:v>
                  </c:pt>
                  <c:pt idx="27">
                    <c:v>clt</c:v>
                  </c:pt>
                  <c:pt idx="28">
                    <c:v>kan</c:v>
                  </c:pt>
                  <c:pt idx="29">
                    <c:v>min</c:v>
                  </c:pt>
                  <c:pt idx="30">
                    <c:v>htx</c:v>
                  </c:pt>
                  <c:pt idx="31">
                    <c:v>rai</c:v>
                  </c:pt>
                </c:lvl>
                <c:lvl>
                  <c:pt idx="0">
                    <c:v>dal</c:v>
                  </c:pt>
                  <c:pt idx="1">
                    <c:v>kan</c:v>
                  </c:pt>
                  <c:pt idx="2">
                    <c:v>tam</c:v>
                  </c:pt>
                  <c:pt idx="3">
                    <c:v>cin</c:v>
                  </c:pt>
                  <c:pt idx="4">
                    <c:v>mia</c:v>
                  </c:pt>
                  <c:pt idx="5">
                    <c:v>car</c:v>
                  </c:pt>
                  <c:pt idx="6">
                    <c:v>crd</c:v>
                  </c:pt>
                  <c:pt idx="7">
                    <c:v>rai</c:v>
                  </c:pt>
                  <c:pt idx="8">
                    <c:v>pit</c:v>
                  </c:pt>
                  <c:pt idx="9">
                    <c:v>nyg</c:v>
                  </c:pt>
                  <c:pt idx="10">
                    <c:v>oti</c:v>
                  </c:pt>
                  <c:pt idx="11">
                    <c:v>sfo</c:v>
                  </c:pt>
                  <c:pt idx="12">
                    <c:v>det</c:v>
                  </c:pt>
                  <c:pt idx="13">
                    <c:v>htx</c:v>
                  </c:pt>
                  <c:pt idx="14">
                    <c:v>rav</c:v>
                  </c:pt>
                  <c:pt idx="15">
                    <c:v>min</c:v>
                  </c:pt>
                  <c:pt idx="16">
                    <c:v>was</c:v>
                  </c:pt>
                  <c:pt idx="17">
                    <c:v>buf</c:v>
                  </c:pt>
                  <c:pt idx="18">
                    <c:v>chi</c:v>
                  </c:pt>
                  <c:pt idx="19">
                    <c:v>cle</c:v>
                  </c:pt>
                  <c:pt idx="20">
                    <c:v>jax</c:v>
                  </c:pt>
                  <c:pt idx="21">
                    <c:v>nwe</c:v>
                  </c:pt>
                  <c:pt idx="22">
                    <c:v>nyg</c:v>
                  </c:pt>
                  <c:pt idx="23">
                    <c:v>ram</c:v>
                  </c:pt>
                  <c:pt idx="24">
                    <c:v>sea</c:v>
                  </c:pt>
                  <c:pt idx="25">
                    <c:v>sfo</c:v>
                  </c:pt>
                  <c:pt idx="26">
                    <c:v>car</c:v>
                  </c:pt>
                  <c:pt idx="27">
                    <c:v>den</c:v>
                  </c:pt>
                  <c:pt idx="28">
                    <c:v>phi</c:v>
                  </c:pt>
                  <c:pt idx="29">
                    <c:v>atl</c:v>
                  </c:pt>
                  <c:pt idx="30">
                    <c:v>tam</c:v>
                  </c:pt>
                  <c:pt idx="31">
                    <c:v>sdg</c:v>
                  </c:pt>
                </c:lvl>
                <c:lvl>
                  <c:pt idx="0">
                    <c:v>dal @ phi</c:v>
                  </c:pt>
                  <c:pt idx="1">
                    <c:v>kan @ sdg</c:v>
                  </c:pt>
                  <c:pt idx="2">
                    <c:v>tam @ atl</c:v>
                  </c:pt>
                  <c:pt idx="3">
                    <c:v>cin @ cle</c:v>
                  </c:pt>
                  <c:pt idx="4">
                    <c:v>mia @ clt</c:v>
                  </c:pt>
                  <c:pt idx="5">
                    <c:v>car @ jax</c:v>
                  </c:pt>
                  <c:pt idx="6">
                    <c:v>crd @ nor</c:v>
                  </c:pt>
                  <c:pt idx="7">
                    <c:v>rai @ nwe</c:v>
                  </c:pt>
                  <c:pt idx="8">
                    <c:v>pit @ nyj</c:v>
                  </c:pt>
                  <c:pt idx="9">
                    <c:v>nyg @ was</c:v>
                  </c:pt>
                  <c:pt idx="10">
                    <c:v>oti @ den</c:v>
                  </c:pt>
                  <c:pt idx="11">
                    <c:v>sfo @ sea</c:v>
                  </c:pt>
                  <c:pt idx="12">
                    <c:v>det @ gnb</c:v>
                  </c:pt>
                  <c:pt idx="13">
                    <c:v>htx @ ram</c:v>
                  </c:pt>
                  <c:pt idx="14">
                    <c:v>rav @ buf</c:v>
                  </c:pt>
                  <c:pt idx="15">
                    <c:v>min @ chi</c:v>
                  </c:pt>
                  <c:pt idx="16">
                    <c:v>was @ gnb</c:v>
                  </c:pt>
                  <c:pt idx="17">
                    <c:v>buf @ nyj</c:v>
                  </c:pt>
                  <c:pt idx="18">
                    <c:v>chi @ det</c:v>
                  </c:pt>
                  <c:pt idx="19">
                    <c:v>cle @ rav</c:v>
                  </c:pt>
                  <c:pt idx="20">
                    <c:v>jax @ cin</c:v>
                  </c:pt>
                  <c:pt idx="21">
                    <c:v>nwe @ mia</c:v>
                  </c:pt>
                  <c:pt idx="22">
                    <c:v>nyg @ dal</c:v>
                  </c:pt>
                  <c:pt idx="23">
                    <c:v>ram @ oti</c:v>
                  </c:pt>
                  <c:pt idx="24">
                    <c:v>sea @ pit</c:v>
                  </c:pt>
                  <c:pt idx="25">
                    <c:v>sfo @ nor</c:v>
                  </c:pt>
                  <c:pt idx="26">
                    <c:v>car @ crd</c:v>
                  </c:pt>
                  <c:pt idx="27">
                    <c:v>den @ clt</c:v>
                  </c:pt>
                  <c:pt idx="28">
                    <c:v>phi @ kan</c:v>
                  </c:pt>
                  <c:pt idx="29">
                    <c:v>atl @ min</c:v>
                  </c:pt>
                  <c:pt idx="30">
                    <c:v>tam @ htx</c:v>
                  </c:pt>
                  <c:pt idx="31">
                    <c:v>sdg @ rai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1</c:v>
                  </c:pt>
                  <c:pt idx="15">
                    <c:v>1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</c:lvl>
              </c:multiLvlStrCache>
              <c:extLst xmlns:c15="http://schemas.microsoft.com/office/drawing/2012/chart"/>
            </c:multiLvlStrRef>
          </c:xVal>
          <c:yVal>
            <c:numRef>
              <c:f>'Model Predictions'!$Y$2:$Y$33</c:f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B4F5-4ACF-84A8-640FBD14481B}"/>
            </c:ext>
          </c:extLst>
        </c:ser>
        <c:ser>
          <c:idx val="13"/>
          <c:order val="13"/>
          <c:tx>
            <c:strRef>
              <c:f>'Model Predictions'!$Z$1</c:f>
              <c:strCache>
                <c:ptCount val="1"/>
                <c:pt idx="0">
                  <c:v>ABS_Spread_Tm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'Model Predictions'!$A$2:$K$33</c:f>
              <c:multiLvlStrCache>
                <c:ptCount val="32"/>
                <c:lvl>
                  <c:pt idx="0">
                    <c:v>26</c:v>
                  </c:pt>
                  <c:pt idx="1">
                    <c:v>29</c:v>
                  </c:pt>
                  <c:pt idx="2">
                    <c:v>18</c:v>
                  </c:pt>
                  <c:pt idx="3">
                    <c:v>30</c:v>
                  </c:pt>
                  <c:pt idx="4">
                    <c:v>28</c:v>
                  </c:pt>
                  <c:pt idx="5">
                    <c:v>21</c:v>
                  </c:pt>
                  <c:pt idx="6">
                    <c:v>26</c:v>
                  </c:pt>
                  <c:pt idx="7">
                    <c:v>22</c:v>
                  </c:pt>
                  <c:pt idx="8">
                    <c:v>21</c:v>
                  </c:pt>
                  <c:pt idx="9">
                    <c:v>21</c:v>
                  </c:pt>
                  <c:pt idx="10">
                    <c:v>17</c:v>
                  </c:pt>
                  <c:pt idx="11">
                    <c:v>22</c:v>
                  </c:pt>
                  <c:pt idx="12">
                    <c:v>23</c:v>
                  </c:pt>
                  <c:pt idx="13">
                    <c:v>17</c:v>
                  </c:pt>
                  <c:pt idx="14">
                    <c:v>22</c:v>
                  </c:pt>
                  <c:pt idx="15">
                    <c:v>22</c:v>
                  </c:pt>
                  <c:pt idx="16">
                    <c:v>25</c:v>
                  </c:pt>
                  <c:pt idx="17">
                    <c:v>28</c:v>
                  </c:pt>
                  <c:pt idx="18">
                    <c:v>20</c:v>
                  </c:pt>
                  <c:pt idx="19">
                    <c:v>19</c:v>
                  </c:pt>
                  <c:pt idx="20">
                    <c:v>23</c:v>
                  </c:pt>
                  <c:pt idx="21">
                    <c:v>23</c:v>
                  </c:pt>
                  <c:pt idx="22">
                    <c:v>19</c:v>
                  </c:pt>
                  <c:pt idx="23">
                    <c:v>24</c:v>
                  </c:pt>
                  <c:pt idx="24">
                    <c:v>15</c:v>
                  </c:pt>
                  <c:pt idx="25">
                    <c:v>27</c:v>
                  </c:pt>
                  <c:pt idx="26">
                    <c:v>21</c:v>
                  </c:pt>
                  <c:pt idx="27">
                    <c:v>22</c:v>
                  </c:pt>
                  <c:pt idx="28">
                    <c:v>21</c:v>
                  </c:pt>
                  <c:pt idx="29">
                    <c:v>22</c:v>
                  </c:pt>
                  <c:pt idx="30">
                    <c:v>25</c:v>
                  </c:pt>
                  <c:pt idx="31">
                    <c:v>28</c:v>
                  </c:pt>
                </c:lvl>
                <c:lvl>
                  <c:pt idx="0">
                    <c:v>No Cover</c:v>
                  </c:pt>
                  <c:pt idx="1">
                    <c:v>No Cover</c:v>
                  </c:pt>
                  <c:pt idx="2">
                    <c:v>Cover</c:v>
                  </c:pt>
                  <c:pt idx="3">
                    <c:v>No Cover</c:v>
                  </c:pt>
                  <c:pt idx="4">
                    <c:v>No Cover</c:v>
                  </c:pt>
                  <c:pt idx="5">
                    <c:v>Cover</c:v>
                  </c:pt>
                  <c:pt idx="6">
                    <c:v>No Cover</c:v>
                  </c:pt>
                  <c:pt idx="7">
                    <c:v>Cover</c:v>
                  </c:pt>
                  <c:pt idx="8">
                    <c:v>No Cover</c:v>
                  </c:pt>
                  <c:pt idx="9">
                    <c:v>No Cover</c:v>
                  </c:pt>
                  <c:pt idx="10">
                    <c:v>No Cover</c:v>
                  </c:pt>
                  <c:pt idx="11">
                    <c:v>Cover</c:v>
                  </c:pt>
                  <c:pt idx="12">
                    <c:v>No Cover</c:v>
                  </c:pt>
                  <c:pt idx="13">
                    <c:v>Cover</c:v>
                  </c:pt>
                  <c:pt idx="14">
                    <c:v>No Cover</c:v>
                  </c:pt>
                  <c:pt idx="15">
                    <c:v>Cover</c:v>
                  </c:pt>
                  <c:pt idx="16">
                    <c:v>No Cover</c:v>
                  </c:pt>
                  <c:pt idx="17">
                    <c:v>No Cover</c:v>
                  </c:pt>
                  <c:pt idx="18">
                    <c:v>No Cover</c:v>
                  </c:pt>
                  <c:pt idx="19">
                    <c:v>No Cover</c:v>
                  </c:pt>
                  <c:pt idx="20">
                    <c:v>No Cover</c:v>
                  </c:pt>
                  <c:pt idx="21">
                    <c:v>No Cover</c:v>
                  </c:pt>
                  <c:pt idx="22">
                    <c:v>Cover</c:v>
                  </c:pt>
                  <c:pt idx="23">
                    <c:v>Cover</c:v>
                  </c:pt>
                  <c:pt idx="24">
                    <c:v>Cover</c:v>
                  </c:pt>
                  <c:pt idx="25">
                    <c:v>No Cover</c:v>
                  </c:pt>
                  <c:pt idx="26">
                    <c:v>Cover</c:v>
                  </c:pt>
                  <c:pt idx="27">
                    <c:v>Cover</c:v>
                  </c:pt>
                  <c:pt idx="28">
                    <c:v>Cover</c:v>
                  </c:pt>
                  <c:pt idx="29">
                    <c:v>No Cover</c:v>
                  </c:pt>
                  <c:pt idx="30">
                    <c:v>No Cover</c:v>
                  </c:pt>
                  <c:pt idx="31">
                    <c:v>No Cover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1</c:v>
                  </c:pt>
                  <c:pt idx="3">
                    <c:v>0</c:v>
                  </c:pt>
                  <c:pt idx="4">
                    <c:v>0</c:v>
                  </c:pt>
                  <c:pt idx="5">
                    <c:v>1</c:v>
                  </c:pt>
                  <c:pt idx="6">
                    <c:v>0</c:v>
                  </c:pt>
                  <c:pt idx="7">
                    <c:v>1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1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1</c:v>
                  </c:pt>
                  <c:pt idx="24">
                    <c:v>1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lvl>
                <c:lvl>
                  <c:pt idx="0">
                    <c:v>Not Under</c:v>
                  </c:pt>
                  <c:pt idx="1">
                    <c:v>Not Under</c:v>
                  </c:pt>
                  <c:pt idx="2">
                    <c:v>Under</c:v>
                  </c:pt>
                  <c:pt idx="3">
                    <c:v>Not Under</c:v>
                  </c:pt>
                  <c:pt idx="4">
                    <c:v>Under</c:v>
                  </c:pt>
                  <c:pt idx="5">
                    <c:v>Not Under</c:v>
                  </c:pt>
                  <c:pt idx="6">
                    <c:v>Under</c:v>
                  </c:pt>
                  <c:pt idx="7">
                    <c:v>Under</c:v>
                  </c:pt>
                  <c:pt idx="8">
                    <c:v>Under</c:v>
                  </c:pt>
                  <c:pt idx="9">
                    <c:v>Under</c:v>
                  </c:pt>
                  <c:pt idx="10">
                    <c:v>Under</c:v>
                  </c:pt>
                  <c:pt idx="11">
                    <c:v>Under</c:v>
                  </c:pt>
                  <c:pt idx="12">
                    <c:v>Under</c:v>
                  </c:pt>
                  <c:pt idx="13">
                    <c:v>Under</c:v>
                  </c:pt>
                  <c:pt idx="14">
                    <c:v>Under</c:v>
                  </c:pt>
                  <c:pt idx="15">
                    <c:v>Under</c:v>
                  </c:pt>
                  <c:pt idx="16">
                    <c:v>Under</c:v>
                  </c:pt>
                  <c:pt idx="17">
                    <c:v>Under</c:v>
                  </c:pt>
                  <c:pt idx="18">
                    <c:v>Not Under</c:v>
                  </c:pt>
                  <c:pt idx="19">
                    <c:v>Under</c:v>
                  </c:pt>
                  <c:pt idx="20">
                    <c:v>Under</c:v>
                  </c:pt>
                  <c:pt idx="21">
                    <c:v>Not Under</c:v>
                  </c:pt>
                  <c:pt idx="22">
                    <c:v>Not Under</c:v>
                  </c:pt>
                  <c:pt idx="23">
                    <c:v>Not Under</c:v>
                  </c:pt>
                  <c:pt idx="24">
                    <c:v>Under</c:v>
                  </c:pt>
                  <c:pt idx="25">
                    <c:v>Not Under</c:v>
                  </c:pt>
                  <c:pt idx="26">
                    <c:v>Not Under</c:v>
                  </c:pt>
                  <c:pt idx="27">
                    <c:v>Not Under</c:v>
                  </c:pt>
                  <c:pt idx="28">
                    <c:v>Under</c:v>
                  </c:pt>
                  <c:pt idx="29">
                    <c:v>Not Under</c:v>
                  </c:pt>
                  <c:pt idx="30">
                    <c:v>Not Under</c:v>
                  </c:pt>
                  <c:pt idx="31">
                    <c:v>Under</c:v>
                  </c:pt>
                </c:lvl>
                <c:lvl>
                  <c:pt idx="0">
                    <c:v>Over</c:v>
                  </c:pt>
                  <c:pt idx="1">
                    <c:v>Over</c:v>
                  </c:pt>
                  <c:pt idx="2">
                    <c:v>Not Over</c:v>
                  </c:pt>
                  <c:pt idx="3">
                    <c:v>Over</c:v>
                  </c:pt>
                  <c:pt idx="4">
                    <c:v>Not Over</c:v>
                  </c:pt>
                  <c:pt idx="5">
                    <c:v>Over</c:v>
                  </c:pt>
                  <c:pt idx="6">
                    <c:v>Not Over</c:v>
                  </c:pt>
                  <c:pt idx="7">
                    <c:v>Not Over</c:v>
                  </c:pt>
                  <c:pt idx="8">
                    <c:v>Not Over</c:v>
                  </c:pt>
                  <c:pt idx="9">
                    <c:v>Not Over</c:v>
                  </c:pt>
                  <c:pt idx="10">
                    <c:v>Not Over</c:v>
                  </c:pt>
                  <c:pt idx="11">
                    <c:v>Not Over</c:v>
                  </c:pt>
                  <c:pt idx="12">
                    <c:v>Not Over</c:v>
                  </c:pt>
                  <c:pt idx="13">
                    <c:v>Not Over</c:v>
                  </c:pt>
                  <c:pt idx="14">
                    <c:v>Not Over</c:v>
                  </c:pt>
                  <c:pt idx="15">
                    <c:v>Not Over</c:v>
                  </c:pt>
                  <c:pt idx="16">
                    <c:v>Not Over</c:v>
                  </c:pt>
                  <c:pt idx="17">
                    <c:v>Not Over</c:v>
                  </c:pt>
                  <c:pt idx="18">
                    <c:v>Not Over</c:v>
                  </c:pt>
                  <c:pt idx="19">
                    <c:v>Not Over</c:v>
                  </c:pt>
                  <c:pt idx="20">
                    <c:v>Not Over</c:v>
                  </c:pt>
                  <c:pt idx="21">
                    <c:v>Over</c:v>
                  </c:pt>
                  <c:pt idx="22">
                    <c:v>Over</c:v>
                  </c:pt>
                  <c:pt idx="23">
                    <c:v>Over</c:v>
                  </c:pt>
                  <c:pt idx="24">
                    <c:v>Not Over</c:v>
                  </c:pt>
                  <c:pt idx="25">
                    <c:v>Not Over</c:v>
                  </c:pt>
                  <c:pt idx="26">
                    <c:v>Over</c:v>
                  </c:pt>
                  <c:pt idx="27">
                    <c:v>Over</c:v>
                  </c:pt>
                  <c:pt idx="28">
                    <c:v>Not Over</c:v>
                  </c:pt>
                  <c:pt idx="29">
                    <c:v>Over</c:v>
                  </c:pt>
                  <c:pt idx="30">
                    <c:v>Over</c:v>
                  </c:pt>
                  <c:pt idx="31">
                    <c:v>Not Over</c:v>
                  </c:pt>
                </c:lvl>
                <c:lvl>
                  <c:pt idx="0">
                    <c:v>48</c:v>
                  </c:pt>
                  <c:pt idx="1">
                    <c:v>47.5</c:v>
                  </c:pt>
                  <c:pt idx="2">
                    <c:v>47</c:v>
                  </c:pt>
                  <c:pt idx="3">
                    <c:v>48</c:v>
                  </c:pt>
                  <c:pt idx="4">
                    <c:v>46.5</c:v>
                  </c:pt>
                  <c:pt idx="5">
                    <c:v>46.5</c:v>
                  </c:pt>
                  <c:pt idx="6">
                    <c:v>44</c:v>
                  </c:pt>
                  <c:pt idx="7">
                    <c:v>44</c:v>
                  </c:pt>
                  <c:pt idx="8">
                    <c:v>38</c:v>
                  </c:pt>
                  <c:pt idx="9">
                    <c:v>45.5</c:v>
                  </c:pt>
                  <c:pt idx="10">
                    <c:v>43</c:v>
                  </c:pt>
                  <c:pt idx="11">
                    <c:v>43.5</c:v>
                  </c:pt>
                  <c:pt idx="12">
                    <c:v>47.5</c:v>
                  </c:pt>
                  <c:pt idx="13">
                    <c:v>43.5</c:v>
                  </c:pt>
                  <c:pt idx="14">
                    <c:v>50.5</c:v>
                  </c:pt>
                  <c:pt idx="15">
                    <c:v>43.5</c:v>
                  </c:pt>
                  <c:pt idx="16">
                    <c:v>48.5</c:v>
                  </c:pt>
                  <c:pt idx="17">
                    <c:v>46</c:v>
                  </c:pt>
                  <c:pt idx="18">
                    <c:v>47</c:v>
                  </c:pt>
                  <c:pt idx="19">
                    <c:v>45.5</c:v>
                  </c:pt>
                  <c:pt idx="20">
                    <c:v>49.5</c:v>
                  </c:pt>
                  <c:pt idx="21">
                    <c:v>44</c:v>
                  </c:pt>
                  <c:pt idx="22">
                    <c:v>44.5</c:v>
                  </c:pt>
                  <c:pt idx="23">
                    <c:v>42</c:v>
                  </c:pt>
                  <c:pt idx="24">
                    <c:v>40</c:v>
                  </c:pt>
                  <c:pt idx="25">
                    <c:v>42.5</c:v>
                  </c:pt>
                  <c:pt idx="26">
                    <c:v>44.5</c:v>
                  </c:pt>
                  <c:pt idx="27">
                    <c:v>42.5</c:v>
                  </c:pt>
                  <c:pt idx="28">
                    <c:v>46.5</c:v>
                  </c:pt>
                  <c:pt idx="29">
                    <c:v>44.5</c:v>
                  </c:pt>
                  <c:pt idx="30">
                    <c:v>42.5</c:v>
                  </c:pt>
                  <c:pt idx="31">
                    <c:v>46.5</c:v>
                  </c:pt>
                </c:lvl>
                <c:lvl>
                  <c:pt idx="0">
                    <c:v>-8.5</c:v>
                  </c:pt>
                  <c:pt idx="1">
                    <c:v>3</c:v>
                  </c:pt>
                  <c:pt idx="2">
                    <c:v>1</c:v>
                  </c:pt>
                  <c:pt idx="3">
                    <c:v>5</c:v>
                  </c:pt>
                  <c:pt idx="4">
                    <c:v>-1</c:v>
                  </c:pt>
                  <c:pt idx="5">
                    <c:v>-4</c:v>
                  </c:pt>
                  <c:pt idx="6">
                    <c:v>6.5</c:v>
                  </c:pt>
                  <c:pt idx="7">
                    <c:v>-2.5</c:v>
                  </c:pt>
                  <c:pt idx="8">
                    <c:v>3</c:v>
                  </c:pt>
                  <c:pt idx="9">
                    <c:v>-6</c:v>
                  </c:pt>
                  <c:pt idx="10">
                    <c:v>-9</c:v>
                  </c:pt>
                  <c:pt idx="11">
                    <c:v>1</c:v>
                  </c:pt>
                  <c:pt idx="12">
                    <c:v>-2</c:v>
                  </c:pt>
                  <c:pt idx="13">
                    <c:v>-3</c:v>
                  </c:pt>
                  <c:pt idx="14">
                    <c:v>1</c:v>
                  </c:pt>
                  <c:pt idx="15">
                    <c:v>1.5</c:v>
                  </c:pt>
                  <c:pt idx="16">
                    <c:v>-3.5</c:v>
                  </c:pt>
                  <c:pt idx="17">
                    <c:v>7</c:v>
                  </c:pt>
                  <c:pt idx="18">
                    <c:v>-5.5</c:v>
                  </c:pt>
                  <c:pt idx="19">
                    <c:v>-11.5</c:v>
                  </c:pt>
                  <c:pt idx="20">
                    <c:v>-3.5</c:v>
                  </c:pt>
                  <c:pt idx="21">
                    <c:v>-1.5</c:v>
                  </c:pt>
                  <c:pt idx="22">
                    <c:v>-5.5</c:v>
                  </c:pt>
                  <c:pt idx="23">
                    <c:v>5.5</c:v>
                  </c:pt>
                  <c:pt idx="24">
                    <c:v>-3</c:v>
                  </c:pt>
                  <c:pt idx="25">
                    <c:v>4.5</c:v>
                  </c:pt>
                  <c:pt idx="26">
                    <c:v>-6.5</c:v>
                  </c:pt>
                  <c:pt idx="27">
                    <c:v>2.5</c:v>
                  </c:pt>
                  <c:pt idx="28">
                    <c:v>1.5</c:v>
                  </c:pt>
                  <c:pt idx="29">
                    <c:v>-4.5</c:v>
                  </c:pt>
                  <c:pt idx="30">
                    <c:v>-2.5</c:v>
                  </c:pt>
                  <c:pt idx="31">
                    <c:v>3.5</c:v>
                  </c:pt>
                </c:lvl>
                <c:lvl>
                  <c:pt idx="0">
                    <c:v>phi</c:v>
                  </c:pt>
                  <c:pt idx="1">
                    <c:v>sdg</c:v>
                  </c:pt>
                  <c:pt idx="2">
                    <c:v>atl</c:v>
                  </c:pt>
                  <c:pt idx="3">
                    <c:v>cle</c:v>
                  </c:pt>
                  <c:pt idx="4">
                    <c:v>clt</c:v>
                  </c:pt>
                  <c:pt idx="5">
                    <c:v>jax</c:v>
                  </c:pt>
                  <c:pt idx="6">
                    <c:v>nor</c:v>
                  </c:pt>
                  <c:pt idx="7">
                    <c:v>nwe</c:v>
                  </c:pt>
                  <c:pt idx="8">
                    <c:v>nyj</c:v>
                  </c:pt>
                  <c:pt idx="9">
                    <c:v>was</c:v>
                  </c:pt>
                  <c:pt idx="10">
                    <c:v>den</c:v>
                  </c:pt>
                  <c:pt idx="11">
                    <c:v>sea</c:v>
                  </c:pt>
                  <c:pt idx="12">
                    <c:v>gnb</c:v>
                  </c:pt>
                  <c:pt idx="13">
                    <c:v>ram</c:v>
                  </c:pt>
                  <c:pt idx="14">
                    <c:v>buf</c:v>
                  </c:pt>
                  <c:pt idx="15">
                    <c:v>chi</c:v>
                  </c:pt>
                  <c:pt idx="16">
                    <c:v>gnb</c:v>
                  </c:pt>
                  <c:pt idx="17">
                    <c:v>nyj</c:v>
                  </c:pt>
                  <c:pt idx="18">
                    <c:v>det</c:v>
                  </c:pt>
                  <c:pt idx="19">
                    <c:v>rav</c:v>
                  </c:pt>
                  <c:pt idx="20">
                    <c:v>cin</c:v>
                  </c:pt>
                  <c:pt idx="21">
                    <c:v>mia</c:v>
                  </c:pt>
                  <c:pt idx="22">
                    <c:v>dal</c:v>
                  </c:pt>
                  <c:pt idx="23">
                    <c:v>oti</c:v>
                  </c:pt>
                  <c:pt idx="24">
                    <c:v>pit</c:v>
                  </c:pt>
                  <c:pt idx="25">
                    <c:v>nor</c:v>
                  </c:pt>
                  <c:pt idx="26">
                    <c:v>crd</c:v>
                  </c:pt>
                  <c:pt idx="27">
                    <c:v>clt</c:v>
                  </c:pt>
                  <c:pt idx="28">
                    <c:v>kan</c:v>
                  </c:pt>
                  <c:pt idx="29">
                    <c:v>min</c:v>
                  </c:pt>
                  <c:pt idx="30">
                    <c:v>htx</c:v>
                  </c:pt>
                  <c:pt idx="31">
                    <c:v>rai</c:v>
                  </c:pt>
                </c:lvl>
                <c:lvl>
                  <c:pt idx="0">
                    <c:v>dal</c:v>
                  </c:pt>
                  <c:pt idx="1">
                    <c:v>kan</c:v>
                  </c:pt>
                  <c:pt idx="2">
                    <c:v>tam</c:v>
                  </c:pt>
                  <c:pt idx="3">
                    <c:v>cin</c:v>
                  </c:pt>
                  <c:pt idx="4">
                    <c:v>mia</c:v>
                  </c:pt>
                  <c:pt idx="5">
                    <c:v>car</c:v>
                  </c:pt>
                  <c:pt idx="6">
                    <c:v>crd</c:v>
                  </c:pt>
                  <c:pt idx="7">
                    <c:v>rai</c:v>
                  </c:pt>
                  <c:pt idx="8">
                    <c:v>pit</c:v>
                  </c:pt>
                  <c:pt idx="9">
                    <c:v>nyg</c:v>
                  </c:pt>
                  <c:pt idx="10">
                    <c:v>oti</c:v>
                  </c:pt>
                  <c:pt idx="11">
                    <c:v>sfo</c:v>
                  </c:pt>
                  <c:pt idx="12">
                    <c:v>det</c:v>
                  </c:pt>
                  <c:pt idx="13">
                    <c:v>htx</c:v>
                  </c:pt>
                  <c:pt idx="14">
                    <c:v>rav</c:v>
                  </c:pt>
                  <c:pt idx="15">
                    <c:v>min</c:v>
                  </c:pt>
                  <c:pt idx="16">
                    <c:v>was</c:v>
                  </c:pt>
                  <c:pt idx="17">
                    <c:v>buf</c:v>
                  </c:pt>
                  <c:pt idx="18">
                    <c:v>chi</c:v>
                  </c:pt>
                  <c:pt idx="19">
                    <c:v>cle</c:v>
                  </c:pt>
                  <c:pt idx="20">
                    <c:v>jax</c:v>
                  </c:pt>
                  <c:pt idx="21">
                    <c:v>nwe</c:v>
                  </c:pt>
                  <c:pt idx="22">
                    <c:v>nyg</c:v>
                  </c:pt>
                  <c:pt idx="23">
                    <c:v>ram</c:v>
                  </c:pt>
                  <c:pt idx="24">
                    <c:v>sea</c:v>
                  </c:pt>
                  <c:pt idx="25">
                    <c:v>sfo</c:v>
                  </c:pt>
                  <c:pt idx="26">
                    <c:v>car</c:v>
                  </c:pt>
                  <c:pt idx="27">
                    <c:v>den</c:v>
                  </c:pt>
                  <c:pt idx="28">
                    <c:v>phi</c:v>
                  </c:pt>
                  <c:pt idx="29">
                    <c:v>atl</c:v>
                  </c:pt>
                  <c:pt idx="30">
                    <c:v>tam</c:v>
                  </c:pt>
                  <c:pt idx="31">
                    <c:v>sdg</c:v>
                  </c:pt>
                </c:lvl>
                <c:lvl>
                  <c:pt idx="0">
                    <c:v>dal @ phi</c:v>
                  </c:pt>
                  <c:pt idx="1">
                    <c:v>kan @ sdg</c:v>
                  </c:pt>
                  <c:pt idx="2">
                    <c:v>tam @ atl</c:v>
                  </c:pt>
                  <c:pt idx="3">
                    <c:v>cin @ cle</c:v>
                  </c:pt>
                  <c:pt idx="4">
                    <c:v>mia @ clt</c:v>
                  </c:pt>
                  <c:pt idx="5">
                    <c:v>car @ jax</c:v>
                  </c:pt>
                  <c:pt idx="6">
                    <c:v>crd @ nor</c:v>
                  </c:pt>
                  <c:pt idx="7">
                    <c:v>rai @ nwe</c:v>
                  </c:pt>
                  <c:pt idx="8">
                    <c:v>pit @ nyj</c:v>
                  </c:pt>
                  <c:pt idx="9">
                    <c:v>nyg @ was</c:v>
                  </c:pt>
                  <c:pt idx="10">
                    <c:v>oti @ den</c:v>
                  </c:pt>
                  <c:pt idx="11">
                    <c:v>sfo @ sea</c:v>
                  </c:pt>
                  <c:pt idx="12">
                    <c:v>det @ gnb</c:v>
                  </c:pt>
                  <c:pt idx="13">
                    <c:v>htx @ ram</c:v>
                  </c:pt>
                  <c:pt idx="14">
                    <c:v>rav @ buf</c:v>
                  </c:pt>
                  <c:pt idx="15">
                    <c:v>min @ chi</c:v>
                  </c:pt>
                  <c:pt idx="16">
                    <c:v>was @ gnb</c:v>
                  </c:pt>
                  <c:pt idx="17">
                    <c:v>buf @ nyj</c:v>
                  </c:pt>
                  <c:pt idx="18">
                    <c:v>chi @ det</c:v>
                  </c:pt>
                  <c:pt idx="19">
                    <c:v>cle @ rav</c:v>
                  </c:pt>
                  <c:pt idx="20">
                    <c:v>jax @ cin</c:v>
                  </c:pt>
                  <c:pt idx="21">
                    <c:v>nwe @ mia</c:v>
                  </c:pt>
                  <c:pt idx="22">
                    <c:v>nyg @ dal</c:v>
                  </c:pt>
                  <c:pt idx="23">
                    <c:v>ram @ oti</c:v>
                  </c:pt>
                  <c:pt idx="24">
                    <c:v>sea @ pit</c:v>
                  </c:pt>
                  <c:pt idx="25">
                    <c:v>sfo @ nor</c:v>
                  </c:pt>
                  <c:pt idx="26">
                    <c:v>car @ crd</c:v>
                  </c:pt>
                  <c:pt idx="27">
                    <c:v>den @ clt</c:v>
                  </c:pt>
                  <c:pt idx="28">
                    <c:v>phi @ kan</c:v>
                  </c:pt>
                  <c:pt idx="29">
                    <c:v>atl @ min</c:v>
                  </c:pt>
                  <c:pt idx="30">
                    <c:v>tam @ htx</c:v>
                  </c:pt>
                  <c:pt idx="31">
                    <c:v>sdg @ rai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1</c:v>
                  </c:pt>
                  <c:pt idx="15">
                    <c:v>1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</c:lvl>
              </c:multiLvlStrCache>
              <c:extLst xmlns:c15="http://schemas.microsoft.com/office/drawing/2012/chart"/>
            </c:multiLvlStrRef>
          </c:xVal>
          <c:yVal>
            <c:numRef>
              <c:f>'Model Predictions'!$Z$2:$Z$33</c:f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B4F5-4ACF-84A8-640FBD14481B}"/>
            </c:ext>
          </c:extLst>
        </c:ser>
        <c:ser>
          <c:idx val="14"/>
          <c:order val="14"/>
          <c:tx>
            <c:strRef>
              <c:f>'Model Predictions'!$AA$1</c:f>
              <c:strCache>
                <c:ptCount val="1"/>
                <c:pt idx="0">
                  <c:v>Squared_Error_Opp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'Model Predictions'!$A$2:$K$33</c:f>
              <c:multiLvlStrCache>
                <c:ptCount val="32"/>
                <c:lvl>
                  <c:pt idx="0">
                    <c:v>26</c:v>
                  </c:pt>
                  <c:pt idx="1">
                    <c:v>29</c:v>
                  </c:pt>
                  <c:pt idx="2">
                    <c:v>18</c:v>
                  </c:pt>
                  <c:pt idx="3">
                    <c:v>30</c:v>
                  </c:pt>
                  <c:pt idx="4">
                    <c:v>28</c:v>
                  </c:pt>
                  <c:pt idx="5">
                    <c:v>21</c:v>
                  </c:pt>
                  <c:pt idx="6">
                    <c:v>26</c:v>
                  </c:pt>
                  <c:pt idx="7">
                    <c:v>22</c:v>
                  </c:pt>
                  <c:pt idx="8">
                    <c:v>21</c:v>
                  </c:pt>
                  <c:pt idx="9">
                    <c:v>21</c:v>
                  </c:pt>
                  <c:pt idx="10">
                    <c:v>17</c:v>
                  </c:pt>
                  <c:pt idx="11">
                    <c:v>22</c:v>
                  </c:pt>
                  <c:pt idx="12">
                    <c:v>23</c:v>
                  </c:pt>
                  <c:pt idx="13">
                    <c:v>17</c:v>
                  </c:pt>
                  <c:pt idx="14">
                    <c:v>22</c:v>
                  </c:pt>
                  <c:pt idx="15">
                    <c:v>22</c:v>
                  </c:pt>
                  <c:pt idx="16">
                    <c:v>25</c:v>
                  </c:pt>
                  <c:pt idx="17">
                    <c:v>28</c:v>
                  </c:pt>
                  <c:pt idx="18">
                    <c:v>20</c:v>
                  </c:pt>
                  <c:pt idx="19">
                    <c:v>19</c:v>
                  </c:pt>
                  <c:pt idx="20">
                    <c:v>23</c:v>
                  </c:pt>
                  <c:pt idx="21">
                    <c:v>23</c:v>
                  </c:pt>
                  <c:pt idx="22">
                    <c:v>19</c:v>
                  </c:pt>
                  <c:pt idx="23">
                    <c:v>24</c:v>
                  </c:pt>
                  <c:pt idx="24">
                    <c:v>15</c:v>
                  </c:pt>
                  <c:pt idx="25">
                    <c:v>27</c:v>
                  </c:pt>
                  <c:pt idx="26">
                    <c:v>21</c:v>
                  </c:pt>
                  <c:pt idx="27">
                    <c:v>22</c:v>
                  </c:pt>
                  <c:pt idx="28">
                    <c:v>21</c:v>
                  </c:pt>
                  <c:pt idx="29">
                    <c:v>22</c:v>
                  </c:pt>
                  <c:pt idx="30">
                    <c:v>25</c:v>
                  </c:pt>
                  <c:pt idx="31">
                    <c:v>28</c:v>
                  </c:pt>
                </c:lvl>
                <c:lvl>
                  <c:pt idx="0">
                    <c:v>No Cover</c:v>
                  </c:pt>
                  <c:pt idx="1">
                    <c:v>No Cover</c:v>
                  </c:pt>
                  <c:pt idx="2">
                    <c:v>Cover</c:v>
                  </c:pt>
                  <c:pt idx="3">
                    <c:v>No Cover</c:v>
                  </c:pt>
                  <c:pt idx="4">
                    <c:v>No Cover</c:v>
                  </c:pt>
                  <c:pt idx="5">
                    <c:v>Cover</c:v>
                  </c:pt>
                  <c:pt idx="6">
                    <c:v>No Cover</c:v>
                  </c:pt>
                  <c:pt idx="7">
                    <c:v>Cover</c:v>
                  </c:pt>
                  <c:pt idx="8">
                    <c:v>No Cover</c:v>
                  </c:pt>
                  <c:pt idx="9">
                    <c:v>No Cover</c:v>
                  </c:pt>
                  <c:pt idx="10">
                    <c:v>No Cover</c:v>
                  </c:pt>
                  <c:pt idx="11">
                    <c:v>Cover</c:v>
                  </c:pt>
                  <c:pt idx="12">
                    <c:v>No Cover</c:v>
                  </c:pt>
                  <c:pt idx="13">
                    <c:v>Cover</c:v>
                  </c:pt>
                  <c:pt idx="14">
                    <c:v>No Cover</c:v>
                  </c:pt>
                  <c:pt idx="15">
                    <c:v>Cover</c:v>
                  </c:pt>
                  <c:pt idx="16">
                    <c:v>No Cover</c:v>
                  </c:pt>
                  <c:pt idx="17">
                    <c:v>No Cover</c:v>
                  </c:pt>
                  <c:pt idx="18">
                    <c:v>No Cover</c:v>
                  </c:pt>
                  <c:pt idx="19">
                    <c:v>No Cover</c:v>
                  </c:pt>
                  <c:pt idx="20">
                    <c:v>No Cover</c:v>
                  </c:pt>
                  <c:pt idx="21">
                    <c:v>No Cover</c:v>
                  </c:pt>
                  <c:pt idx="22">
                    <c:v>Cover</c:v>
                  </c:pt>
                  <c:pt idx="23">
                    <c:v>Cover</c:v>
                  </c:pt>
                  <c:pt idx="24">
                    <c:v>Cover</c:v>
                  </c:pt>
                  <c:pt idx="25">
                    <c:v>No Cover</c:v>
                  </c:pt>
                  <c:pt idx="26">
                    <c:v>Cover</c:v>
                  </c:pt>
                  <c:pt idx="27">
                    <c:v>Cover</c:v>
                  </c:pt>
                  <c:pt idx="28">
                    <c:v>Cover</c:v>
                  </c:pt>
                  <c:pt idx="29">
                    <c:v>No Cover</c:v>
                  </c:pt>
                  <c:pt idx="30">
                    <c:v>No Cover</c:v>
                  </c:pt>
                  <c:pt idx="31">
                    <c:v>No Cover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1</c:v>
                  </c:pt>
                  <c:pt idx="3">
                    <c:v>0</c:v>
                  </c:pt>
                  <c:pt idx="4">
                    <c:v>0</c:v>
                  </c:pt>
                  <c:pt idx="5">
                    <c:v>1</c:v>
                  </c:pt>
                  <c:pt idx="6">
                    <c:v>0</c:v>
                  </c:pt>
                  <c:pt idx="7">
                    <c:v>1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1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1</c:v>
                  </c:pt>
                  <c:pt idx="24">
                    <c:v>1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lvl>
                <c:lvl>
                  <c:pt idx="0">
                    <c:v>Not Under</c:v>
                  </c:pt>
                  <c:pt idx="1">
                    <c:v>Not Under</c:v>
                  </c:pt>
                  <c:pt idx="2">
                    <c:v>Under</c:v>
                  </c:pt>
                  <c:pt idx="3">
                    <c:v>Not Under</c:v>
                  </c:pt>
                  <c:pt idx="4">
                    <c:v>Under</c:v>
                  </c:pt>
                  <c:pt idx="5">
                    <c:v>Not Under</c:v>
                  </c:pt>
                  <c:pt idx="6">
                    <c:v>Under</c:v>
                  </c:pt>
                  <c:pt idx="7">
                    <c:v>Under</c:v>
                  </c:pt>
                  <c:pt idx="8">
                    <c:v>Under</c:v>
                  </c:pt>
                  <c:pt idx="9">
                    <c:v>Under</c:v>
                  </c:pt>
                  <c:pt idx="10">
                    <c:v>Under</c:v>
                  </c:pt>
                  <c:pt idx="11">
                    <c:v>Under</c:v>
                  </c:pt>
                  <c:pt idx="12">
                    <c:v>Under</c:v>
                  </c:pt>
                  <c:pt idx="13">
                    <c:v>Under</c:v>
                  </c:pt>
                  <c:pt idx="14">
                    <c:v>Under</c:v>
                  </c:pt>
                  <c:pt idx="15">
                    <c:v>Under</c:v>
                  </c:pt>
                  <c:pt idx="16">
                    <c:v>Under</c:v>
                  </c:pt>
                  <c:pt idx="17">
                    <c:v>Under</c:v>
                  </c:pt>
                  <c:pt idx="18">
                    <c:v>Not Under</c:v>
                  </c:pt>
                  <c:pt idx="19">
                    <c:v>Under</c:v>
                  </c:pt>
                  <c:pt idx="20">
                    <c:v>Under</c:v>
                  </c:pt>
                  <c:pt idx="21">
                    <c:v>Not Under</c:v>
                  </c:pt>
                  <c:pt idx="22">
                    <c:v>Not Under</c:v>
                  </c:pt>
                  <c:pt idx="23">
                    <c:v>Not Under</c:v>
                  </c:pt>
                  <c:pt idx="24">
                    <c:v>Under</c:v>
                  </c:pt>
                  <c:pt idx="25">
                    <c:v>Not Under</c:v>
                  </c:pt>
                  <c:pt idx="26">
                    <c:v>Not Under</c:v>
                  </c:pt>
                  <c:pt idx="27">
                    <c:v>Not Under</c:v>
                  </c:pt>
                  <c:pt idx="28">
                    <c:v>Under</c:v>
                  </c:pt>
                  <c:pt idx="29">
                    <c:v>Not Under</c:v>
                  </c:pt>
                  <c:pt idx="30">
                    <c:v>Not Under</c:v>
                  </c:pt>
                  <c:pt idx="31">
                    <c:v>Under</c:v>
                  </c:pt>
                </c:lvl>
                <c:lvl>
                  <c:pt idx="0">
                    <c:v>Over</c:v>
                  </c:pt>
                  <c:pt idx="1">
                    <c:v>Over</c:v>
                  </c:pt>
                  <c:pt idx="2">
                    <c:v>Not Over</c:v>
                  </c:pt>
                  <c:pt idx="3">
                    <c:v>Over</c:v>
                  </c:pt>
                  <c:pt idx="4">
                    <c:v>Not Over</c:v>
                  </c:pt>
                  <c:pt idx="5">
                    <c:v>Over</c:v>
                  </c:pt>
                  <c:pt idx="6">
                    <c:v>Not Over</c:v>
                  </c:pt>
                  <c:pt idx="7">
                    <c:v>Not Over</c:v>
                  </c:pt>
                  <c:pt idx="8">
                    <c:v>Not Over</c:v>
                  </c:pt>
                  <c:pt idx="9">
                    <c:v>Not Over</c:v>
                  </c:pt>
                  <c:pt idx="10">
                    <c:v>Not Over</c:v>
                  </c:pt>
                  <c:pt idx="11">
                    <c:v>Not Over</c:v>
                  </c:pt>
                  <c:pt idx="12">
                    <c:v>Not Over</c:v>
                  </c:pt>
                  <c:pt idx="13">
                    <c:v>Not Over</c:v>
                  </c:pt>
                  <c:pt idx="14">
                    <c:v>Not Over</c:v>
                  </c:pt>
                  <c:pt idx="15">
                    <c:v>Not Over</c:v>
                  </c:pt>
                  <c:pt idx="16">
                    <c:v>Not Over</c:v>
                  </c:pt>
                  <c:pt idx="17">
                    <c:v>Not Over</c:v>
                  </c:pt>
                  <c:pt idx="18">
                    <c:v>Not Over</c:v>
                  </c:pt>
                  <c:pt idx="19">
                    <c:v>Not Over</c:v>
                  </c:pt>
                  <c:pt idx="20">
                    <c:v>Not Over</c:v>
                  </c:pt>
                  <c:pt idx="21">
                    <c:v>Over</c:v>
                  </c:pt>
                  <c:pt idx="22">
                    <c:v>Over</c:v>
                  </c:pt>
                  <c:pt idx="23">
                    <c:v>Over</c:v>
                  </c:pt>
                  <c:pt idx="24">
                    <c:v>Not Over</c:v>
                  </c:pt>
                  <c:pt idx="25">
                    <c:v>Not Over</c:v>
                  </c:pt>
                  <c:pt idx="26">
                    <c:v>Over</c:v>
                  </c:pt>
                  <c:pt idx="27">
                    <c:v>Over</c:v>
                  </c:pt>
                  <c:pt idx="28">
                    <c:v>Not Over</c:v>
                  </c:pt>
                  <c:pt idx="29">
                    <c:v>Over</c:v>
                  </c:pt>
                  <c:pt idx="30">
                    <c:v>Over</c:v>
                  </c:pt>
                  <c:pt idx="31">
                    <c:v>Not Over</c:v>
                  </c:pt>
                </c:lvl>
                <c:lvl>
                  <c:pt idx="0">
                    <c:v>48</c:v>
                  </c:pt>
                  <c:pt idx="1">
                    <c:v>47.5</c:v>
                  </c:pt>
                  <c:pt idx="2">
                    <c:v>47</c:v>
                  </c:pt>
                  <c:pt idx="3">
                    <c:v>48</c:v>
                  </c:pt>
                  <c:pt idx="4">
                    <c:v>46.5</c:v>
                  </c:pt>
                  <c:pt idx="5">
                    <c:v>46.5</c:v>
                  </c:pt>
                  <c:pt idx="6">
                    <c:v>44</c:v>
                  </c:pt>
                  <c:pt idx="7">
                    <c:v>44</c:v>
                  </c:pt>
                  <c:pt idx="8">
                    <c:v>38</c:v>
                  </c:pt>
                  <c:pt idx="9">
                    <c:v>45.5</c:v>
                  </c:pt>
                  <c:pt idx="10">
                    <c:v>43</c:v>
                  </c:pt>
                  <c:pt idx="11">
                    <c:v>43.5</c:v>
                  </c:pt>
                  <c:pt idx="12">
                    <c:v>47.5</c:v>
                  </c:pt>
                  <c:pt idx="13">
                    <c:v>43.5</c:v>
                  </c:pt>
                  <c:pt idx="14">
                    <c:v>50.5</c:v>
                  </c:pt>
                  <c:pt idx="15">
                    <c:v>43.5</c:v>
                  </c:pt>
                  <c:pt idx="16">
                    <c:v>48.5</c:v>
                  </c:pt>
                  <c:pt idx="17">
                    <c:v>46</c:v>
                  </c:pt>
                  <c:pt idx="18">
                    <c:v>47</c:v>
                  </c:pt>
                  <c:pt idx="19">
                    <c:v>45.5</c:v>
                  </c:pt>
                  <c:pt idx="20">
                    <c:v>49.5</c:v>
                  </c:pt>
                  <c:pt idx="21">
                    <c:v>44</c:v>
                  </c:pt>
                  <c:pt idx="22">
                    <c:v>44.5</c:v>
                  </c:pt>
                  <c:pt idx="23">
                    <c:v>42</c:v>
                  </c:pt>
                  <c:pt idx="24">
                    <c:v>40</c:v>
                  </c:pt>
                  <c:pt idx="25">
                    <c:v>42.5</c:v>
                  </c:pt>
                  <c:pt idx="26">
                    <c:v>44.5</c:v>
                  </c:pt>
                  <c:pt idx="27">
                    <c:v>42.5</c:v>
                  </c:pt>
                  <c:pt idx="28">
                    <c:v>46.5</c:v>
                  </c:pt>
                  <c:pt idx="29">
                    <c:v>44.5</c:v>
                  </c:pt>
                  <c:pt idx="30">
                    <c:v>42.5</c:v>
                  </c:pt>
                  <c:pt idx="31">
                    <c:v>46.5</c:v>
                  </c:pt>
                </c:lvl>
                <c:lvl>
                  <c:pt idx="0">
                    <c:v>-8.5</c:v>
                  </c:pt>
                  <c:pt idx="1">
                    <c:v>3</c:v>
                  </c:pt>
                  <c:pt idx="2">
                    <c:v>1</c:v>
                  </c:pt>
                  <c:pt idx="3">
                    <c:v>5</c:v>
                  </c:pt>
                  <c:pt idx="4">
                    <c:v>-1</c:v>
                  </c:pt>
                  <c:pt idx="5">
                    <c:v>-4</c:v>
                  </c:pt>
                  <c:pt idx="6">
                    <c:v>6.5</c:v>
                  </c:pt>
                  <c:pt idx="7">
                    <c:v>-2.5</c:v>
                  </c:pt>
                  <c:pt idx="8">
                    <c:v>3</c:v>
                  </c:pt>
                  <c:pt idx="9">
                    <c:v>-6</c:v>
                  </c:pt>
                  <c:pt idx="10">
                    <c:v>-9</c:v>
                  </c:pt>
                  <c:pt idx="11">
                    <c:v>1</c:v>
                  </c:pt>
                  <c:pt idx="12">
                    <c:v>-2</c:v>
                  </c:pt>
                  <c:pt idx="13">
                    <c:v>-3</c:v>
                  </c:pt>
                  <c:pt idx="14">
                    <c:v>1</c:v>
                  </c:pt>
                  <c:pt idx="15">
                    <c:v>1.5</c:v>
                  </c:pt>
                  <c:pt idx="16">
                    <c:v>-3.5</c:v>
                  </c:pt>
                  <c:pt idx="17">
                    <c:v>7</c:v>
                  </c:pt>
                  <c:pt idx="18">
                    <c:v>-5.5</c:v>
                  </c:pt>
                  <c:pt idx="19">
                    <c:v>-11.5</c:v>
                  </c:pt>
                  <c:pt idx="20">
                    <c:v>-3.5</c:v>
                  </c:pt>
                  <c:pt idx="21">
                    <c:v>-1.5</c:v>
                  </c:pt>
                  <c:pt idx="22">
                    <c:v>-5.5</c:v>
                  </c:pt>
                  <c:pt idx="23">
                    <c:v>5.5</c:v>
                  </c:pt>
                  <c:pt idx="24">
                    <c:v>-3</c:v>
                  </c:pt>
                  <c:pt idx="25">
                    <c:v>4.5</c:v>
                  </c:pt>
                  <c:pt idx="26">
                    <c:v>-6.5</c:v>
                  </c:pt>
                  <c:pt idx="27">
                    <c:v>2.5</c:v>
                  </c:pt>
                  <c:pt idx="28">
                    <c:v>1.5</c:v>
                  </c:pt>
                  <c:pt idx="29">
                    <c:v>-4.5</c:v>
                  </c:pt>
                  <c:pt idx="30">
                    <c:v>-2.5</c:v>
                  </c:pt>
                  <c:pt idx="31">
                    <c:v>3.5</c:v>
                  </c:pt>
                </c:lvl>
                <c:lvl>
                  <c:pt idx="0">
                    <c:v>phi</c:v>
                  </c:pt>
                  <c:pt idx="1">
                    <c:v>sdg</c:v>
                  </c:pt>
                  <c:pt idx="2">
                    <c:v>atl</c:v>
                  </c:pt>
                  <c:pt idx="3">
                    <c:v>cle</c:v>
                  </c:pt>
                  <c:pt idx="4">
                    <c:v>clt</c:v>
                  </c:pt>
                  <c:pt idx="5">
                    <c:v>jax</c:v>
                  </c:pt>
                  <c:pt idx="6">
                    <c:v>nor</c:v>
                  </c:pt>
                  <c:pt idx="7">
                    <c:v>nwe</c:v>
                  </c:pt>
                  <c:pt idx="8">
                    <c:v>nyj</c:v>
                  </c:pt>
                  <c:pt idx="9">
                    <c:v>was</c:v>
                  </c:pt>
                  <c:pt idx="10">
                    <c:v>den</c:v>
                  </c:pt>
                  <c:pt idx="11">
                    <c:v>sea</c:v>
                  </c:pt>
                  <c:pt idx="12">
                    <c:v>gnb</c:v>
                  </c:pt>
                  <c:pt idx="13">
                    <c:v>ram</c:v>
                  </c:pt>
                  <c:pt idx="14">
                    <c:v>buf</c:v>
                  </c:pt>
                  <c:pt idx="15">
                    <c:v>chi</c:v>
                  </c:pt>
                  <c:pt idx="16">
                    <c:v>gnb</c:v>
                  </c:pt>
                  <c:pt idx="17">
                    <c:v>nyj</c:v>
                  </c:pt>
                  <c:pt idx="18">
                    <c:v>det</c:v>
                  </c:pt>
                  <c:pt idx="19">
                    <c:v>rav</c:v>
                  </c:pt>
                  <c:pt idx="20">
                    <c:v>cin</c:v>
                  </c:pt>
                  <c:pt idx="21">
                    <c:v>mia</c:v>
                  </c:pt>
                  <c:pt idx="22">
                    <c:v>dal</c:v>
                  </c:pt>
                  <c:pt idx="23">
                    <c:v>oti</c:v>
                  </c:pt>
                  <c:pt idx="24">
                    <c:v>pit</c:v>
                  </c:pt>
                  <c:pt idx="25">
                    <c:v>nor</c:v>
                  </c:pt>
                  <c:pt idx="26">
                    <c:v>crd</c:v>
                  </c:pt>
                  <c:pt idx="27">
                    <c:v>clt</c:v>
                  </c:pt>
                  <c:pt idx="28">
                    <c:v>kan</c:v>
                  </c:pt>
                  <c:pt idx="29">
                    <c:v>min</c:v>
                  </c:pt>
                  <c:pt idx="30">
                    <c:v>htx</c:v>
                  </c:pt>
                  <c:pt idx="31">
                    <c:v>rai</c:v>
                  </c:pt>
                </c:lvl>
                <c:lvl>
                  <c:pt idx="0">
                    <c:v>dal</c:v>
                  </c:pt>
                  <c:pt idx="1">
                    <c:v>kan</c:v>
                  </c:pt>
                  <c:pt idx="2">
                    <c:v>tam</c:v>
                  </c:pt>
                  <c:pt idx="3">
                    <c:v>cin</c:v>
                  </c:pt>
                  <c:pt idx="4">
                    <c:v>mia</c:v>
                  </c:pt>
                  <c:pt idx="5">
                    <c:v>car</c:v>
                  </c:pt>
                  <c:pt idx="6">
                    <c:v>crd</c:v>
                  </c:pt>
                  <c:pt idx="7">
                    <c:v>rai</c:v>
                  </c:pt>
                  <c:pt idx="8">
                    <c:v>pit</c:v>
                  </c:pt>
                  <c:pt idx="9">
                    <c:v>nyg</c:v>
                  </c:pt>
                  <c:pt idx="10">
                    <c:v>oti</c:v>
                  </c:pt>
                  <c:pt idx="11">
                    <c:v>sfo</c:v>
                  </c:pt>
                  <c:pt idx="12">
                    <c:v>det</c:v>
                  </c:pt>
                  <c:pt idx="13">
                    <c:v>htx</c:v>
                  </c:pt>
                  <c:pt idx="14">
                    <c:v>rav</c:v>
                  </c:pt>
                  <c:pt idx="15">
                    <c:v>min</c:v>
                  </c:pt>
                  <c:pt idx="16">
                    <c:v>was</c:v>
                  </c:pt>
                  <c:pt idx="17">
                    <c:v>buf</c:v>
                  </c:pt>
                  <c:pt idx="18">
                    <c:v>chi</c:v>
                  </c:pt>
                  <c:pt idx="19">
                    <c:v>cle</c:v>
                  </c:pt>
                  <c:pt idx="20">
                    <c:v>jax</c:v>
                  </c:pt>
                  <c:pt idx="21">
                    <c:v>nwe</c:v>
                  </c:pt>
                  <c:pt idx="22">
                    <c:v>nyg</c:v>
                  </c:pt>
                  <c:pt idx="23">
                    <c:v>ram</c:v>
                  </c:pt>
                  <c:pt idx="24">
                    <c:v>sea</c:v>
                  </c:pt>
                  <c:pt idx="25">
                    <c:v>sfo</c:v>
                  </c:pt>
                  <c:pt idx="26">
                    <c:v>car</c:v>
                  </c:pt>
                  <c:pt idx="27">
                    <c:v>den</c:v>
                  </c:pt>
                  <c:pt idx="28">
                    <c:v>phi</c:v>
                  </c:pt>
                  <c:pt idx="29">
                    <c:v>atl</c:v>
                  </c:pt>
                  <c:pt idx="30">
                    <c:v>tam</c:v>
                  </c:pt>
                  <c:pt idx="31">
                    <c:v>sdg</c:v>
                  </c:pt>
                </c:lvl>
                <c:lvl>
                  <c:pt idx="0">
                    <c:v>dal @ phi</c:v>
                  </c:pt>
                  <c:pt idx="1">
                    <c:v>kan @ sdg</c:v>
                  </c:pt>
                  <c:pt idx="2">
                    <c:v>tam @ atl</c:v>
                  </c:pt>
                  <c:pt idx="3">
                    <c:v>cin @ cle</c:v>
                  </c:pt>
                  <c:pt idx="4">
                    <c:v>mia @ clt</c:v>
                  </c:pt>
                  <c:pt idx="5">
                    <c:v>car @ jax</c:v>
                  </c:pt>
                  <c:pt idx="6">
                    <c:v>crd @ nor</c:v>
                  </c:pt>
                  <c:pt idx="7">
                    <c:v>rai @ nwe</c:v>
                  </c:pt>
                  <c:pt idx="8">
                    <c:v>pit @ nyj</c:v>
                  </c:pt>
                  <c:pt idx="9">
                    <c:v>nyg @ was</c:v>
                  </c:pt>
                  <c:pt idx="10">
                    <c:v>oti @ den</c:v>
                  </c:pt>
                  <c:pt idx="11">
                    <c:v>sfo @ sea</c:v>
                  </c:pt>
                  <c:pt idx="12">
                    <c:v>det @ gnb</c:v>
                  </c:pt>
                  <c:pt idx="13">
                    <c:v>htx @ ram</c:v>
                  </c:pt>
                  <c:pt idx="14">
                    <c:v>rav @ buf</c:v>
                  </c:pt>
                  <c:pt idx="15">
                    <c:v>min @ chi</c:v>
                  </c:pt>
                  <c:pt idx="16">
                    <c:v>was @ gnb</c:v>
                  </c:pt>
                  <c:pt idx="17">
                    <c:v>buf @ nyj</c:v>
                  </c:pt>
                  <c:pt idx="18">
                    <c:v>chi @ det</c:v>
                  </c:pt>
                  <c:pt idx="19">
                    <c:v>cle @ rav</c:v>
                  </c:pt>
                  <c:pt idx="20">
                    <c:v>jax @ cin</c:v>
                  </c:pt>
                  <c:pt idx="21">
                    <c:v>nwe @ mia</c:v>
                  </c:pt>
                  <c:pt idx="22">
                    <c:v>nyg @ dal</c:v>
                  </c:pt>
                  <c:pt idx="23">
                    <c:v>ram @ oti</c:v>
                  </c:pt>
                  <c:pt idx="24">
                    <c:v>sea @ pit</c:v>
                  </c:pt>
                  <c:pt idx="25">
                    <c:v>sfo @ nor</c:v>
                  </c:pt>
                  <c:pt idx="26">
                    <c:v>car @ crd</c:v>
                  </c:pt>
                  <c:pt idx="27">
                    <c:v>den @ clt</c:v>
                  </c:pt>
                  <c:pt idx="28">
                    <c:v>phi @ kan</c:v>
                  </c:pt>
                  <c:pt idx="29">
                    <c:v>atl @ min</c:v>
                  </c:pt>
                  <c:pt idx="30">
                    <c:v>tam @ htx</c:v>
                  </c:pt>
                  <c:pt idx="31">
                    <c:v>sdg @ rai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1</c:v>
                  </c:pt>
                  <c:pt idx="15">
                    <c:v>1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</c:lvl>
              </c:multiLvlStrCache>
              <c:extLst xmlns:c15="http://schemas.microsoft.com/office/drawing/2012/chart"/>
            </c:multiLvlStrRef>
          </c:xVal>
          <c:yVal>
            <c:numRef>
              <c:f>'Model Predictions'!$AA$2:$AA$33</c:f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B4F5-4ACF-84A8-640FBD14481B}"/>
            </c:ext>
          </c:extLst>
        </c:ser>
        <c:ser>
          <c:idx val="15"/>
          <c:order val="15"/>
          <c:tx>
            <c:strRef>
              <c:f>'Model Predictions'!$AB$1</c:f>
              <c:strCache>
                <c:ptCount val="1"/>
                <c:pt idx="0">
                  <c:v>Squared_Error_Tm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'Model Predictions'!$A$2:$K$33</c:f>
              <c:multiLvlStrCache>
                <c:ptCount val="32"/>
                <c:lvl>
                  <c:pt idx="0">
                    <c:v>26</c:v>
                  </c:pt>
                  <c:pt idx="1">
                    <c:v>29</c:v>
                  </c:pt>
                  <c:pt idx="2">
                    <c:v>18</c:v>
                  </c:pt>
                  <c:pt idx="3">
                    <c:v>30</c:v>
                  </c:pt>
                  <c:pt idx="4">
                    <c:v>28</c:v>
                  </c:pt>
                  <c:pt idx="5">
                    <c:v>21</c:v>
                  </c:pt>
                  <c:pt idx="6">
                    <c:v>26</c:v>
                  </c:pt>
                  <c:pt idx="7">
                    <c:v>22</c:v>
                  </c:pt>
                  <c:pt idx="8">
                    <c:v>21</c:v>
                  </c:pt>
                  <c:pt idx="9">
                    <c:v>21</c:v>
                  </c:pt>
                  <c:pt idx="10">
                    <c:v>17</c:v>
                  </c:pt>
                  <c:pt idx="11">
                    <c:v>22</c:v>
                  </c:pt>
                  <c:pt idx="12">
                    <c:v>23</c:v>
                  </c:pt>
                  <c:pt idx="13">
                    <c:v>17</c:v>
                  </c:pt>
                  <c:pt idx="14">
                    <c:v>22</c:v>
                  </c:pt>
                  <c:pt idx="15">
                    <c:v>22</c:v>
                  </c:pt>
                  <c:pt idx="16">
                    <c:v>25</c:v>
                  </c:pt>
                  <c:pt idx="17">
                    <c:v>28</c:v>
                  </c:pt>
                  <c:pt idx="18">
                    <c:v>20</c:v>
                  </c:pt>
                  <c:pt idx="19">
                    <c:v>19</c:v>
                  </c:pt>
                  <c:pt idx="20">
                    <c:v>23</c:v>
                  </c:pt>
                  <c:pt idx="21">
                    <c:v>23</c:v>
                  </c:pt>
                  <c:pt idx="22">
                    <c:v>19</c:v>
                  </c:pt>
                  <c:pt idx="23">
                    <c:v>24</c:v>
                  </c:pt>
                  <c:pt idx="24">
                    <c:v>15</c:v>
                  </c:pt>
                  <c:pt idx="25">
                    <c:v>27</c:v>
                  </c:pt>
                  <c:pt idx="26">
                    <c:v>21</c:v>
                  </c:pt>
                  <c:pt idx="27">
                    <c:v>22</c:v>
                  </c:pt>
                  <c:pt idx="28">
                    <c:v>21</c:v>
                  </c:pt>
                  <c:pt idx="29">
                    <c:v>22</c:v>
                  </c:pt>
                  <c:pt idx="30">
                    <c:v>25</c:v>
                  </c:pt>
                  <c:pt idx="31">
                    <c:v>28</c:v>
                  </c:pt>
                </c:lvl>
                <c:lvl>
                  <c:pt idx="0">
                    <c:v>No Cover</c:v>
                  </c:pt>
                  <c:pt idx="1">
                    <c:v>No Cover</c:v>
                  </c:pt>
                  <c:pt idx="2">
                    <c:v>Cover</c:v>
                  </c:pt>
                  <c:pt idx="3">
                    <c:v>No Cover</c:v>
                  </c:pt>
                  <c:pt idx="4">
                    <c:v>No Cover</c:v>
                  </c:pt>
                  <c:pt idx="5">
                    <c:v>Cover</c:v>
                  </c:pt>
                  <c:pt idx="6">
                    <c:v>No Cover</c:v>
                  </c:pt>
                  <c:pt idx="7">
                    <c:v>Cover</c:v>
                  </c:pt>
                  <c:pt idx="8">
                    <c:v>No Cover</c:v>
                  </c:pt>
                  <c:pt idx="9">
                    <c:v>No Cover</c:v>
                  </c:pt>
                  <c:pt idx="10">
                    <c:v>No Cover</c:v>
                  </c:pt>
                  <c:pt idx="11">
                    <c:v>Cover</c:v>
                  </c:pt>
                  <c:pt idx="12">
                    <c:v>No Cover</c:v>
                  </c:pt>
                  <c:pt idx="13">
                    <c:v>Cover</c:v>
                  </c:pt>
                  <c:pt idx="14">
                    <c:v>No Cover</c:v>
                  </c:pt>
                  <c:pt idx="15">
                    <c:v>Cover</c:v>
                  </c:pt>
                  <c:pt idx="16">
                    <c:v>No Cover</c:v>
                  </c:pt>
                  <c:pt idx="17">
                    <c:v>No Cover</c:v>
                  </c:pt>
                  <c:pt idx="18">
                    <c:v>No Cover</c:v>
                  </c:pt>
                  <c:pt idx="19">
                    <c:v>No Cover</c:v>
                  </c:pt>
                  <c:pt idx="20">
                    <c:v>No Cover</c:v>
                  </c:pt>
                  <c:pt idx="21">
                    <c:v>No Cover</c:v>
                  </c:pt>
                  <c:pt idx="22">
                    <c:v>Cover</c:v>
                  </c:pt>
                  <c:pt idx="23">
                    <c:v>Cover</c:v>
                  </c:pt>
                  <c:pt idx="24">
                    <c:v>Cover</c:v>
                  </c:pt>
                  <c:pt idx="25">
                    <c:v>No Cover</c:v>
                  </c:pt>
                  <c:pt idx="26">
                    <c:v>Cover</c:v>
                  </c:pt>
                  <c:pt idx="27">
                    <c:v>Cover</c:v>
                  </c:pt>
                  <c:pt idx="28">
                    <c:v>Cover</c:v>
                  </c:pt>
                  <c:pt idx="29">
                    <c:v>No Cover</c:v>
                  </c:pt>
                  <c:pt idx="30">
                    <c:v>No Cover</c:v>
                  </c:pt>
                  <c:pt idx="31">
                    <c:v>No Cover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1</c:v>
                  </c:pt>
                  <c:pt idx="3">
                    <c:v>0</c:v>
                  </c:pt>
                  <c:pt idx="4">
                    <c:v>0</c:v>
                  </c:pt>
                  <c:pt idx="5">
                    <c:v>1</c:v>
                  </c:pt>
                  <c:pt idx="6">
                    <c:v>0</c:v>
                  </c:pt>
                  <c:pt idx="7">
                    <c:v>1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1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1</c:v>
                  </c:pt>
                  <c:pt idx="24">
                    <c:v>1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lvl>
                <c:lvl>
                  <c:pt idx="0">
                    <c:v>Not Under</c:v>
                  </c:pt>
                  <c:pt idx="1">
                    <c:v>Not Under</c:v>
                  </c:pt>
                  <c:pt idx="2">
                    <c:v>Under</c:v>
                  </c:pt>
                  <c:pt idx="3">
                    <c:v>Not Under</c:v>
                  </c:pt>
                  <c:pt idx="4">
                    <c:v>Under</c:v>
                  </c:pt>
                  <c:pt idx="5">
                    <c:v>Not Under</c:v>
                  </c:pt>
                  <c:pt idx="6">
                    <c:v>Under</c:v>
                  </c:pt>
                  <c:pt idx="7">
                    <c:v>Under</c:v>
                  </c:pt>
                  <c:pt idx="8">
                    <c:v>Under</c:v>
                  </c:pt>
                  <c:pt idx="9">
                    <c:v>Under</c:v>
                  </c:pt>
                  <c:pt idx="10">
                    <c:v>Under</c:v>
                  </c:pt>
                  <c:pt idx="11">
                    <c:v>Under</c:v>
                  </c:pt>
                  <c:pt idx="12">
                    <c:v>Under</c:v>
                  </c:pt>
                  <c:pt idx="13">
                    <c:v>Under</c:v>
                  </c:pt>
                  <c:pt idx="14">
                    <c:v>Under</c:v>
                  </c:pt>
                  <c:pt idx="15">
                    <c:v>Under</c:v>
                  </c:pt>
                  <c:pt idx="16">
                    <c:v>Under</c:v>
                  </c:pt>
                  <c:pt idx="17">
                    <c:v>Under</c:v>
                  </c:pt>
                  <c:pt idx="18">
                    <c:v>Not Under</c:v>
                  </c:pt>
                  <c:pt idx="19">
                    <c:v>Under</c:v>
                  </c:pt>
                  <c:pt idx="20">
                    <c:v>Under</c:v>
                  </c:pt>
                  <c:pt idx="21">
                    <c:v>Not Under</c:v>
                  </c:pt>
                  <c:pt idx="22">
                    <c:v>Not Under</c:v>
                  </c:pt>
                  <c:pt idx="23">
                    <c:v>Not Under</c:v>
                  </c:pt>
                  <c:pt idx="24">
                    <c:v>Under</c:v>
                  </c:pt>
                  <c:pt idx="25">
                    <c:v>Not Under</c:v>
                  </c:pt>
                  <c:pt idx="26">
                    <c:v>Not Under</c:v>
                  </c:pt>
                  <c:pt idx="27">
                    <c:v>Not Under</c:v>
                  </c:pt>
                  <c:pt idx="28">
                    <c:v>Under</c:v>
                  </c:pt>
                  <c:pt idx="29">
                    <c:v>Not Under</c:v>
                  </c:pt>
                  <c:pt idx="30">
                    <c:v>Not Under</c:v>
                  </c:pt>
                  <c:pt idx="31">
                    <c:v>Under</c:v>
                  </c:pt>
                </c:lvl>
                <c:lvl>
                  <c:pt idx="0">
                    <c:v>Over</c:v>
                  </c:pt>
                  <c:pt idx="1">
                    <c:v>Over</c:v>
                  </c:pt>
                  <c:pt idx="2">
                    <c:v>Not Over</c:v>
                  </c:pt>
                  <c:pt idx="3">
                    <c:v>Over</c:v>
                  </c:pt>
                  <c:pt idx="4">
                    <c:v>Not Over</c:v>
                  </c:pt>
                  <c:pt idx="5">
                    <c:v>Over</c:v>
                  </c:pt>
                  <c:pt idx="6">
                    <c:v>Not Over</c:v>
                  </c:pt>
                  <c:pt idx="7">
                    <c:v>Not Over</c:v>
                  </c:pt>
                  <c:pt idx="8">
                    <c:v>Not Over</c:v>
                  </c:pt>
                  <c:pt idx="9">
                    <c:v>Not Over</c:v>
                  </c:pt>
                  <c:pt idx="10">
                    <c:v>Not Over</c:v>
                  </c:pt>
                  <c:pt idx="11">
                    <c:v>Not Over</c:v>
                  </c:pt>
                  <c:pt idx="12">
                    <c:v>Not Over</c:v>
                  </c:pt>
                  <c:pt idx="13">
                    <c:v>Not Over</c:v>
                  </c:pt>
                  <c:pt idx="14">
                    <c:v>Not Over</c:v>
                  </c:pt>
                  <c:pt idx="15">
                    <c:v>Not Over</c:v>
                  </c:pt>
                  <c:pt idx="16">
                    <c:v>Not Over</c:v>
                  </c:pt>
                  <c:pt idx="17">
                    <c:v>Not Over</c:v>
                  </c:pt>
                  <c:pt idx="18">
                    <c:v>Not Over</c:v>
                  </c:pt>
                  <c:pt idx="19">
                    <c:v>Not Over</c:v>
                  </c:pt>
                  <c:pt idx="20">
                    <c:v>Not Over</c:v>
                  </c:pt>
                  <c:pt idx="21">
                    <c:v>Over</c:v>
                  </c:pt>
                  <c:pt idx="22">
                    <c:v>Over</c:v>
                  </c:pt>
                  <c:pt idx="23">
                    <c:v>Over</c:v>
                  </c:pt>
                  <c:pt idx="24">
                    <c:v>Not Over</c:v>
                  </c:pt>
                  <c:pt idx="25">
                    <c:v>Not Over</c:v>
                  </c:pt>
                  <c:pt idx="26">
                    <c:v>Over</c:v>
                  </c:pt>
                  <c:pt idx="27">
                    <c:v>Over</c:v>
                  </c:pt>
                  <c:pt idx="28">
                    <c:v>Not Over</c:v>
                  </c:pt>
                  <c:pt idx="29">
                    <c:v>Over</c:v>
                  </c:pt>
                  <c:pt idx="30">
                    <c:v>Over</c:v>
                  </c:pt>
                  <c:pt idx="31">
                    <c:v>Not Over</c:v>
                  </c:pt>
                </c:lvl>
                <c:lvl>
                  <c:pt idx="0">
                    <c:v>48</c:v>
                  </c:pt>
                  <c:pt idx="1">
                    <c:v>47.5</c:v>
                  </c:pt>
                  <c:pt idx="2">
                    <c:v>47</c:v>
                  </c:pt>
                  <c:pt idx="3">
                    <c:v>48</c:v>
                  </c:pt>
                  <c:pt idx="4">
                    <c:v>46.5</c:v>
                  </c:pt>
                  <c:pt idx="5">
                    <c:v>46.5</c:v>
                  </c:pt>
                  <c:pt idx="6">
                    <c:v>44</c:v>
                  </c:pt>
                  <c:pt idx="7">
                    <c:v>44</c:v>
                  </c:pt>
                  <c:pt idx="8">
                    <c:v>38</c:v>
                  </c:pt>
                  <c:pt idx="9">
                    <c:v>45.5</c:v>
                  </c:pt>
                  <c:pt idx="10">
                    <c:v>43</c:v>
                  </c:pt>
                  <c:pt idx="11">
                    <c:v>43.5</c:v>
                  </c:pt>
                  <c:pt idx="12">
                    <c:v>47.5</c:v>
                  </c:pt>
                  <c:pt idx="13">
                    <c:v>43.5</c:v>
                  </c:pt>
                  <c:pt idx="14">
                    <c:v>50.5</c:v>
                  </c:pt>
                  <c:pt idx="15">
                    <c:v>43.5</c:v>
                  </c:pt>
                  <c:pt idx="16">
                    <c:v>48.5</c:v>
                  </c:pt>
                  <c:pt idx="17">
                    <c:v>46</c:v>
                  </c:pt>
                  <c:pt idx="18">
                    <c:v>47</c:v>
                  </c:pt>
                  <c:pt idx="19">
                    <c:v>45.5</c:v>
                  </c:pt>
                  <c:pt idx="20">
                    <c:v>49.5</c:v>
                  </c:pt>
                  <c:pt idx="21">
                    <c:v>44</c:v>
                  </c:pt>
                  <c:pt idx="22">
                    <c:v>44.5</c:v>
                  </c:pt>
                  <c:pt idx="23">
                    <c:v>42</c:v>
                  </c:pt>
                  <c:pt idx="24">
                    <c:v>40</c:v>
                  </c:pt>
                  <c:pt idx="25">
                    <c:v>42.5</c:v>
                  </c:pt>
                  <c:pt idx="26">
                    <c:v>44.5</c:v>
                  </c:pt>
                  <c:pt idx="27">
                    <c:v>42.5</c:v>
                  </c:pt>
                  <c:pt idx="28">
                    <c:v>46.5</c:v>
                  </c:pt>
                  <c:pt idx="29">
                    <c:v>44.5</c:v>
                  </c:pt>
                  <c:pt idx="30">
                    <c:v>42.5</c:v>
                  </c:pt>
                  <c:pt idx="31">
                    <c:v>46.5</c:v>
                  </c:pt>
                </c:lvl>
                <c:lvl>
                  <c:pt idx="0">
                    <c:v>-8.5</c:v>
                  </c:pt>
                  <c:pt idx="1">
                    <c:v>3</c:v>
                  </c:pt>
                  <c:pt idx="2">
                    <c:v>1</c:v>
                  </c:pt>
                  <c:pt idx="3">
                    <c:v>5</c:v>
                  </c:pt>
                  <c:pt idx="4">
                    <c:v>-1</c:v>
                  </c:pt>
                  <c:pt idx="5">
                    <c:v>-4</c:v>
                  </c:pt>
                  <c:pt idx="6">
                    <c:v>6.5</c:v>
                  </c:pt>
                  <c:pt idx="7">
                    <c:v>-2.5</c:v>
                  </c:pt>
                  <c:pt idx="8">
                    <c:v>3</c:v>
                  </c:pt>
                  <c:pt idx="9">
                    <c:v>-6</c:v>
                  </c:pt>
                  <c:pt idx="10">
                    <c:v>-9</c:v>
                  </c:pt>
                  <c:pt idx="11">
                    <c:v>1</c:v>
                  </c:pt>
                  <c:pt idx="12">
                    <c:v>-2</c:v>
                  </c:pt>
                  <c:pt idx="13">
                    <c:v>-3</c:v>
                  </c:pt>
                  <c:pt idx="14">
                    <c:v>1</c:v>
                  </c:pt>
                  <c:pt idx="15">
                    <c:v>1.5</c:v>
                  </c:pt>
                  <c:pt idx="16">
                    <c:v>-3.5</c:v>
                  </c:pt>
                  <c:pt idx="17">
                    <c:v>7</c:v>
                  </c:pt>
                  <c:pt idx="18">
                    <c:v>-5.5</c:v>
                  </c:pt>
                  <c:pt idx="19">
                    <c:v>-11.5</c:v>
                  </c:pt>
                  <c:pt idx="20">
                    <c:v>-3.5</c:v>
                  </c:pt>
                  <c:pt idx="21">
                    <c:v>-1.5</c:v>
                  </c:pt>
                  <c:pt idx="22">
                    <c:v>-5.5</c:v>
                  </c:pt>
                  <c:pt idx="23">
                    <c:v>5.5</c:v>
                  </c:pt>
                  <c:pt idx="24">
                    <c:v>-3</c:v>
                  </c:pt>
                  <c:pt idx="25">
                    <c:v>4.5</c:v>
                  </c:pt>
                  <c:pt idx="26">
                    <c:v>-6.5</c:v>
                  </c:pt>
                  <c:pt idx="27">
                    <c:v>2.5</c:v>
                  </c:pt>
                  <c:pt idx="28">
                    <c:v>1.5</c:v>
                  </c:pt>
                  <c:pt idx="29">
                    <c:v>-4.5</c:v>
                  </c:pt>
                  <c:pt idx="30">
                    <c:v>-2.5</c:v>
                  </c:pt>
                  <c:pt idx="31">
                    <c:v>3.5</c:v>
                  </c:pt>
                </c:lvl>
                <c:lvl>
                  <c:pt idx="0">
                    <c:v>phi</c:v>
                  </c:pt>
                  <c:pt idx="1">
                    <c:v>sdg</c:v>
                  </c:pt>
                  <c:pt idx="2">
                    <c:v>atl</c:v>
                  </c:pt>
                  <c:pt idx="3">
                    <c:v>cle</c:v>
                  </c:pt>
                  <c:pt idx="4">
                    <c:v>clt</c:v>
                  </c:pt>
                  <c:pt idx="5">
                    <c:v>jax</c:v>
                  </c:pt>
                  <c:pt idx="6">
                    <c:v>nor</c:v>
                  </c:pt>
                  <c:pt idx="7">
                    <c:v>nwe</c:v>
                  </c:pt>
                  <c:pt idx="8">
                    <c:v>nyj</c:v>
                  </c:pt>
                  <c:pt idx="9">
                    <c:v>was</c:v>
                  </c:pt>
                  <c:pt idx="10">
                    <c:v>den</c:v>
                  </c:pt>
                  <c:pt idx="11">
                    <c:v>sea</c:v>
                  </c:pt>
                  <c:pt idx="12">
                    <c:v>gnb</c:v>
                  </c:pt>
                  <c:pt idx="13">
                    <c:v>ram</c:v>
                  </c:pt>
                  <c:pt idx="14">
                    <c:v>buf</c:v>
                  </c:pt>
                  <c:pt idx="15">
                    <c:v>chi</c:v>
                  </c:pt>
                  <c:pt idx="16">
                    <c:v>gnb</c:v>
                  </c:pt>
                  <c:pt idx="17">
                    <c:v>nyj</c:v>
                  </c:pt>
                  <c:pt idx="18">
                    <c:v>det</c:v>
                  </c:pt>
                  <c:pt idx="19">
                    <c:v>rav</c:v>
                  </c:pt>
                  <c:pt idx="20">
                    <c:v>cin</c:v>
                  </c:pt>
                  <c:pt idx="21">
                    <c:v>mia</c:v>
                  </c:pt>
                  <c:pt idx="22">
                    <c:v>dal</c:v>
                  </c:pt>
                  <c:pt idx="23">
                    <c:v>oti</c:v>
                  </c:pt>
                  <c:pt idx="24">
                    <c:v>pit</c:v>
                  </c:pt>
                  <c:pt idx="25">
                    <c:v>nor</c:v>
                  </c:pt>
                  <c:pt idx="26">
                    <c:v>crd</c:v>
                  </c:pt>
                  <c:pt idx="27">
                    <c:v>clt</c:v>
                  </c:pt>
                  <c:pt idx="28">
                    <c:v>kan</c:v>
                  </c:pt>
                  <c:pt idx="29">
                    <c:v>min</c:v>
                  </c:pt>
                  <c:pt idx="30">
                    <c:v>htx</c:v>
                  </c:pt>
                  <c:pt idx="31">
                    <c:v>rai</c:v>
                  </c:pt>
                </c:lvl>
                <c:lvl>
                  <c:pt idx="0">
                    <c:v>dal</c:v>
                  </c:pt>
                  <c:pt idx="1">
                    <c:v>kan</c:v>
                  </c:pt>
                  <c:pt idx="2">
                    <c:v>tam</c:v>
                  </c:pt>
                  <c:pt idx="3">
                    <c:v>cin</c:v>
                  </c:pt>
                  <c:pt idx="4">
                    <c:v>mia</c:v>
                  </c:pt>
                  <c:pt idx="5">
                    <c:v>car</c:v>
                  </c:pt>
                  <c:pt idx="6">
                    <c:v>crd</c:v>
                  </c:pt>
                  <c:pt idx="7">
                    <c:v>rai</c:v>
                  </c:pt>
                  <c:pt idx="8">
                    <c:v>pit</c:v>
                  </c:pt>
                  <c:pt idx="9">
                    <c:v>nyg</c:v>
                  </c:pt>
                  <c:pt idx="10">
                    <c:v>oti</c:v>
                  </c:pt>
                  <c:pt idx="11">
                    <c:v>sfo</c:v>
                  </c:pt>
                  <c:pt idx="12">
                    <c:v>det</c:v>
                  </c:pt>
                  <c:pt idx="13">
                    <c:v>htx</c:v>
                  </c:pt>
                  <c:pt idx="14">
                    <c:v>rav</c:v>
                  </c:pt>
                  <c:pt idx="15">
                    <c:v>min</c:v>
                  </c:pt>
                  <c:pt idx="16">
                    <c:v>was</c:v>
                  </c:pt>
                  <c:pt idx="17">
                    <c:v>buf</c:v>
                  </c:pt>
                  <c:pt idx="18">
                    <c:v>chi</c:v>
                  </c:pt>
                  <c:pt idx="19">
                    <c:v>cle</c:v>
                  </c:pt>
                  <c:pt idx="20">
                    <c:v>jax</c:v>
                  </c:pt>
                  <c:pt idx="21">
                    <c:v>nwe</c:v>
                  </c:pt>
                  <c:pt idx="22">
                    <c:v>nyg</c:v>
                  </c:pt>
                  <c:pt idx="23">
                    <c:v>ram</c:v>
                  </c:pt>
                  <c:pt idx="24">
                    <c:v>sea</c:v>
                  </c:pt>
                  <c:pt idx="25">
                    <c:v>sfo</c:v>
                  </c:pt>
                  <c:pt idx="26">
                    <c:v>car</c:v>
                  </c:pt>
                  <c:pt idx="27">
                    <c:v>den</c:v>
                  </c:pt>
                  <c:pt idx="28">
                    <c:v>phi</c:v>
                  </c:pt>
                  <c:pt idx="29">
                    <c:v>atl</c:v>
                  </c:pt>
                  <c:pt idx="30">
                    <c:v>tam</c:v>
                  </c:pt>
                  <c:pt idx="31">
                    <c:v>sdg</c:v>
                  </c:pt>
                </c:lvl>
                <c:lvl>
                  <c:pt idx="0">
                    <c:v>dal @ phi</c:v>
                  </c:pt>
                  <c:pt idx="1">
                    <c:v>kan @ sdg</c:v>
                  </c:pt>
                  <c:pt idx="2">
                    <c:v>tam @ atl</c:v>
                  </c:pt>
                  <c:pt idx="3">
                    <c:v>cin @ cle</c:v>
                  </c:pt>
                  <c:pt idx="4">
                    <c:v>mia @ clt</c:v>
                  </c:pt>
                  <c:pt idx="5">
                    <c:v>car @ jax</c:v>
                  </c:pt>
                  <c:pt idx="6">
                    <c:v>crd @ nor</c:v>
                  </c:pt>
                  <c:pt idx="7">
                    <c:v>rai @ nwe</c:v>
                  </c:pt>
                  <c:pt idx="8">
                    <c:v>pit @ nyj</c:v>
                  </c:pt>
                  <c:pt idx="9">
                    <c:v>nyg @ was</c:v>
                  </c:pt>
                  <c:pt idx="10">
                    <c:v>oti @ den</c:v>
                  </c:pt>
                  <c:pt idx="11">
                    <c:v>sfo @ sea</c:v>
                  </c:pt>
                  <c:pt idx="12">
                    <c:v>det @ gnb</c:v>
                  </c:pt>
                  <c:pt idx="13">
                    <c:v>htx @ ram</c:v>
                  </c:pt>
                  <c:pt idx="14">
                    <c:v>rav @ buf</c:v>
                  </c:pt>
                  <c:pt idx="15">
                    <c:v>min @ chi</c:v>
                  </c:pt>
                  <c:pt idx="16">
                    <c:v>was @ gnb</c:v>
                  </c:pt>
                  <c:pt idx="17">
                    <c:v>buf @ nyj</c:v>
                  </c:pt>
                  <c:pt idx="18">
                    <c:v>chi @ det</c:v>
                  </c:pt>
                  <c:pt idx="19">
                    <c:v>cle @ rav</c:v>
                  </c:pt>
                  <c:pt idx="20">
                    <c:v>jax @ cin</c:v>
                  </c:pt>
                  <c:pt idx="21">
                    <c:v>nwe @ mia</c:v>
                  </c:pt>
                  <c:pt idx="22">
                    <c:v>nyg @ dal</c:v>
                  </c:pt>
                  <c:pt idx="23">
                    <c:v>ram @ oti</c:v>
                  </c:pt>
                  <c:pt idx="24">
                    <c:v>sea @ pit</c:v>
                  </c:pt>
                  <c:pt idx="25">
                    <c:v>sfo @ nor</c:v>
                  </c:pt>
                  <c:pt idx="26">
                    <c:v>car @ crd</c:v>
                  </c:pt>
                  <c:pt idx="27">
                    <c:v>den @ clt</c:v>
                  </c:pt>
                  <c:pt idx="28">
                    <c:v>phi @ kan</c:v>
                  </c:pt>
                  <c:pt idx="29">
                    <c:v>atl @ min</c:v>
                  </c:pt>
                  <c:pt idx="30">
                    <c:v>tam @ htx</c:v>
                  </c:pt>
                  <c:pt idx="31">
                    <c:v>sdg @ rai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1</c:v>
                  </c:pt>
                  <c:pt idx="15">
                    <c:v>1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</c:lvl>
              </c:multiLvlStrCache>
              <c:extLst xmlns:c15="http://schemas.microsoft.com/office/drawing/2012/chart"/>
            </c:multiLvlStrRef>
          </c:xVal>
          <c:yVal>
            <c:numRef>
              <c:f>'Model Predictions'!$AB$2:$AB$33</c:f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B4F5-4ACF-84A8-640FBD14481B}"/>
            </c:ext>
          </c:extLst>
        </c:ser>
        <c:ser>
          <c:idx val="16"/>
          <c:order val="16"/>
          <c:tx>
            <c:strRef>
              <c:f>'Model Predictions'!$AC$1</c:f>
              <c:strCache>
                <c:ptCount val="1"/>
                <c:pt idx="0">
                  <c:v>%_Error_Opp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'Model Predictions'!$A$2:$K$33</c:f>
              <c:multiLvlStrCache>
                <c:ptCount val="32"/>
                <c:lvl>
                  <c:pt idx="0">
                    <c:v>26</c:v>
                  </c:pt>
                  <c:pt idx="1">
                    <c:v>29</c:v>
                  </c:pt>
                  <c:pt idx="2">
                    <c:v>18</c:v>
                  </c:pt>
                  <c:pt idx="3">
                    <c:v>30</c:v>
                  </c:pt>
                  <c:pt idx="4">
                    <c:v>28</c:v>
                  </c:pt>
                  <c:pt idx="5">
                    <c:v>21</c:v>
                  </c:pt>
                  <c:pt idx="6">
                    <c:v>26</c:v>
                  </c:pt>
                  <c:pt idx="7">
                    <c:v>22</c:v>
                  </c:pt>
                  <c:pt idx="8">
                    <c:v>21</c:v>
                  </c:pt>
                  <c:pt idx="9">
                    <c:v>21</c:v>
                  </c:pt>
                  <c:pt idx="10">
                    <c:v>17</c:v>
                  </c:pt>
                  <c:pt idx="11">
                    <c:v>22</c:v>
                  </c:pt>
                  <c:pt idx="12">
                    <c:v>23</c:v>
                  </c:pt>
                  <c:pt idx="13">
                    <c:v>17</c:v>
                  </c:pt>
                  <c:pt idx="14">
                    <c:v>22</c:v>
                  </c:pt>
                  <c:pt idx="15">
                    <c:v>22</c:v>
                  </c:pt>
                  <c:pt idx="16">
                    <c:v>25</c:v>
                  </c:pt>
                  <c:pt idx="17">
                    <c:v>28</c:v>
                  </c:pt>
                  <c:pt idx="18">
                    <c:v>20</c:v>
                  </c:pt>
                  <c:pt idx="19">
                    <c:v>19</c:v>
                  </c:pt>
                  <c:pt idx="20">
                    <c:v>23</c:v>
                  </c:pt>
                  <c:pt idx="21">
                    <c:v>23</c:v>
                  </c:pt>
                  <c:pt idx="22">
                    <c:v>19</c:v>
                  </c:pt>
                  <c:pt idx="23">
                    <c:v>24</c:v>
                  </c:pt>
                  <c:pt idx="24">
                    <c:v>15</c:v>
                  </c:pt>
                  <c:pt idx="25">
                    <c:v>27</c:v>
                  </c:pt>
                  <c:pt idx="26">
                    <c:v>21</c:v>
                  </c:pt>
                  <c:pt idx="27">
                    <c:v>22</c:v>
                  </c:pt>
                  <c:pt idx="28">
                    <c:v>21</c:v>
                  </c:pt>
                  <c:pt idx="29">
                    <c:v>22</c:v>
                  </c:pt>
                  <c:pt idx="30">
                    <c:v>25</c:v>
                  </c:pt>
                  <c:pt idx="31">
                    <c:v>28</c:v>
                  </c:pt>
                </c:lvl>
                <c:lvl>
                  <c:pt idx="0">
                    <c:v>No Cover</c:v>
                  </c:pt>
                  <c:pt idx="1">
                    <c:v>No Cover</c:v>
                  </c:pt>
                  <c:pt idx="2">
                    <c:v>Cover</c:v>
                  </c:pt>
                  <c:pt idx="3">
                    <c:v>No Cover</c:v>
                  </c:pt>
                  <c:pt idx="4">
                    <c:v>No Cover</c:v>
                  </c:pt>
                  <c:pt idx="5">
                    <c:v>Cover</c:v>
                  </c:pt>
                  <c:pt idx="6">
                    <c:v>No Cover</c:v>
                  </c:pt>
                  <c:pt idx="7">
                    <c:v>Cover</c:v>
                  </c:pt>
                  <c:pt idx="8">
                    <c:v>No Cover</c:v>
                  </c:pt>
                  <c:pt idx="9">
                    <c:v>No Cover</c:v>
                  </c:pt>
                  <c:pt idx="10">
                    <c:v>No Cover</c:v>
                  </c:pt>
                  <c:pt idx="11">
                    <c:v>Cover</c:v>
                  </c:pt>
                  <c:pt idx="12">
                    <c:v>No Cover</c:v>
                  </c:pt>
                  <c:pt idx="13">
                    <c:v>Cover</c:v>
                  </c:pt>
                  <c:pt idx="14">
                    <c:v>No Cover</c:v>
                  </c:pt>
                  <c:pt idx="15">
                    <c:v>Cover</c:v>
                  </c:pt>
                  <c:pt idx="16">
                    <c:v>No Cover</c:v>
                  </c:pt>
                  <c:pt idx="17">
                    <c:v>No Cover</c:v>
                  </c:pt>
                  <c:pt idx="18">
                    <c:v>No Cover</c:v>
                  </c:pt>
                  <c:pt idx="19">
                    <c:v>No Cover</c:v>
                  </c:pt>
                  <c:pt idx="20">
                    <c:v>No Cover</c:v>
                  </c:pt>
                  <c:pt idx="21">
                    <c:v>No Cover</c:v>
                  </c:pt>
                  <c:pt idx="22">
                    <c:v>Cover</c:v>
                  </c:pt>
                  <c:pt idx="23">
                    <c:v>Cover</c:v>
                  </c:pt>
                  <c:pt idx="24">
                    <c:v>Cover</c:v>
                  </c:pt>
                  <c:pt idx="25">
                    <c:v>No Cover</c:v>
                  </c:pt>
                  <c:pt idx="26">
                    <c:v>Cover</c:v>
                  </c:pt>
                  <c:pt idx="27">
                    <c:v>Cover</c:v>
                  </c:pt>
                  <c:pt idx="28">
                    <c:v>Cover</c:v>
                  </c:pt>
                  <c:pt idx="29">
                    <c:v>No Cover</c:v>
                  </c:pt>
                  <c:pt idx="30">
                    <c:v>No Cover</c:v>
                  </c:pt>
                  <c:pt idx="31">
                    <c:v>No Cover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1</c:v>
                  </c:pt>
                  <c:pt idx="3">
                    <c:v>0</c:v>
                  </c:pt>
                  <c:pt idx="4">
                    <c:v>0</c:v>
                  </c:pt>
                  <c:pt idx="5">
                    <c:v>1</c:v>
                  </c:pt>
                  <c:pt idx="6">
                    <c:v>0</c:v>
                  </c:pt>
                  <c:pt idx="7">
                    <c:v>1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1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1</c:v>
                  </c:pt>
                  <c:pt idx="24">
                    <c:v>1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lvl>
                <c:lvl>
                  <c:pt idx="0">
                    <c:v>Not Under</c:v>
                  </c:pt>
                  <c:pt idx="1">
                    <c:v>Not Under</c:v>
                  </c:pt>
                  <c:pt idx="2">
                    <c:v>Under</c:v>
                  </c:pt>
                  <c:pt idx="3">
                    <c:v>Not Under</c:v>
                  </c:pt>
                  <c:pt idx="4">
                    <c:v>Under</c:v>
                  </c:pt>
                  <c:pt idx="5">
                    <c:v>Not Under</c:v>
                  </c:pt>
                  <c:pt idx="6">
                    <c:v>Under</c:v>
                  </c:pt>
                  <c:pt idx="7">
                    <c:v>Under</c:v>
                  </c:pt>
                  <c:pt idx="8">
                    <c:v>Under</c:v>
                  </c:pt>
                  <c:pt idx="9">
                    <c:v>Under</c:v>
                  </c:pt>
                  <c:pt idx="10">
                    <c:v>Under</c:v>
                  </c:pt>
                  <c:pt idx="11">
                    <c:v>Under</c:v>
                  </c:pt>
                  <c:pt idx="12">
                    <c:v>Under</c:v>
                  </c:pt>
                  <c:pt idx="13">
                    <c:v>Under</c:v>
                  </c:pt>
                  <c:pt idx="14">
                    <c:v>Under</c:v>
                  </c:pt>
                  <c:pt idx="15">
                    <c:v>Under</c:v>
                  </c:pt>
                  <c:pt idx="16">
                    <c:v>Under</c:v>
                  </c:pt>
                  <c:pt idx="17">
                    <c:v>Under</c:v>
                  </c:pt>
                  <c:pt idx="18">
                    <c:v>Not Under</c:v>
                  </c:pt>
                  <c:pt idx="19">
                    <c:v>Under</c:v>
                  </c:pt>
                  <c:pt idx="20">
                    <c:v>Under</c:v>
                  </c:pt>
                  <c:pt idx="21">
                    <c:v>Not Under</c:v>
                  </c:pt>
                  <c:pt idx="22">
                    <c:v>Not Under</c:v>
                  </c:pt>
                  <c:pt idx="23">
                    <c:v>Not Under</c:v>
                  </c:pt>
                  <c:pt idx="24">
                    <c:v>Under</c:v>
                  </c:pt>
                  <c:pt idx="25">
                    <c:v>Not Under</c:v>
                  </c:pt>
                  <c:pt idx="26">
                    <c:v>Not Under</c:v>
                  </c:pt>
                  <c:pt idx="27">
                    <c:v>Not Under</c:v>
                  </c:pt>
                  <c:pt idx="28">
                    <c:v>Under</c:v>
                  </c:pt>
                  <c:pt idx="29">
                    <c:v>Not Under</c:v>
                  </c:pt>
                  <c:pt idx="30">
                    <c:v>Not Under</c:v>
                  </c:pt>
                  <c:pt idx="31">
                    <c:v>Under</c:v>
                  </c:pt>
                </c:lvl>
                <c:lvl>
                  <c:pt idx="0">
                    <c:v>Over</c:v>
                  </c:pt>
                  <c:pt idx="1">
                    <c:v>Over</c:v>
                  </c:pt>
                  <c:pt idx="2">
                    <c:v>Not Over</c:v>
                  </c:pt>
                  <c:pt idx="3">
                    <c:v>Over</c:v>
                  </c:pt>
                  <c:pt idx="4">
                    <c:v>Not Over</c:v>
                  </c:pt>
                  <c:pt idx="5">
                    <c:v>Over</c:v>
                  </c:pt>
                  <c:pt idx="6">
                    <c:v>Not Over</c:v>
                  </c:pt>
                  <c:pt idx="7">
                    <c:v>Not Over</c:v>
                  </c:pt>
                  <c:pt idx="8">
                    <c:v>Not Over</c:v>
                  </c:pt>
                  <c:pt idx="9">
                    <c:v>Not Over</c:v>
                  </c:pt>
                  <c:pt idx="10">
                    <c:v>Not Over</c:v>
                  </c:pt>
                  <c:pt idx="11">
                    <c:v>Not Over</c:v>
                  </c:pt>
                  <c:pt idx="12">
                    <c:v>Not Over</c:v>
                  </c:pt>
                  <c:pt idx="13">
                    <c:v>Not Over</c:v>
                  </c:pt>
                  <c:pt idx="14">
                    <c:v>Not Over</c:v>
                  </c:pt>
                  <c:pt idx="15">
                    <c:v>Not Over</c:v>
                  </c:pt>
                  <c:pt idx="16">
                    <c:v>Not Over</c:v>
                  </c:pt>
                  <c:pt idx="17">
                    <c:v>Not Over</c:v>
                  </c:pt>
                  <c:pt idx="18">
                    <c:v>Not Over</c:v>
                  </c:pt>
                  <c:pt idx="19">
                    <c:v>Not Over</c:v>
                  </c:pt>
                  <c:pt idx="20">
                    <c:v>Not Over</c:v>
                  </c:pt>
                  <c:pt idx="21">
                    <c:v>Over</c:v>
                  </c:pt>
                  <c:pt idx="22">
                    <c:v>Over</c:v>
                  </c:pt>
                  <c:pt idx="23">
                    <c:v>Over</c:v>
                  </c:pt>
                  <c:pt idx="24">
                    <c:v>Not Over</c:v>
                  </c:pt>
                  <c:pt idx="25">
                    <c:v>Not Over</c:v>
                  </c:pt>
                  <c:pt idx="26">
                    <c:v>Over</c:v>
                  </c:pt>
                  <c:pt idx="27">
                    <c:v>Over</c:v>
                  </c:pt>
                  <c:pt idx="28">
                    <c:v>Not Over</c:v>
                  </c:pt>
                  <c:pt idx="29">
                    <c:v>Over</c:v>
                  </c:pt>
                  <c:pt idx="30">
                    <c:v>Over</c:v>
                  </c:pt>
                  <c:pt idx="31">
                    <c:v>Not Over</c:v>
                  </c:pt>
                </c:lvl>
                <c:lvl>
                  <c:pt idx="0">
                    <c:v>48</c:v>
                  </c:pt>
                  <c:pt idx="1">
                    <c:v>47.5</c:v>
                  </c:pt>
                  <c:pt idx="2">
                    <c:v>47</c:v>
                  </c:pt>
                  <c:pt idx="3">
                    <c:v>48</c:v>
                  </c:pt>
                  <c:pt idx="4">
                    <c:v>46.5</c:v>
                  </c:pt>
                  <c:pt idx="5">
                    <c:v>46.5</c:v>
                  </c:pt>
                  <c:pt idx="6">
                    <c:v>44</c:v>
                  </c:pt>
                  <c:pt idx="7">
                    <c:v>44</c:v>
                  </c:pt>
                  <c:pt idx="8">
                    <c:v>38</c:v>
                  </c:pt>
                  <c:pt idx="9">
                    <c:v>45.5</c:v>
                  </c:pt>
                  <c:pt idx="10">
                    <c:v>43</c:v>
                  </c:pt>
                  <c:pt idx="11">
                    <c:v>43.5</c:v>
                  </c:pt>
                  <c:pt idx="12">
                    <c:v>47.5</c:v>
                  </c:pt>
                  <c:pt idx="13">
                    <c:v>43.5</c:v>
                  </c:pt>
                  <c:pt idx="14">
                    <c:v>50.5</c:v>
                  </c:pt>
                  <c:pt idx="15">
                    <c:v>43.5</c:v>
                  </c:pt>
                  <c:pt idx="16">
                    <c:v>48.5</c:v>
                  </c:pt>
                  <c:pt idx="17">
                    <c:v>46</c:v>
                  </c:pt>
                  <c:pt idx="18">
                    <c:v>47</c:v>
                  </c:pt>
                  <c:pt idx="19">
                    <c:v>45.5</c:v>
                  </c:pt>
                  <c:pt idx="20">
                    <c:v>49.5</c:v>
                  </c:pt>
                  <c:pt idx="21">
                    <c:v>44</c:v>
                  </c:pt>
                  <c:pt idx="22">
                    <c:v>44.5</c:v>
                  </c:pt>
                  <c:pt idx="23">
                    <c:v>42</c:v>
                  </c:pt>
                  <c:pt idx="24">
                    <c:v>40</c:v>
                  </c:pt>
                  <c:pt idx="25">
                    <c:v>42.5</c:v>
                  </c:pt>
                  <c:pt idx="26">
                    <c:v>44.5</c:v>
                  </c:pt>
                  <c:pt idx="27">
                    <c:v>42.5</c:v>
                  </c:pt>
                  <c:pt idx="28">
                    <c:v>46.5</c:v>
                  </c:pt>
                  <c:pt idx="29">
                    <c:v>44.5</c:v>
                  </c:pt>
                  <c:pt idx="30">
                    <c:v>42.5</c:v>
                  </c:pt>
                  <c:pt idx="31">
                    <c:v>46.5</c:v>
                  </c:pt>
                </c:lvl>
                <c:lvl>
                  <c:pt idx="0">
                    <c:v>-8.5</c:v>
                  </c:pt>
                  <c:pt idx="1">
                    <c:v>3</c:v>
                  </c:pt>
                  <c:pt idx="2">
                    <c:v>1</c:v>
                  </c:pt>
                  <c:pt idx="3">
                    <c:v>5</c:v>
                  </c:pt>
                  <c:pt idx="4">
                    <c:v>-1</c:v>
                  </c:pt>
                  <c:pt idx="5">
                    <c:v>-4</c:v>
                  </c:pt>
                  <c:pt idx="6">
                    <c:v>6.5</c:v>
                  </c:pt>
                  <c:pt idx="7">
                    <c:v>-2.5</c:v>
                  </c:pt>
                  <c:pt idx="8">
                    <c:v>3</c:v>
                  </c:pt>
                  <c:pt idx="9">
                    <c:v>-6</c:v>
                  </c:pt>
                  <c:pt idx="10">
                    <c:v>-9</c:v>
                  </c:pt>
                  <c:pt idx="11">
                    <c:v>1</c:v>
                  </c:pt>
                  <c:pt idx="12">
                    <c:v>-2</c:v>
                  </c:pt>
                  <c:pt idx="13">
                    <c:v>-3</c:v>
                  </c:pt>
                  <c:pt idx="14">
                    <c:v>1</c:v>
                  </c:pt>
                  <c:pt idx="15">
                    <c:v>1.5</c:v>
                  </c:pt>
                  <c:pt idx="16">
                    <c:v>-3.5</c:v>
                  </c:pt>
                  <c:pt idx="17">
                    <c:v>7</c:v>
                  </c:pt>
                  <c:pt idx="18">
                    <c:v>-5.5</c:v>
                  </c:pt>
                  <c:pt idx="19">
                    <c:v>-11.5</c:v>
                  </c:pt>
                  <c:pt idx="20">
                    <c:v>-3.5</c:v>
                  </c:pt>
                  <c:pt idx="21">
                    <c:v>-1.5</c:v>
                  </c:pt>
                  <c:pt idx="22">
                    <c:v>-5.5</c:v>
                  </c:pt>
                  <c:pt idx="23">
                    <c:v>5.5</c:v>
                  </c:pt>
                  <c:pt idx="24">
                    <c:v>-3</c:v>
                  </c:pt>
                  <c:pt idx="25">
                    <c:v>4.5</c:v>
                  </c:pt>
                  <c:pt idx="26">
                    <c:v>-6.5</c:v>
                  </c:pt>
                  <c:pt idx="27">
                    <c:v>2.5</c:v>
                  </c:pt>
                  <c:pt idx="28">
                    <c:v>1.5</c:v>
                  </c:pt>
                  <c:pt idx="29">
                    <c:v>-4.5</c:v>
                  </c:pt>
                  <c:pt idx="30">
                    <c:v>-2.5</c:v>
                  </c:pt>
                  <c:pt idx="31">
                    <c:v>3.5</c:v>
                  </c:pt>
                </c:lvl>
                <c:lvl>
                  <c:pt idx="0">
                    <c:v>phi</c:v>
                  </c:pt>
                  <c:pt idx="1">
                    <c:v>sdg</c:v>
                  </c:pt>
                  <c:pt idx="2">
                    <c:v>atl</c:v>
                  </c:pt>
                  <c:pt idx="3">
                    <c:v>cle</c:v>
                  </c:pt>
                  <c:pt idx="4">
                    <c:v>clt</c:v>
                  </c:pt>
                  <c:pt idx="5">
                    <c:v>jax</c:v>
                  </c:pt>
                  <c:pt idx="6">
                    <c:v>nor</c:v>
                  </c:pt>
                  <c:pt idx="7">
                    <c:v>nwe</c:v>
                  </c:pt>
                  <c:pt idx="8">
                    <c:v>nyj</c:v>
                  </c:pt>
                  <c:pt idx="9">
                    <c:v>was</c:v>
                  </c:pt>
                  <c:pt idx="10">
                    <c:v>den</c:v>
                  </c:pt>
                  <c:pt idx="11">
                    <c:v>sea</c:v>
                  </c:pt>
                  <c:pt idx="12">
                    <c:v>gnb</c:v>
                  </c:pt>
                  <c:pt idx="13">
                    <c:v>ram</c:v>
                  </c:pt>
                  <c:pt idx="14">
                    <c:v>buf</c:v>
                  </c:pt>
                  <c:pt idx="15">
                    <c:v>chi</c:v>
                  </c:pt>
                  <c:pt idx="16">
                    <c:v>gnb</c:v>
                  </c:pt>
                  <c:pt idx="17">
                    <c:v>nyj</c:v>
                  </c:pt>
                  <c:pt idx="18">
                    <c:v>det</c:v>
                  </c:pt>
                  <c:pt idx="19">
                    <c:v>rav</c:v>
                  </c:pt>
                  <c:pt idx="20">
                    <c:v>cin</c:v>
                  </c:pt>
                  <c:pt idx="21">
                    <c:v>mia</c:v>
                  </c:pt>
                  <c:pt idx="22">
                    <c:v>dal</c:v>
                  </c:pt>
                  <c:pt idx="23">
                    <c:v>oti</c:v>
                  </c:pt>
                  <c:pt idx="24">
                    <c:v>pit</c:v>
                  </c:pt>
                  <c:pt idx="25">
                    <c:v>nor</c:v>
                  </c:pt>
                  <c:pt idx="26">
                    <c:v>crd</c:v>
                  </c:pt>
                  <c:pt idx="27">
                    <c:v>clt</c:v>
                  </c:pt>
                  <c:pt idx="28">
                    <c:v>kan</c:v>
                  </c:pt>
                  <c:pt idx="29">
                    <c:v>min</c:v>
                  </c:pt>
                  <c:pt idx="30">
                    <c:v>htx</c:v>
                  </c:pt>
                  <c:pt idx="31">
                    <c:v>rai</c:v>
                  </c:pt>
                </c:lvl>
                <c:lvl>
                  <c:pt idx="0">
                    <c:v>dal</c:v>
                  </c:pt>
                  <c:pt idx="1">
                    <c:v>kan</c:v>
                  </c:pt>
                  <c:pt idx="2">
                    <c:v>tam</c:v>
                  </c:pt>
                  <c:pt idx="3">
                    <c:v>cin</c:v>
                  </c:pt>
                  <c:pt idx="4">
                    <c:v>mia</c:v>
                  </c:pt>
                  <c:pt idx="5">
                    <c:v>car</c:v>
                  </c:pt>
                  <c:pt idx="6">
                    <c:v>crd</c:v>
                  </c:pt>
                  <c:pt idx="7">
                    <c:v>rai</c:v>
                  </c:pt>
                  <c:pt idx="8">
                    <c:v>pit</c:v>
                  </c:pt>
                  <c:pt idx="9">
                    <c:v>nyg</c:v>
                  </c:pt>
                  <c:pt idx="10">
                    <c:v>oti</c:v>
                  </c:pt>
                  <c:pt idx="11">
                    <c:v>sfo</c:v>
                  </c:pt>
                  <c:pt idx="12">
                    <c:v>det</c:v>
                  </c:pt>
                  <c:pt idx="13">
                    <c:v>htx</c:v>
                  </c:pt>
                  <c:pt idx="14">
                    <c:v>rav</c:v>
                  </c:pt>
                  <c:pt idx="15">
                    <c:v>min</c:v>
                  </c:pt>
                  <c:pt idx="16">
                    <c:v>was</c:v>
                  </c:pt>
                  <c:pt idx="17">
                    <c:v>buf</c:v>
                  </c:pt>
                  <c:pt idx="18">
                    <c:v>chi</c:v>
                  </c:pt>
                  <c:pt idx="19">
                    <c:v>cle</c:v>
                  </c:pt>
                  <c:pt idx="20">
                    <c:v>jax</c:v>
                  </c:pt>
                  <c:pt idx="21">
                    <c:v>nwe</c:v>
                  </c:pt>
                  <c:pt idx="22">
                    <c:v>nyg</c:v>
                  </c:pt>
                  <c:pt idx="23">
                    <c:v>ram</c:v>
                  </c:pt>
                  <c:pt idx="24">
                    <c:v>sea</c:v>
                  </c:pt>
                  <c:pt idx="25">
                    <c:v>sfo</c:v>
                  </c:pt>
                  <c:pt idx="26">
                    <c:v>car</c:v>
                  </c:pt>
                  <c:pt idx="27">
                    <c:v>den</c:v>
                  </c:pt>
                  <c:pt idx="28">
                    <c:v>phi</c:v>
                  </c:pt>
                  <c:pt idx="29">
                    <c:v>atl</c:v>
                  </c:pt>
                  <c:pt idx="30">
                    <c:v>tam</c:v>
                  </c:pt>
                  <c:pt idx="31">
                    <c:v>sdg</c:v>
                  </c:pt>
                </c:lvl>
                <c:lvl>
                  <c:pt idx="0">
                    <c:v>dal @ phi</c:v>
                  </c:pt>
                  <c:pt idx="1">
                    <c:v>kan @ sdg</c:v>
                  </c:pt>
                  <c:pt idx="2">
                    <c:v>tam @ atl</c:v>
                  </c:pt>
                  <c:pt idx="3">
                    <c:v>cin @ cle</c:v>
                  </c:pt>
                  <c:pt idx="4">
                    <c:v>mia @ clt</c:v>
                  </c:pt>
                  <c:pt idx="5">
                    <c:v>car @ jax</c:v>
                  </c:pt>
                  <c:pt idx="6">
                    <c:v>crd @ nor</c:v>
                  </c:pt>
                  <c:pt idx="7">
                    <c:v>rai @ nwe</c:v>
                  </c:pt>
                  <c:pt idx="8">
                    <c:v>pit @ nyj</c:v>
                  </c:pt>
                  <c:pt idx="9">
                    <c:v>nyg @ was</c:v>
                  </c:pt>
                  <c:pt idx="10">
                    <c:v>oti @ den</c:v>
                  </c:pt>
                  <c:pt idx="11">
                    <c:v>sfo @ sea</c:v>
                  </c:pt>
                  <c:pt idx="12">
                    <c:v>det @ gnb</c:v>
                  </c:pt>
                  <c:pt idx="13">
                    <c:v>htx @ ram</c:v>
                  </c:pt>
                  <c:pt idx="14">
                    <c:v>rav @ buf</c:v>
                  </c:pt>
                  <c:pt idx="15">
                    <c:v>min @ chi</c:v>
                  </c:pt>
                  <c:pt idx="16">
                    <c:v>was @ gnb</c:v>
                  </c:pt>
                  <c:pt idx="17">
                    <c:v>buf @ nyj</c:v>
                  </c:pt>
                  <c:pt idx="18">
                    <c:v>chi @ det</c:v>
                  </c:pt>
                  <c:pt idx="19">
                    <c:v>cle @ rav</c:v>
                  </c:pt>
                  <c:pt idx="20">
                    <c:v>jax @ cin</c:v>
                  </c:pt>
                  <c:pt idx="21">
                    <c:v>nwe @ mia</c:v>
                  </c:pt>
                  <c:pt idx="22">
                    <c:v>nyg @ dal</c:v>
                  </c:pt>
                  <c:pt idx="23">
                    <c:v>ram @ oti</c:v>
                  </c:pt>
                  <c:pt idx="24">
                    <c:v>sea @ pit</c:v>
                  </c:pt>
                  <c:pt idx="25">
                    <c:v>sfo @ nor</c:v>
                  </c:pt>
                  <c:pt idx="26">
                    <c:v>car @ crd</c:v>
                  </c:pt>
                  <c:pt idx="27">
                    <c:v>den @ clt</c:v>
                  </c:pt>
                  <c:pt idx="28">
                    <c:v>phi @ kan</c:v>
                  </c:pt>
                  <c:pt idx="29">
                    <c:v>atl @ min</c:v>
                  </c:pt>
                  <c:pt idx="30">
                    <c:v>tam @ htx</c:v>
                  </c:pt>
                  <c:pt idx="31">
                    <c:v>sdg @ rai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1</c:v>
                  </c:pt>
                  <c:pt idx="15">
                    <c:v>1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</c:lvl>
              </c:multiLvlStrCache>
              <c:extLst xmlns:c15="http://schemas.microsoft.com/office/drawing/2012/chart"/>
            </c:multiLvlStrRef>
          </c:xVal>
          <c:yVal>
            <c:numRef>
              <c:f>'Model Predictions'!$AC$2:$AC$33</c:f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B4F5-4ACF-84A8-640FBD14481B}"/>
            </c:ext>
          </c:extLst>
        </c:ser>
        <c:ser>
          <c:idx val="17"/>
          <c:order val="17"/>
          <c:tx>
            <c:strRef>
              <c:f>'Model Predictions'!$AD$1</c:f>
              <c:strCache>
                <c:ptCount val="1"/>
                <c:pt idx="0">
                  <c:v>%_Error_Tm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'Model Predictions'!$A$2:$K$33</c:f>
              <c:multiLvlStrCache>
                <c:ptCount val="32"/>
                <c:lvl>
                  <c:pt idx="0">
                    <c:v>26</c:v>
                  </c:pt>
                  <c:pt idx="1">
                    <c:v>29</c:v>
                  </c:pt>
                  <c:pt idx="2">
                    <c:v>18</c:v>
                  </c:pt>
                  <c:pt idx="3">
                    <c:v>30</c:v>
                  </c:pt>
                  <c:pt idx="4">
                    <c:v>28</c:v>
                  </c:pt>
                  <c:pt idx="5">
                    <c:v>21</c:v>
                  </c:pt>
                  <c:pt idx="6">
                    <c:v>26</c:v>
                  </c:pt>
                  <c:pt idx="7">
                    <c:v>22</c:v>
                  </c:pt>
                  <c:pt idx="8">
                    <c:v>21</c:v>
                  </c:pt>
                  <c:pt idx="9">
                    <c:v>21</c:v>
                  </c:pt>
                  <c:pt idx="10">
                    <c:v>17</c:v>
                  </c:pt>
                  <c:pt idx="11">
                    <c:v>22</c:v>
                  </c:pt>
                  <c:pt idx="12">
                    <c:v>23</c:v>
                  </c:pt>
                  <c:pt idx="13">
                    <c:v>17</c:v>
                  </c:pt>
                  <c:pt idx="14">
                    <c:v>22</c:v>
                  </c:pt>
                  <c:pt idx="15">
                    <c:v>22</c:v>
                  </c:pt>
                  <c:pt idx="16">
                    <c:v>25</c:v>
                  </c:pt>
                  <c:pt idx="17">
                    <c:v>28</c:v>
                  </c:pt>
                  <c:pt idx="18">
                    <c:v>20</c:v>
                  </c:pt>
                  <c:pt idx="19">
                    <c:v>19</c:v>
                  </c:pt>
                  <c:pt idx="20">
                    <c:v>23</c:v>
                  </c:pt>
                  <c:pt idx="21">
                    <c:v>23</c:v>
                  </c:pt>
                  <c:pt idx="22">
                    <c:v>19</c:v>
                  </c:pt>
                  <c:pt idx="23">
                    <c:v>24</c:v>
                  </c:pt>
                  <c:pt idx="24">
                    <c:v>15</c:v>
                  </c:pt>
                  <c:pt idx="25">
                    <c:v>27</c:v>
                  </c:pt>
                  <c:pt idx="26">
                    <c:v>21</c:v>
                  </c:pt>
                  <c:pt idx="27">
                    <c:v>22</c:v>
                  </c:pt>
                  <c:pt idx="28">
                    <c:v>21</c:v>
                  </c:pt>
                  <c:pt idx="29">
                    <c:v>22</c:v>
                  </c:pt>
                  <c:pt idx="30">
                    <c:v>25</c:v>
                  </c:pt>
                  <c:pt idx="31">
                    <c:v>28</c:v>
                  </c:pt>
                </c:lvl>
                <c:lvl>
                  <c:pt idx="0">
                    <c:v>No Cover</c:v>
                  </c:pt>
                  <c:pt idx="1">
                    <c:v>No Cover</c:v>
                  </c:pt>
                  <c:pt idx="2">
                    <c:v>Cover</c:v>
                  </c:pt>
                  <c:pt idx="3">
                    <c:v>No Cover</c:v>
                  </c:pt>
                  <c:pt idx="4">
                    <c:v>No Cover</c:v>
                  </c:pt>
                  <c:pt idx="5">
                    <c:v>Cover</c:v>
                  </c:pt>
                  <c:pt idx="6">
                    <c:v>No Cover</c:v>
                  </c:pt>
                  <c:pt idx="7">
                    <c:v>Cover</c:v>
                  </c:pt>
                  <c:pt idx="8">
                    <c:v>No Cover</c:v>
                  </c:pt>
                  <c:pt idx="9">
                    <c:v>No Cover</c:v>
                  </c:pt>
                  <c:pt idx="10">
                    <c:v>No Cover</c:v>
                  </c:pt>
                  <c:pt idx="11">
                    <c:v>Cover</c:v>
                  </c:pt>
                  <c:pt idx="12">
                    <c:v>No Cover</c:v>
                  </c:pt>
                  <c:pt idx="13">
                    <c:v>Cover</c:v>
                  </c:pt>
                  <c:pt idx="14">
                    <c:v>No Cover</c:v>
                  </c:pt>
                  <c:pt idx="15">
                    <c:v>Cover</c:v>
                  </c:pt>
                  <c:pt idx="16">
                    <c:v>No Cover</c:v>
                  </c:pt>
                  <c:pt idx="17">
                    <c:v>No Cover</c:v>
                  </c:pt>
                  <c:pt idx="18">
                    <c:v>No Cover</c:v>
                  </c:pt>
                  <c:pt idx="19">
                    <c:v>No Cover</c:v>
                  </c:pt>
                  <c:pt idx="20">
                    <c:v>No Cover</c:v>
                  </c:pt>
                  <c:pt idx="21">
                    <c:v>No Cover</c:v>
                  </c:pt>
                  <c:pt idx="22">
                    <c:v>Cover</c:v>
                  </c:pt>
                  <c:pt idx="23">
                    <c:v>Cover</c:v>
                  </c:pt>
                  <c:pt idx="24">
                    <c:v>Cover</c:v>
                  </c:pt>
                  <c:pt idx="25">
                    <c:v>No Cover</c:v>
                  </c:pt>
                  <c:pt idx="26">
                    <c:v>Cover</c:v>
                  </c:pt>
                  <c:pt idx="27">
                    <c:v>Cover</c:v>
                  </c:pt>
                  <c:pt idx="28">
                    <c:v>Cover</c:v>
                  </c:pt>
                  <c:pt idx="29">
                    <c:v>No Cover</c:v>
                  </c:pt>
                  <c:pt idx="30">
                    <c:v>No Cover</c:v>
                  </c:pt>
                  <c:pt idx="31">
                    <c:v>No Cover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1</c:v>
                  </c:pt>
                  <c:pt idx="3">
                    <c:v>0</c:v>
                  </c:pt>
                  <c:pt idx="4">
                    <c:v>0</c:v>
                  </c:pt>
                  <c:pt idx="5">
                    <c:v>1</c:v>
                  </c:pt>
                  <c:pt idx="6">
                    <c:v>0</c:v>
                  </c:pt>
                  <c:pt idx="7">
                    <c:v>1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1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1</c:v>
                  </c:pt>
                  <c:pt idx="24">
                    <c:v>1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lvl>
                <c:lvl>
                  <c:pt idx="0">
                    <c:v>Not Under</c:v>
                  </c:pt>
                  <c:pt idx="1">
                    <c:v>Not Under</c:v>
                  </c:pt>
                  <c:pt idx="2">
                    <c:v>Under</c:v>
                  </c:pt>
                  <c:pt idx="3">
                    <c:v>Not Under</c:v>
                  </c:pt>
                  <c:pt idx="4">
                    <c:v>Under</c:v>
                  </c:pt>
                  <c:pt idx="5">
                    <c:v>Not Under</c:v>
                  </c:pt>
                  <c:pt idx="6">
                    <c:v>Under</c:v>
                  </c:pt>
                  <c:pt idx="7">
                    <c:v>Under</c:v>
                  </c:pt>
                  <c:pt idx="8">
                    <c:v>Under</c:v>
                  </c:pt>
                  <c:pt idx="9">
                    <c:v>Under</c:v>
                  </c:pt>
                  <c:pt idx="10">
                    <c:v>Under</c:v>
                  </c:pt>
                  <c:pt idx="11">
                    <c:v>Under</c:v>
                  </c:pt>
                  <c:pt idx="12">
                    <c:v>Under</c:v>
                  </c:pt>
                  <c:pt idx="13">
                    <c:v>Under</c:v>
                  </c:pt>
                  <c:pt idx="14">
                    <c:v>Under</c:v>
                  </c:pt>
                  <c:pt idx="15">
                    <c:v>Under</c:v>
                  </c:pt>
                  <c:pt idx="16">
                    <c:v>Under</c:v>
                  </c:pt>
                  <c:pt idx="17">
                    <c:v>Under</c:v>
                  </c:pt>
                  <c:pt idx="18">
                    <c:v>Not Under</c:v>
                  </c:pt>
                  <c:pt idx="19">
                    <c:v>Under</c:v>
                  </c:pt>
                  <c:pt idx="20">
                    <c:v>Under</c:v>
                  </c:pt>
                  <c:pt idx="21">
                    <c:v>Not Under</c:v>
                  </c:pt>
                  <c:pt idx="22">
                    <c:v>Not Under</c:v>
                  </c:pt>
                  <c:pt idx="23">
                    <c:v>Not Under</c:v>
                  </c:pt>
                  <c:pt idx="24">
                    <c:v>Under</c:v>
                  </c:pt>
                  <c:pt idx="25">
                    <c:v>Not Under</c:v>
                  </c:pt>
                  <c:pt idx="26">
                    <c:v>Not Under</c:v>
                  </c:pt>
                  <c:pt idx="27">
                    <c:v>Not Under</c:v>
                  </c:pt>
                  <c:pt idx="28">
                    <c:v>Under</c:v>
                  </c:pt>
                  <c:pt idx="29">
                    <c:v>Not Under</c:v>
                  </c:pt>
                  <c:pt idx="30">
                    <c:v>Not Under</c:v>
                  </c:pt>
                  <c:pt idx="31">
                    <c:v>Under</c:v>
                  </c:pt>
                </c:lvl>
                <c:lvl>
                  <c:pt idx="0">
                    <c:v>Over</c:v>
                  </c:pt>
                  <c:pt idx="1">
                    <c:v>Over</c:v>
                  </c:pt>
                  <c:pt idx="2">
                    <c:v>Not Over</c:v>
                  </c:pt>
                  <c:pt idx="3">
                    <c:v>Over</c:v>
                  </c:pt>
                  <c:pt idx="4">
                    <c:v>Not Over</c:v>
                  </c:pt>
                  <c:pt idx="5">
                    <c:v>Over</c:v>
                  </c:pt>
                  <c:pt idx="6">
                    <c:v>Not Over</c:v>
                  </c:pt>
                  <c:pt idx="7">
                    <c:v>Not Over</c:v>
                  </c:pt>
                  <c:pt idx="8">
                    <c:v>Not Over</c:v>
                  </c:pt>
                  <c:pt idx="9">
                    <c:v>Not Over</c:v>
                  </c:pt>
                  <c:pt idx="10">
                    <c:v>Not Over</c:v>
                  </c:pt>
                  <c:pt idx="11">
                    <c:v>Not Over</c:v>
                  </c:pt>
                  <c:pt idx="12">
                    <c:v>Not Over</c:v>
                  </c:pt>
                  <c:pt idx="13">
                    <c:v>Not Over</c:v>
                  </c:pt>
                  <c:pt idx="14">
                    <c:v>Not Over</c:v>
                  </c:pt>
                  <c:pt idx="15">
                    <c:v>Not Over</c:v>
                  </c:pt>
                  <c:pt idx="16">
                    <c:v>Not Over</c:v>
                  </c:pt>
                  <c:pt idx="17">
                    <c:v>Not Over</c:v>
                  </c:pt>
                  <c:pt idx="18">
                    <c:v>Not Over</c:v>
                  </c:pt>
                  <c:pt idx="19">
                    <c:v>Not Over</c:v>
                  </c:pt>
                  <c:pt idx="20">
                    <c:v>Not Over</c:v>
                  </c:pt>
                  <c:pt idx="21">
                    <c:v>Over</c:v>
                  </c:pt>
                  <c:pt idx="22">
                    <c:v>Over</c:v>
                  </c:pt>
                  <c:pt idx="23">
                    <c:v>Over</c:v>
                  </c:pt>
                  <c:pt idx="24">
                    <c:v>Not Over</c:v>
                  </c:pt>
                  <c:pt idx="25">
                    <c:v>Not Over</c:v>
                  </c:pt>
                  <c:pt idx="26">
                    <c:v>Over</c:v>
                  </c:pt>
                  <c:pt idx="27">
                    <c:v>Over</c:v>
                  </c:pt>
                  <c:pt idx="28">
                    <c:v>Not Over</c:v>
                  </c:pt>
                  <c:pt idx="29">
                    <c:v>Over</c:v>
                  </c:pt>
                  <c:pt idx="30">
                    <c:v>Over</c:v>
                  </c:pt>
                  <c:pt idx="31">
                    <c:v>Not Over</c:v>
                  </c:pt>
                </c:lvl>
                <c:lvl>
                  <c:pt idx="0">
                    <c:v>48</c:v>
                  </c:pt>
                  <c:pt idx="1">
                    <c:v>47.5</c:v>
                  </c:pt>
                  <c:pt idx="2">
                    <c:v>47</c:v>
                  </c:pt>
                  <c:pt idx="3">
                    <c:v>48</c:v>
                  </c:pt>
                  <c:pt idx="4">
                    <c:v>46.5</c:v>
                  </c:pt>
                  <c:pt idx="5">
                    <c:v>46.5</c:v>
                  </c:pt>
                  <c:pt idx="6">
                    <c:v>44</c:v>
                  </c:pt>
                  <c:pt idx="7">
                    <c:v>44</c:v>
                  </c:pt>
                  <c:pt idx="8">
                    <c:v>38</c:v>
                  </c:pt>
                  <c:pt idx="9">
                    <c:v>45.5</c:v>
                  </c:pt>
                  <c:pt idx="10">
                    <c:v>43</c:v>
                  </c:pt>
                  <c:pt idx="11">
                    <c:v>43.5</c:v>
                  </c:pt>
                  <c:pt idx="12">
                    <c:v>47.5</c:v>
                  </c:pt>
                  <c:pt idx="13">
                    <c:v>43.5</c:v>
                  </c:pt>
                  <c:pt idx="14">
                    <c:v>50.5</c:v>
                  </c:pt>
                  <c:pt idx="15">
                    <c:v>43.5</c:v>
                  </c:pt>
                  <c:pt idx="16">
                    <c:v>48.5</c:v>
                  </c:pt>
                  <c:pt idx="17">
                    <c:v>46</c:v>
                  </c:pt>
                  <c:pt idx="18">
                    <c:v>47</c:v>
                  </c:pt>
                  <c:pt idx="19">
                    <c:v>45.5</c:v>
                  </c:pt>
                  <c:pt idx="20">
                    <c:v>49.5</c:v>
                  </c:pt>
                  <c:pt idx="21">
                    <c:v>44</c:v>
                  </c:pt>
                  <c:pt idx="22">
                    <c:v>44.5</c:v>
                  </c:pt>
                  <c:pt idx="23">
                    <c:v>42</c:v>
                  </c:pt>
                  <c:pt idx="24">
                    <c:v>40</c:v>
                  </c:pt>
                  <c:pt idx="25">
                    <c:v>42.5</c:v>
                  </c:pt>
                  <c:pt idx="26">
                    <c:v>44.5</c:v>
                  </c:pt>
                  <c:pt idx="27">
                    <c:v>42.5</c:v>
                  </c:pt>
                  <c:pt idx="28">
                    <c:v>46.5</c:v>
                  </c:pt>
                  <c:pt idx="29">
                    <c:v>44.5</c:v>
                  </c:pt>
                  <c:pt idx="30">
                    <c:v>42.5</c:v>
                  </c:pt>
                  <c:pt idx="31">
                    <c:v>46.5</c:v>
                  </c:pt>
                </c:lvl>
                <c:lvl>
                  <c:pt idx="0">
                    <c:v>-8.5</c:v>
                  </c:pt>
                  <c:pt idx="1">
                    <c:v>3</c:v>
                  </c:pt>
                  <c:pt idx="2">
                    <c:v>1</c:v>
                  </c:pt>
                  <c:pt idx="3">
                    <c:v>5</c:v>
                  </c:pt>
                  <c:pt idx="4">
                    <c:v>-1</c:v>
                  </c:pt>
                  <c:pt idx="5">
                    <c:v>-4</c:v>
                  </c:pt>
                  <c:pt idx="6">
                    <c:v>6.5</c:v>
                  </c:pt>
                  <c:pt idx="7">
                    <c:v>-2.5</c:v>
                  </c:pt>
                  <c:pt idx="8">
                    <c:v>3</c:v>
                  </c:pt>
                  <c:pt idx="9">
                    <c:v>-6</c:v>
                  </c:pt>
                  <c:pt idx="10">
                    <c:v>-9</c:v>
                  </c:pt>
                  <c:pt idx="11">
                    <c:v>1</c:v>
                  </c:pt>
                  <c:pt idx="12">
                    <c:v>-2</c:v>
                  </c:pt>
                  <c:pt idx="13">
                    <c:v>-3</c:v>
                  </c:pt>
                  <c:pt idx="14">
                    <c:v>1</c:v>
                  </c:pt>
                  <c:pt idx="15">
                    <c:v>1.5</c:v>
                  </c:pt>
                  <c:pt idx="16">
                    <c:v>-3.5</c:v>
                  </c:pt>
                  <c:pt idx="17">
                    <c:v>7</c:v>
                  </c:pt>
                  <c:pt idx="18">
                    <c:v>-5.5</c:v>
                  </c:pt>
                  <c:pt idx="19">
                    <c:v>-11.5</c:v>
                  </c:pt>
                  <c:pt idx="20">
                    <c:v>-3.5</c:v>
                  </c:pt>
                  <c:pt idx="21">
                    <c:v>-1.5</c:v>
                  </c:pt>
                  <c:pt idx="22">
                    <c:v>-5.5</c:v>
                  </c:pt>
                  <c:pt idx="23">
                    <c:v>5.5</c:v>
                  </c:pt>
                  <c:pt idx="24">
                    <c:v>-3</c:v>
                  </c:pt>
                  <c:pt idx="25">
                    <c:v>4.5</c:v>
                  </c:pt>
                  <c:pt idx="26">
                    <c:v>-6.5</c:v>
                  </c:pt>
                  <c:pt idx="27">
                    <c:v>2.5</c:v>
                  </c:pt>
                  <c:pt idx="28">
                    <c:v>1.5</c:v>
                  </c:pt>
                  <c:pt idx="29">
                    <c:v>-4.5</c:v>
                  </c:pt>
                  <c:pt idx="30">
                    <c:v>-2.5</c:v>
                  </c:pt>
                  <c:pt idx="31">
                    <c:v>3.5</c:v>
                  </c:pt>
                </c:lvl>
                <c:lvl>
                  <c:pt idx="0">
                    <c:v>phi</c:v>
                  </c:pt>
                  <c:pt idx="1">
                    <c:v>sdg</c:v>
                  </c:pt>
                  <c:pt idx="2">
                    <c:v>atl</c:v>
                  </c:pt>
                  <c:pt idx="3">
                    <c:v>cle</c:v>
                  </c:pt>
                  <c:pt idx="4">
                    <c:v>clt</c:v>
                  </c:pt>
                  <c:pt idx="5">
                    <c:v>jax</c:v>
                  </c:pt>
                  <c:pt idx="6">
                    <c:v>nor</c:v>
                  </c:pt>
                  <c:pt idx="7">
                    <c:v>nwe</c:v>
                  </c:pt>
                  <c:pt idx="8">
                    <c:v>nyj</c:v>
                  </c:pt>
                  <c:pt idx="9">
                    <c:v>was</c:v>
                  </c:pt>
                  <c:pt idx="10">
                    <c:v>den</c:v>
                  </c:pt>
                  <c:pt idx="11">
                    <c:v>sea</c:v>
                  </c:pt>
                  <c:pt idx="12">
                    <c:v>gnb</c:v>
                  </c:pt>
                  <c:pt idx="13">
                    <c:v>ram</c:v>
                  </c:pt>
                  <c:pt idx="14">
                    <c:v>buf</c:v>
                  </c:pt>
                  <c:pt idx="15">
                    <c:v>chi</c:v>
                  </c:pt>
                  <c:pt idx="16">
                    <c:v>gnb</c:v>
                  </c:pt>
                  <c:pt idx="17">
                    <c:v>nyj</c:v>
                  </c:pt>
                  <c:pt idx="18">
                    <c:v>det</c:v>
                  </c:pt>
                  <c:pt idx="19">
                    <c:v>rav</c:v>
                  </c:pt>
                  <c:pt idx="20">
                    <c:v>cin</c:v>
                  </c:pt>
                  <c:pt idx="21">
                    <c:v>mia</c:v>
                  </c:pt>
                  <c:pt idx="22">
                    <c:v>dal</c:v>
                  </c:pt>
                  <c:pt idx="23">
                    <c:v>oti</c:v>
                  </c:pt>
                  <c:pt idx="24">
                    <c:v>pit</c:v>
                  </c:pt>
                  <c:pt idx="25">
                    <c:v>nor</c:v>
                  </c:pt>
                  <c:pt idx="26">
                    <c:v>crd</c:v>
                  </c:pt>
                  <c:pt idx="27">
                    <c:v>clt</c:v>
                  </c:pt>
                  <c:pt idx="28">
                    <c:v>kan</c:v>
                  </c:pt>
                  <c:pt idx="29">
                    <c:v>min</c:v>
                  </c:pt>
                  <c:pt idx="30">
                    <c:v>htx</c:v>
                  </c:pt>
                  <c:pt idx="31">
                    <c:v>rai</c:v>
                  </c:pt>
                </c:lvl>
                <c:lvl>
                  <c:pt idx="0">
                    <c:v>dal</c:v>
                  </c:pt>
                  <c:pt idx="1">
                    <c:v>kan</c:v>
                  </c:pt>
                  <c:pt idx="2">
                    <c:v>tam</c:v>
                  </c:pt>
                  <c:pt idx="3">
                    <c:v>cin</c:v>
                  </c:pt>
                  <c:pt idx="4">
                    <c:v>mia</c:v>
                  </c:pt>
                  <c:pt idx="5">
                    <c:v>car</c:v>
                  </c:pt>
                  <c:pt idx="6">
                    <c:v>crd</c:v>
                  </c:pt>
                  <c:pt idx="7">
                    <c:v>rai</c:v>
                  </c:pt>
                  <c:pt idx="8">
                    <c:v>pit</c:v>
                  </c:pt>
                  <c:pt idx="9">
                    <c:v>nyg</c:v>
                  </c:pt>
                  <c:pt idx="10">
                    <c:v>oti</c:v>
                  </c:pt>
                  <c:pt idx="11">
                    <c:v>sfo</c:v>
                  </c:pt>
                  <c:pt idx="12">
                    <c:v>det</c:v>
                  </c:pt>
                  <c:pt idx="13">
                    <c:v>htx</c:v>
                  </c:pt>
                  <c:pt idx="14">
                    <c:v>rav</c:v>
                  </c:pt>
                  <c:pt idx="15">
                    <c:v>min</c:v>
                  </c:pt>
                  <c:pt idx="16">
                    <c:v>was</c:v>
                  </c:pt>
                  <c:pt idx="17">
                    <c:v>buf</c:v>
                  </c:pt>
                  <c:pt idx="18">
                    <c:v>chi</c:v>
                  </c:pt>
                  <c:pt idx="19">
                    <c:v>cle</c:v>
                  </c:pt>
                  <c:pt idx="20">
                    <c:v>jax</c:v>
                  </c:pt>
                  <c:pt idx="21">
                    <c:v>nwe</c:v>
                  </c:pt>
                  <c:pt idx="22">
                    <c:v>nyg</c:v>
                  </c:pt>
                  <c:pt idx="23">
                    <c:v>ram</c:v>
                  </c:pt>
                  <c:pt idx="24">
                    <c:v>sea</c:v>
                  </c:pt>
                  <c:pt idx="25">
                    <c:v>sfo</c:v>
                  </c:pt>
                  <c:pt idx="26">
                    <c:v>car</c:v>
                  </c:pt>
                  <c:pt idx="27">
                    <c:v>den</c:v>
                  </c:pt>
                  <c:pt idx="28">
                    <c:v>phi</c:v>
                  </c:pt>
                  <c:pt idx="29">
                    <c:v>atl</c:v>
                  </c:pt>
                  <c:pt idx="30">
                    <c:v>tam</c:v>
                  </c:pt>
                  <c:pt idx="31">
                    <c:v>sdg</c:v>
                  </c:pt>
                </c:lvl>
                <c:lvl>
                  <c:pt idx="0">
                    <c:v>dal @ phi</c:v>
                  </c:pt>
                  <c:pt idx="1">
                    <c:v>kan @ sdg</c:v>
                  </c:pt>
                  <c:pt idx="2">
                    <c:v>tam @ atl</c:v>
                  </c:pt>
                  <c:pt idx="3">
                    <c:v>cin @ cle</c:v>
                  </c:pt>
                  <c:pt idx="4">
                    <c:v>mia @ clt</c:v>
                  </c:pt>
                  <c:pt idx="5">
                    <c:v>car @ jax</c:v>
                  </c:pt>
                  <c:pt idx="6">
                    <c:v>crd @ nor</c:v>
                  </c:pt>
                  <c:pt idx="7">
                    <c:v>rai @ nwe</c:v>
                  </c:pt>
                  <c:pt idx="8">
                    <c:v>pit @ nyj</c:v>
                  </c:pt>
                  <c:pt idx="9">
                    <c:v>nyg @ was</c:v>
                  </c:pt>
                  <c:pt idx="10">
                    <c:v>oti @ den</c:v>
                  </c:pt>
                  <c:pt idx="11">
                    <c:v>sfo @ sea</c:v>
                  </c:pt>
                  <c:pt idx="12">
                    <c:v>det @ gnb</c:v>
                  </c:pt>
                  <c:pt idx="13">
                    <c:v>htx @ ram</c:v>
                  </c:pt>
                  <c:pt idx="14">
                    <c:v>rav @ buf</c:v>
                  </c:pt>
                  <c:pt idx="15">
                    <c:v>min @ chi</c:v>
                  </c:pt>
                  <c:pt idx="16">
                    <c:v>was @ gnb</c:v>
                  </c:pt>
                  <c:pt idx="17">
                    <c:v>buf @ nyj</c:v>
                  </c:pt>
                  <c:pt idx="18">
                    <c:v>chi @ det</c:v>
                  </c:pt>
                  <c:pt idx="19">
                    <c:v>cle @ rav</c:v>
                  </c:pt>
                  <c:pt idx="20">
                    <c:v>jax @ cin</c:v>
                  </c:pt>
                  <c:pt idx="21">
                    <c:v>nwe @ mia</c:v>
                  </c:pt>
                  <c:pt idx="22">
                    <c:v>nyg @ dal</c:v>
                  </c:pt>
                  <c:pt idx="23">
                    <c:v>ram @ oti</c:v>
                  </c:pt>
                  <c:pt idx="24">
                    <c:v>sea @ pit</c:v>
                  </c:pt>
                  <c:pt idx="25">
                    <c:v>sfo @ nor</c:v>
                  </c:pt>
                  <c:pt idx="26">
                    <c:v>car @ crd</c:v>
                  </c:pt>
                  <c:pt idx="27">
                    <c:v>den @ clt</c:v>
                  </c:pt>
                  <c:pt idx="28">
                    <c:v>phi @ kan</c:v>
                  </c:pt>
                  <c:pt idx="29">
                    <c:v>atl @ min</c:v>
                  </c:pt>
                  <c:pt idx="30">
                    <c:v>tam @ htx</c:v>
                  </c:pt>
                  <c:pt idx="31">
                    <c:v>sdg @ rai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1</c:v>
                  </c:pt>
                  <c:pt idx="15">
                    <c:v>1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</c:lvl>
              </c:multiLvlStrCache>
              <c:extLst xmlns:c15="http://schemas.microsoft.com/office/drawing/2012/chart"/>
            </c:multiLvlStrRef>
          </c:xVal>
          <c:yVal>
            <c:numRef>
              <c:f>'Model Predictions'!$AD$2:$AD$33</c:f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B4F5-4ACF-84A8-640FBD14481B}"/>
            </c:ext>
          </c:extLst>
        </c:ser>
        <c:ser>
          <c:idx val="25"/>
          <c:order val="25"/>
          <c:tx>
            <c:strRef>
              <c:f>'Model Predictions'!$AL$1</c:f>
              <c:strCache>
                <c:ptCount val="1"/>
                <c:pt idx="0">
                  <c:v>STDEV_Tm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multiLvlStrRef>
              <c:f>'Model Predictions'!$A$2:$K$33</c:f>
              <c:multiLvlStrCache>
                <c:ptCount val="32"/>
                <c:lvl>
                  <c:pt idx="0">
                    <c:v>26</c:v>
                  </c:pt>
                  <c:pt idx="1">
                    <c:v>29</c:v>
                  </c:pt>
                  <c:pt idx="2">
                    <c:v>18</c:v>
                  </c:pt>
                  <c:pt idx="3">
                    <c:v>30</c:v>
                  </c:pt>
                  <c:pt idx="4">
                    <c:v>28</c:v>
                  </c:pt>
                  <c:pt idx="5">
                    <c:v>21</c:v>
                  </c:pt>
                  <c:pt idx="6">
                    <c:v>26</c:v>
                  </c:pt>
                  <c:pt idx="7">
                    <c:v>22</c:v>
                  </c:pt>
                  <c:pt idx="8">
                    <c:v>21</c:v>
                  </c:pt>
                  <c:pt idx="9">
                    <c:v>21</c:v>
                  </c:pt>
                  <c:pt idx="10">
                    <c:v>17</c:v>
                  </c:pt>
                  <c:pt idx="11">
                    <c:v>22</c:v>
                  </c:pt>
                  <c:pt idx="12">
                    <c:v>23</c:v>
                  </c:pt>
                  <c:pt idx="13">
                    <c:v>17</c:v>
                  </c:pt>
                  <c:pt idx="14">
                    <c:v>22</c:v>
                  </c:pt>
                  <c:pt idx="15">
                    <c:v>22</c:v>
                  </c:pt>
                  <c:pt idx="16">
                    <c:v>25</c:v>
                  </c:pt>
                  <c:pt idx="17">
                    <c:v>28</c:v>
                  </c:pt>
                  <c:pt idx="18">
                    <c:v>20</c:v>
                  </c:pt>
                  <c:pt idx="19">
                    <c:v>19</c:v>
                  </c:pt>
                  <c:pt idx="20">
                    <c:v>23</c:v>
                  </c:pt>
                  <c:pt idx="21">
                    <c:v>23</c:v>
                  </c:pt>
                  <c:pt idx="22">
                    <c:v>19</c:v>
                  </c:pt>
                  <c:pt idx="23">
                    <c:v>24</c:v>
                  </c:pt>
                  <c:pt idx="24">
                    <c:v>15</c:v>
                  </c:pt>
                  <c:pt idx="25">
                    <c:v>27</c:v>
                  </c:pt>
                  <c:pt idx="26">
                    <c:v>21</c:v>
                  </c:pt>
                  <c:pt idx="27">
                    <c:v>22</c:v>
                  </c:pt>
                  <c:pt idx="28">
                    <c:v>21</c:v>
                  </c:pt>
                  <c:pt idx="29">
                    <c:v>22</c:v>
                  </c:pt>
                  <c:pt idx="30">
                    <c:v>25</c:v>
                  </c:pt>
                  <c:pt idx="31">
                    <c:v>28</c:v>
                  </c:pt>
                </c:lvl>
                <c:lvl>
                  <c:pt idx="0">
                    <c:v>No Cover</c:v>
                  </c:pt>
                  <c:pt idx="1">
                    <c:v>No Cover</c:v>
                  </c:pt>
                  <c:pt idx="2">
                    <c:v>Cover</c:v>
                  </c:pt>
                  <c:pt idx="3">
                    <c:v>No Cover</c:v>
                  </c:pt>
                  <c:pt idx="4">
                    <c:v>No Cover</c:v>
                  </c:pt>
                  <c:pt idx="5">
                    <c:v>Cover</c:v>
                  </c:pt>
                  <c:pt idx="6">
                    <c:v>No Cover</c:v>
                  </c:pt>
                  <c:pt idx="7">
                    <c:v>Cover</c:v>
                  </c:pt>
                  <c:pt idx="8">
                    <c:v>No Cover</c:v>
                  </c:pt>
                  <c:pt idx="9">
                    <c:v>No Cover</c:v>
                  </c:pt>
                  <c:pt idx="10">
                    <c:v>No Cover</c:v>
                  </c:pt>
                  <c:pt idx="11">
                    <c:v>Cover</c:v>
                  </c:pt>
                  <c:pt idx="12">
                    <c:v>No Cover</c:v>
                  </c:pt>
                  <c:pt idx="13">
                    <c:v>Cover</c:v>
                  </c:pt>
                  <c:pt idx="14">
                    <c:v>No Cover</c:v>
                  </c:pt>
                  <c:pt idx="15">
                    <c:v>Cover</c:v>
                  </c:pt>
                  <c:pt idx="16">
                    <c:v>No Cover</c:v>
                  </c:pt>
                  <c:pt idx="17">
                    <c:v>No Cover</c:v>
                  </c:pt>
                  <c:pt idx="18">
                    <c:v>No Cover</c:v>
                  </c:pt>
                  <c:pt idx="19">
                    <c:v>No Cover</c:v>
                  </c:pt>
                  <c:pt idx="20">
                    <c:v>No Cover</c:v>
                  </c:pt>
                  <c:pt idx="21">
                    <c:v>No Cover</c:v>
                  </c:pt>
                  <c:pt idx="22">
                    <c:v>Cover</c:v>
                  </c:pt>
                  <c:pt idx="23">
                    <c:v>Cover</c:v>
                  </c:pt>
                  <c:pt idx="24">
                    <c:v>Cover</c:v>
                  </c:pt>
                  <c:pt idx="25">
                    <c:v>No Cover</c:v>
                  </c:pt>
                  <c:pt idx="26">
                    <c:v>Cover</c:v>
                  </c:pt>
                  <c:pt idx="27">
                    <c:v>Cover</c:v>
                  </c:pt>
                  <c:pt idx="28">
                    <c:v>Cover</c:v>
                  </c:pt>
                  <c:pt idx="29">
                    <c:v>No Cover</c:v>
                  </c:pt>
                  <c:pt idx="30">
                    <c:v>No Cover</c:v>
                  </c:pt>
                  <c:pt idx="31">
                    <c:v>No Cover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1</c:v>
                  </c:pt>
                  <c:pt idx="3">
                    <c:v>0</c:v>
                  </c:pt>
                  <c:pt idx="4">
                    <c:v>0</c:v>
                  </c:pt>
                  <c:pt idx="5">
                    <c:v>1</c:v>
                  </c:pt>
                  <c:pt idx="6">
                    <c:v>0</c:v>
                  </c:pt>
                  <c:pt idx="7">
                    <c:v>1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1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1</c:v>
                  </c:pt>
                  <c:pt idx="24">
                    <c:v>1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</c:lvl>
                <c:lvl>
                  <c:pt idx="0">
                    <c:v>Not Under</c:v>
                  </c:pt>
                  <c:pt idx="1">
                    <c:v>Not Under</c:v>
                  </c:pt>
                  <c:pt idx="2">
                    <c:v>Under</c:v>
                  </c:pt>
                  <c:pt idx="3">
                    <c:v>Not Under</c:v>
                  </c:pt>
                  <c:pt idx="4">
                    <c:v>Under</c:v>
                  </c:pt>
                  <c:pt idx="5">
                    <c:v>Not Under</c:v>
                  </c:pt>
                  <c:pt idx="6">
                    <c:v>Under</c:v>
                  </c:pt>
                  <c:pt idx="7">
                    <c:v>Under</c:v>
                  </c:pt>
                  <c:pt idx="8">
                    <c:v>Under</c:v>
                  </c:pt>
                  <c:pt idx="9">
                    <c:v>Under</c:v>
                  </c:pt>
                  <c:pt idx="10">
                    <c:v>Under</c:v>
                  </c:pt>
                  <c:pt idx="11">
                    <c:v>Under</c:v>
                  </c:pt>
                  <c:pt idx="12">
                    <c:v>Under</c:v>
                  </c:pt>
                  <c:pt idx="13">
                    <c:v>Under</c:v>
                  </c:pt>
                  <c:pt idx="14">
                    <c:v>Under</c:v>
                  </c:pt>
                  <c:pt idx="15">
                    <c:v>Under</c:v>
                  </c:pt>
                  <c:pt idx="16">
                    <c:v>Under</c:v>
                  </c:pt>
                  <c:pt idx="17">
                    <c:v>Under</c:v>
                  </c:pt>
                  <c:pt idx="18">
                    <c:v>Not Under</c:v>
                  </c:pt>
                  <c:pt idx="19">
                    <c:v>Under</c:v>
                  </c:pt>
                  <c:pt idx="20">
                    <c:v>Under</c:v>
                  </c:pt>
                  <c:pt idx="21">
                    <c:v>Not Under</c:v>
                  </c:pt>
                  <c:pt idx="22">
                    <c:v>Not Under</c:v>
                  </c:pt>
                  <c:pt idx="23">
                    <c:v>Not Under</c:v>
                  </c:pt>
                  <c:pt idx="24">
                    <c:v>Under</c:v>
                  </c:pt>
                  <c:pt idx="25">
                    <c:v>Not Under</c:v>
                  </c:pt>
                  <c:pt idx="26">
                    <c:v>Not Under</c:v>
                  </c:pt>
                  <c:pt idx="27">
                    <c:v>Not Under</c:v>
                  </c:pt>
                  <c:pt idx="28">
                    <c:v>Under</c:v>
                  </c:pt>
                  <c:pt idx="29">
                    <c:v>Not Under</c:v>
                  </c:pt>
                  <c:pt idx="30">
                    <c:v>Not Under</c:v>
                  </c:pt>
                  <c:pt idx="31">
                    <c:v>Under</c:v>
                  </c:pt>
                </c:lvl>
                <c:lvl>
                  <c:pt idx="0">
                    <c:v>Over</c:v>
                  </c:pt>
                  <c:pt idx="1">
                    <c:v>Over</c:v>
                  </c:pt>
                  <c:pt idx="2">
                    <c:v>Not Over</c:v>
                  </c:pt>
                  <c:pt idx="3">
                    <c:v>Over</c:v>
                  </c:pt>
                  <c:pt idx="4">
                    <c:v>Not Over</c:v>
                  </c:pt>
                  <c:pt idx="5">
                    <c:v>Over</c:v>
                  </c:pt>
                  <c:pt idx="6">
                    <c:v>Not Over</c:v>
                  </c:pt>
                  <c:pt idx="7">
                    <c:v>Not Over</c:v>
                  </c:pt>
                  <c:pt idx="8">
                    <c:v>Not Over</c:v>
                  </c:pt>
                  <c:pt idx="9">
                    <c:v>Not Over</c:v>
                  </c:pt>
                  <c:pt idx="10">
                    <c:v>Not Over</c:v>
                  </c:pt>
                  <c:pt idx="11">
                    <c:v>Not Over</c:v>
                  </c:pt>
                  <c:pt idx="12">
                    <c:v>Not Over</c:v>
                  </c:pt>
                  <c:pt idx="13">
                    <c:v>Not Over</c:v>
                  </c:pt>
                  <c:pt idx="14">
                    <c:v>Not Over</c:v>
                  </c:pt>
                  <c:pt idx="15">
                    <c:v>Not Over</c:v>
                  </c:pt>
                  <c:pt idx="16">
                    <c:v>Not Over</c:v>
                  </c:pt>
                  <c:pt idx="17">
                    <c:v>Not Over</c:v>
                  </c:pt>
                  <c:pt idx="18">
                    <c:v>Not Over</c:v>
                  </c:pt>
                  <c:pt idx="19">
                    <c:v>Not Over</c:v>
                  </c:pt>
                  <c:pt idx="20">
                    <c:v>Not Over</c:v>
                  </c:pt>
                  <c:pt idx="21">
                    <c:v>Over</c:v>
                  </c:pt>
                  <c:pt idx="22">
                    <c:v>Over</c:v>
                  </c:pt>
                  <c:pt idx="23">
                    <c:v>Over</c:v>
                  </c:pt>
                  <c:pt idx="24">
                    <c:v>Not Over</c:v>
                  </c:pt>
                  <c:pt idx="25">
                    <c:v>Not Over</c:v>
                  </c:pt>
                  <c:pt idx="26">
                    <c:v>Over</c:v>
                  </c:pt>
                  <c:pt idx="27">
                    <c:v>Over</c:v>
                  </c:pt>
                  <c:pt idx="28">
                    <c:v>Not Over</c:v>
                  </c:pt>
                  <c:pt idx="29">
                    <c:v>Over</c:v>
                  </c:pt>
                  <c:pt idx="30">
                    <c:v>Over</c:v>
                  </c:pt>
                  <c:pt idx="31">
                    <c:v>Not Over</c:v>
                  </c:pt>
                </c:lvl>
                <c:lvl>
                  <c:pt idx="0">
                    <c:v>48</c:v>
                  </c:pt>
                  <c:pt idx="1">
                    <c:v>47.5</c:v>
                  </c:pt>
                  <c:pt idx="2">
                    <c:v>47</c:v>
                  </c:pt>
                  <c:pt idx="3">
                    <c:v>48</c:v>
                  </c:pt>
                  <c:pt idx="4">
                    <c:v>46.5</c:v>
                  </c:pt>
                  <c:pt idx="5">
                    <c:v>46.5</c:v>
                  </c:pt>
                  <c:pt idx="6">
                    <c:v>44</c:v>
                  </c:pt>
                  <c:pt idx="7">
                    <c:v>44</c:v>
                  </c:pt>
                  <c:pt idx="8">
                    <c:v>38</c:v>
                  </c:pt>
                  <c:pt idx="9">
                    <c:v>45.5</c:v>
                  </c:pt>
                  <c:pt idx="10">
                    <c:v>43</c:v>
                  </c:pt>
                  <c:pt idx="11">
                    <c:v>43.5</c:v>
                  </c:pt>
                  <c:pt idx="12">
                    <c:v>47.5</c:v>
                  </c:pt>
                  <c:pt idx="13">
                    <c:v>43.5</c:v>
                  </c:pt>
                  <c:pt idx="14">
                    <c:v>50.5</c:v>
                  </c:pt>
                  <c:pt idx="15">
                    <c:v>43.5</c:v>
                  </c:pt>
                  <c:pt idx="16">
                    <c:v>48.5</c:v>
                  </c:pt>
                  <c:pt idx="17">
                    <c:v>46</c:v>
                  </c:pt>
                  <c:pt idx="18">
                    <c:v>47</c:v>
                  </c:pt>
                  <c:pt idx="19">
                    <c:v>45.5</c:v>
                  </c:pt>
                  <c:pt idx="20">
                    <c:v>49.5</c:v>
                  </c:pt>
                  <c:pt idx="21">
                    <c:v>44</c:v>
                  </c:pt>
                  <c:pt idx="22">
                    <c:v>44.5</c:v>
                  </c:pt>
                  <c:pt idx="23">
                    <c:v>42</c:v>
                  </c:pt>
                  <c:pt idx="24">
                    <c:v>40</c:v>
                  </c:pt>
                  <c:pt idx="25">
                    <c:v>42.5</c:v>
                  </c:pt>
                  <c:pt idx="26">
                    <c:v>44.5</c:v>
                  </c:pt>
                  <c:pt idx="27">
                    <c:v>42.5</c:v>
                  </c:pt>
                  <c:pt idx="28">
                    <c:v>46.5</c:v>
                  </c:pt>
                  <c:pt idx="29">
                    <c:v>44.5</c:v>
                  </c:pt>
                  <c:pt idx="30">
                    <c:v>42.5</c:v>
                  </c:pt>
                  <c:pt idx="31">
                    <c:v>46.5</c:v>
                  </c:pt>
                </c:lvl>
                <c:lvl>
                  <c:pt idx="0">
                    <c:v>-8.5</c:v>
                  </c:pt>
                  <c:pt idx="1">
                    <c:v>3</c:v>
                  </c:pt>
                  <c:pt idx="2">
                    <c:v>1</c:v>
                  </c:pt>
                  <c:pt idx="3">
                    <c:v>5</c:v>
                  </c:pt>
                  <c:pt idx="4">
                    <c:v>-1</c:v>
                  </c:pt>
                  <c:pt idx="5">
                    <c:v>-4</c:v>
                  </c:pt>
                  <c:pt idx="6">
                    <c:v>6.5</c:v>
                  </c:pt>
                  <c:pt idx="7">
                    <c:v>-2.5</c:v>
                  </c:pt>
                  <c:pt idx="8">
                    <c:v>3</c:v>
                  </c:pt>
                  <c:pt idx="9">
                    <c:v>-6</c:v>
                  </c:pt>
                  <c:pt idx="10">
                    <c:v>-9</c:v>
                  </c:pt>
                  <c:pt idx="11">
                    <c:v>1</c:v>
                  </c:pt>
                  <c:pt idx="12">
                    <c:v>-2</c:v>
                  </c:pt>
                  <c:pt idx="13">
                    <c:v>-3</c:v>
                  </c:pt>
                  <c:pt idx="14">
                    <c:v>1</c:v>
                  </c:pt>
                  <c:pt idx="15">
                    <c:v>1.5</c:v>
                  </c:pt>
                  <c:pt idx="16">
                    <c:v>-3.5</c:v>
                  </c:pt>
                  <c:pt idx="17">
                    <c:v>7</c:v>
                  </c:pt>
                  <c:pt idx="18">
                    <c:v>-5.5</c:v>
                  </c:pt>
                  <c:pt idx="19">
                    <c:v>-11.5</c:v>
                  </c:pt>
                  <c:pt idx="20">
                    <c:v>-3.5</c:v>
                  </c:pt>
                  <c:pt idx="21">
                    <c:v>-1.5</c:v>
                  </c:pt>
                  <c:pt idx="22">
                    <c:v>-5.5</c:v>
                  </c:pt>
                  <c:pt idx="23">
                    <c:v>5.5</c:v>
                  </c:pt>
                  <c:pt idx="24">
                    <c:v>-3</c:v>
                  </c:pt>
                  <c:pt idx="25">
                    <c:v>4.5</c:v>
                  </c:pt>
                  <c:pt idx="26">
                    <c:v>-6.5</c:v>
                  </c:pt>
                  <c:pt idx="27">
                    <c:v>2.5</c:v>
                  </c:pt>
                  <c:pt idx="28">
                    <c:v>1.5</c:v>
                  </c:pt>
                  <c:pt idx="29">
                    <c:v>-4.5</c:v>
                  </c:pt>
                  <c:pt idx="30">
                    <c:v>-2.5</c:v>
                  </c:pt>
                  <c:pt idx="31">
                    <c:v>3.5</c:v>
                  </c:pt>
                </c:lvl>
                <c:lvl>
                  <c:pt idx="0">
                    <c:v>phi</c:v>
                  </c:pt>
                  <c:pt idx="1">
                    <c:v>sdg</c:v>
                  </c:pt>
                  <c:pt idx="2">
                    <c:v>atl</c:v>
                  </c:pt>
                  <c:pt idx="3">
                    <c:v>cle</c:v>
                  </c:pt>
                  <c:pt idx="4">
                    <c:v>clt</c:v>
                  </c:pt>
                  <c:pt idx="5">
                    <c:v>jax</c:v>
                  </c:pt>
                  <c:pt idx="6">
                    <c:v>nor</c:v>
                  </c:pt>
                  <c:pt idx="7">
                    <c:v>nwe</c:v>
                  </c:pt>
                  <c:pt idx="8">
                    <c:v>nyj</c:v>
                  </c:pt>
                  <c:pt idx="9">
                    <c:v>was</c:v>
                  </c:pt>
                  <c:pt idx="10">
                    <c:v>den</c:v>
                  </c:pt>
                  <c:pt idx="11">
                    <c:v>sea</c:v>
                  </c:pt>
                  <c:pt idx="12">
                    <c:v>gnb</c:v>
                  </c:pt>
                  <c:pt idx="13">
                    <c:v>ram</c:v>
                  </c:pt>
                  <c:pt idx="14">
                    <c:v>buf</c:v>
                  </c:pt>
                  <c:pt idx="15">
                    <c:v>chi</c:v>
                  </c:pt>
                  <c:pt idx="16">
                    <c:v>gnb</c:v>
                  </c:pt>
                  <c:pt idx="17">
                    <c:v>nyj</c:v>
                  </c:pt>
                  <c:pt idx="18">
                    <c:v>det</c:v>
                  </c:pt>
                  <c:pt idx="19">
                    <c:v>rav</c:v>
                  </c:pt>
                  <c:pt idx="20">
                    <c:v>cin</c:v>
                  </c:pt>
                  <c:pt idx="21">
                    <c:v>mia</c:v>
                  </c:pt>
                  <c:pt idx="22">
                    <c:v>dal</c:v>
                  </c:pt>
                  <c:pt idx="23">
                    <c:v>oti</c:v>
                  </c:pt>
                  <c:pt idx="24">
                    <c:v>pit</c:v>
                  </c:pt>
                  <c:pt idx="25">
                    <c:v>nor</c:v>
                  </c:pt>
                  <c:pt idx="26">
                    <c:v>crd</c:v>
                  </c:pt>
                  <c:pt idx="27">
                    <c:v>clt</c:v>
                  </c:pt>
                  <c:pt idx="28">
                    <c:v>kan</c:v>
                  </c:pt>
                  <c:pt idx="29">
                    <c:v>min</c:v>
                  </c:pt>
                  <c:pt idx="30">
                    <c:v>htx</c:v>
                  </c:pt>
                  <c:pt idx="31">
                    <c:v>rai</c:v>
                  </c:pt>
                </c:lvl>
                <c:lvl>
                  <c:pt idx="0">
                    <c:v>dal</c:v>
                  </c:pt>
                  <c:pt idx="1">
                    <c:v>kan</c:v>
                  </c:pt>
                  <c:pt idx="2">
                    <c:v>tam</c:v>
                  </c:pt>
                  <c:pt idx="3">
                    <c:v>cin</c:v>
                  </c:pt>
                  <c:pt idx="4">
                    <c:v>mia</c:v>
                  </c:pt>
                  <c:pt idx="5">
                    <c:v>car</c:v>
                  </c:pt>
                  <c:pt idx="6">
                    <c:v>crd</c:v>
                  </c:pt>
                  <c:pt idx="7">
                    <c:v>rai</c:v>
                  </c:pt>
                  <c:pt idx="8">
                    <c:v>pit</c:v>
                  </c:pt>
                  <c:pt idx="9">
                    <c:v>nyg</c:v>
                  </c:pt>
                  <c:pt idx="10">
                    <c:v>oti</c:v>
                  </c:pt>
                  <c:pt idx="11">
                    <c:v>sfo</c:v>
                  </c:pt>
                  <c:pt idx="12">
                    <c:v>det</c:v>
                  </c:pt>
                  <c:pt idx="13">
                    <c:v>htx</c:v>
                  </c:pt>
                  <c:pt idx="14">
                    <c:v>rav</c:v>
                  </c:pt>
                  <c:pt idx="15">
                    <c:v>min</c:v>
                  </c:pt>
                  <c:pt idx="16">
                    <c:v>was</c:v>
                  </c:pt>
                  <c:pt idx="17">
                    <c:v>buf</c:v>
                  </c:pt>
                  <c:pt idx="18">
                    <c:v>chi</c:v>
                  </c:pt>
                  <c:pt idx="19">
                    <c:v>cle</c:v>
                  </c:pt>
                  <c:pt idx="20">
                    <c:v>jax</c:v>
                  </c:pt>
                  <c:pt idx="21">
                    <c:v>nwe</c:v>
                  </c:pt>
                  <c:pt idx="22">
                    <c:v>nyg</c:v>
                  </c:pt>
                  <c:pt idx="23">
                    <c:v>ram</c:v>
                  </c:pt>
                  <c:pt idx="24">
                    <c:v>sea</c:v>
                  </c:pt>
                  <c:pt idx="25">
                    <c:v>sfo</c:v>
                  </c:pt>
                  <c:pt idx="26">
                    <c:v>car</c:v>
                  </c:pt>
                  <c:pt idx="27">
                    <c:v>den</c:v>
                  </c:pt>
                  <c:pt idx="28">
                    <c:v>phi</c:v>
                  </c:pt>
                  <c:pt idx="29">
                    <c:v>atl</c:v>
                  </c:pt>
                  <c:pt idx="30">
                    <c:v>tam</c:v>
                  </c:pt>
                  <c:pt idx="31">
                    <c:v>sdg</c:v>
                  </c:pt>
                </c:lvl>
                <c:lvl>
                  <c:pt idx="0">
                    <c:v>dal @ phi</c:v>
                  </c:pt>
                  <c:pt idx="1">
                    <c:v>kan @ sdg</c:v>
                  </c:pt>
                  <c:pt idx="2">
                    <c:v>tam @ atl</c:v>
                  </c:pt>
                  <c:pt idx="3">
                    <c:v>cin @ cle</c:v>
                  </c:pt>
                  <c:pt idx="4">
                    <c:v>mia @ clt</c:v>
                  </c:pt>
                  <c:pt idx="5">
                    <c:v>car @ jax</c:v>
                  </c:pt>
                  <c:pt idx="6">
                    <c:v>crd @ nor</c:v>
                  </c:pt>
                  <c:pt idx="7">
                    <c:v>rai @ nwe</c:v>
                  </c:pt>
                  <c:pt idx="8">
                    <c:v>pit @ nyj</c:v>
                  </c:pt>
                  <c:pt idx="9">
                    <c:v>nyg @ was</c:v>
                  </c:pt>
                  <c:pt idx="10">
                    <c:v>oti @ den</c:v>
                  </c:pt>
                  <c:pt idx="11">
                    <c:v>sfo @ sea</c:v>
                  </c:pt>
                  <c:pt idx="12">
                    <c:v>det @ gnb</c:v>
                  </c:pt>
                  <c:pt idx="13">
                    <c:v>htx @ ram</c:v>
                  </c:pt>
                  <c:pt idx="14">
                    <c:v>rav @ buf</c:v>
                  </c:pt>
                  <c:pt idx="15">
                    <c:v>min @ chi</c:v>
                  </c:pt>
                  <c:pt idx="16">
                    <c:v>was @ gnb</c:v>
                  </c:pt>
                  <c:pt idx="17">
                    <c:v>buf @ nyj</c:v>
                  </c:pt>
                  <c:pt idx="18">
                    <c:v>chi @ det</c:v>
                  </c:pt>
                  <c:pt idx="19">
                    <c:v>cle @ rav</c:v>
                  </c:pt>
                  <c:pt idx="20">
                    <c:v>jax @ cin</c:v>
                  </c:pt>
                  <c:pt idx="21">
                    <c:v>nwe @ mia</c:v>
                  </c:pt>
                  <c:pt idx="22">
                    <c:v>nyg @ dal</c:v>
                  </c:pt>
                  <c:pt idx="23">
                    <c:v>ram @ oti</c:v>
                  </c:pt>
                  <c:pt idx="24">
                    <c:v>sea @ pit</c:v>
                  </c:pt>
                  <c:pt idx="25">
                    <c:v>sfo @ nor</c:v>
                  </c:pt>
                  <c:pt idx="26">
                    <c:v>car @ crd</c:v>
                  </c:pt>
                  <c:pt idx="27">
                    <c:v>den @ clt</c:v>
                  </c:pt>
                  <c:pt idx="28">
                    <c:v>phi @ kan</c:v>
                  </c:pt>
                  <c:pt idx="29">
                    <c:v>atl @ min</c:v>
                  </c:pt>
                  <c:pt idx="30">
                    <c:v>tam @ htx</c:v>
                  </c:pt>
                  <c:pt idx="31">
                    <c:v>sdg @ rai</c:v>
                  </c:pt>
                </c:lvl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1</c:v>
                  </c:pt>
                  <c:pt idx="14">
                    <c:v>1</c:v>
                  </c:pt>
                  <c:pt idx="15">
                    <c:v>1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</c:lvl>
              </c:multiLvlStrCache>
            </c:multiLvlStrRef>
          </c:xVal>
          <c:yVal>
            <c:numRef>
              <c:f>'Model Predictions'!$AL$2:$AL$33</c:f>
              <c:numCache>
                <c:formatCode>General</c:formatCode>
                <c:ptCount val="32"/>
                <c:pt idx="0" formatCode="0.00">
                  <c:v>10.197534068135845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4F5-4ACF-84A8-640FBD144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691584"/>
        <c:axId val="99869206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'Model Predictions'!$M$1</c15:sqref>
                        </c15:formulaRef>
                      </c:ext>
                    </c:extLst>
                    <c:strCache>
                      <c:ptCount val="1"/>
                      <c:pt idx="0">
                        <c:v>Total_Pred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multiLvlStrRef>
                    <c:extLst>
                      <c:ext uri="{02D57815-91ED-43cb-92C2-25804820EDAC}">
                        <c15:formulaRef>
                          <c15:sqref>'Model Predictions'!$A$2:$K$33</c15:sqref>
                        </c15:formulaRef>
                      </c:ext>
                    </c:extLst>
                    <c:multiLvlStrCache>
                      <c:ptCount val="32"/>
                      <c:lvl>
                        <c:pt idx="0">
                          <c:v>26</c:v>
                        </c:pt>
                        <c:pt idx="1">
                          <c:v>29</c:v>
                        </c:pt>
                        <c:pt idx="2">
                          <c:v>18</c:v>
                        </c:pt>
                        <c:pt idx="3">
                          <c:v>30</c:v>
                        </c:pt>
                        <c:pt idx="4">
                          <c:v>28</c:v>
                        </c:pt>
                        <c:pt idx="5">
                          <c:v>21</c:v>
                        </c:pt>
                        <c:pt idx="6">
                          <c:v>26</c:v>
                        </c:pt>
                        <c:pt idx="7">
                          <c:v>22</c:v>
                        </c:pt>
                        <c:pt idx="8">
                          <c:v>21</c:v>
                        </c:pt>
                        <c:pt idx="9">
                          <c:v>21</c:v>
                        </c:pt>
                        <c:pt idx="10">
                          <c:v>17</c:v>
                        </c:pt>
                        <c:pt idx="11">
                          <c:v>22</c:v>
                        </c:pt>
                        <c:pt idx="12">
                          <c:v>23</c:v>
                        </c:pt>
                        <c:pt idx="13">
                          <c:v>17</c:v>
                        </c:pt>
                        <c:pt idx="14">
                          <c:v>22</c:v>
                        </c:pt>
                        <c:pt idx="15">
                          <c:v>22</c:v>
                        </c:pt>
                        <c:pt idx="16">
                          <c:v>25</c:v>
                        </c:pt>
                        <c:pt idx="17">
                          <c:v>28</c:v>
                        </c:pt>
                        <c:pt idx="18">
                          <c:v>20</c:v>
                        </c:pt>
                        <c:pt idx="19">
                          <c:v>19</c:v>
                        </c:pt>
                        <c:pt idx="20">
                          <c:v>23</c:v>
                        </c:pt>
                        <c:pt idx="21">
                          <c:v>23</c:v>
                        </c:pt>
                        <c:pt idx="22">
                          <c:v>19</c:v>
                        </c:pt>
                        <c:pt idx="23">
                          <c:v>24</c:v>
                        </c:pt>
                        <c:pt idx="24">
                          <c:v>15</c:v>
                        </c:pt>
                        <c:pt idx="25">
                          <c:v>27</c:v>
                        </c:pt>
                        <c:pt idx="26">
                          <c:v>21</c:v>
                        </c:pt>
                        <c:pt idx="27">
                          <c:v>22</c:v>
                        </c:pt>
                        <c:pt idx="28">
                          <c:v>21</c:v>
                        </c:pt>
                        <c:pt idx="29">
                          <c:v>22</c:v>
                        </c:pt>
                        <c:pt idx="30">
                          <c:v>25</c:v>
                        </c:pt>
                        <c:pt idx="31">
                          <c:v>28</c:v>
                        </c:pt>
                      </c:lvl>
                      <c:lvl>
                        <c:pt idx="0">
                          <c:v>No Cover</c:v>
                        </c:pt>
                        <c:pt idx="1">
                          <c:v>No Cover</c:v>
                        </c:pt>
                        <c:pt idx="2">
                          <c:v>Cover</c:v>
                        </c:pt>
                        <c:pt idx="3">
                          <c:v>No Cover</c:v>
                        </c:pt>
                        <c:pt idx="4">
                          <c:v>No Cover</c:v>
                        </c:pt>
                        <c:pt idx="5">
                          <c:v>Cover</c:v>
                        </c:pt>
                        <c:pt idx="6">
                          <c:v>No Cover</c:v>
                        </c:pt>
                        <c:pt idx="7">
                          <c:v>Cover</c:v>
                        </c:pt>
                        <c:pt idx="8">
                          <c:v>No Cover</c:v>
                        </c:pt>
                        <c:pt idx="9">
                          <c:v>No Cover</c:v>
                        </c:pt>
                        <c:pt idx="10">
                          <c:v>No Cover</c:v>
                        </c:pt>
                        <c:pt idx="11">
                          <c:v>Cover</c:v>
                        </c:pt>
                        <c:pt idx="12">
                          <c:v>No Cover</c:v>
                        </c:pt>
                        <c:pt idx="13">
                          <c:v>Cover</c:v>
                        </c:pt>
                        <c:pt idx="14">
                          <c:v>No Cover</c:v>
                        </c:pt>
                        <c:pt idx="15">
                          <c:v>Cover</c:v>
                        </c:pt>
                        <c:pt idx="16">
                          <c:v>No Cover</c:v>
                        </c:pt>
                        <c:pt idx="17">
                          <c:v>No Cover</c:v>
                        </c:pt>
                        <c:pt idx="18">
                          <c:v>No Cover</c:v>
                        </c:pt>
                        <c:pt idx="19">
                          <c:v>No Cover</c:v>
                        </c:pt>
                        <c:pt idx="20">
                          <c:v>No Cover</c:v>
                        </c:pt>
                        <c:pt idx="21">
                          <c:v>No Cover</c:v>
                        </c:pt>
                        <c:pt idx="22">
                          <c:v>Cover</c:v>
                        </c:pt>
                        <c:pt idx="23">
                          <c:v>Cover</c:v>
                        </c:pt>
                        <c:pt idx="24">
                          <c:v>Cover</c:v>
                        </c:pt>
                        <c:pt idx="25">
                          <c:v>No Cover</c:v>
                        </c:pt>
                        <c:pt idx="26">
                          <c:v>Cover</c:v>
                        </c:pt>
                        <c:pt idx="27">
                          <c:v>Cover</c:v>
                        </c:pt>
                        <c:pt idx="28">
                          <c:v>Cover</c:v>
                        </c:pt>
                        <c:pt idx="29">
                          <c:v>No Cover</c:v>
                        </c:pt>
                        <c:pt idx="30">
                          <c:v>No Cover</c:v>
                        </c:pt>
                        <c:pt idx="31">
                          <c:v>No Cover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1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1</c:v>
                        </c:pt>
                        <c:pt idx="6">
                          <c:v>0</c:v>
                        </c:pt>
                        <c:pt idx="7">
                          <c:v>1</c:v>
                        </c:pt>
                        <c:pt idx="8">
                          <c:v>0</c:v>
                        </c:pt>
                        <c:pt idx="9">
                          <c:v>0</c:v>
                        </c:pt>
                        <c:pt idx="10">
                          <c:v>0</c:v>
                        </c:pt>
                        <c:pt idx="11">
                          <c:v>0</c:v>
                        </c:pt>
                        <c:pt idx="12">
                          <c:v>0</c:v>
                        </c:pt>
                        <c:pt idx="13">
                          <c:v>0</c:v>
                        </c:pt>
                        <c:pt idx="14">
                          <c:v>0</c:v>
                        </c:pt>
                        <c:pt idx="15">
                          <c:v>0</c:v>
                        </c:pt>
                        <c:pt idx="16">
                          <c:v>1</c:v>
                        </c:pt>
                        <c:pt idx="17">
                          <c:v>0</c:v>
                        </c:pt>
                        <c:pt idx="18">
                          <c:v>1</c:v>
                        </c:pt>
                        <c:pt idx="19">
                          <c:v>0</c:v>
                        </c:pt>
                        <c:pt idx="20">
                          <c:v>0</c:v>
                        </c:pt>
                        <c:pt idx="21">
                          <c:v>1</c:v>
                        </c:pt>
                        <c:pt idx="22">
                          <c:v>0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0</c:v>
                        </c:pt>
                        <c:pt idx="26">
                          <c:v>0</c:v>
                        </c:pt>
                        <c:pt idx="27">
                          <c:v>0</c:v>
                        </c:pt>
                        <c:pt idx="28">
                          <c:v>0</c:v>
                        </c:pt>
                        <c:pt idx="29">
                          <c:v>0</c:v>
                        </c:pt>
                        <c:pt idx="30">
                          <c:v>0</c:v>
                        </c:pt>
                        <c:pt idx="31">
                          <c:v>0</c:v>
                        </c:pt>
                      </c:lvl>
                      <c:lvl>
                        <c:pt idx="0">
                          <c:v>Not Under</c:v>
                        </c:pt>
                        <c:pt idx="1">
                          <c:v>Not Under</c:v>
                        </c:pt>
                        <c:pt idx="2">
                          <c:v>Under</c:v>
                        </c:pt>
                        <c:pt idx="3">
                          <c:v>Not Under</c:v>
                        </c:pt>
                        <c:pt idx="4">
                          <c:v>Under</c:v>
                        </c:pt>
                        <c:pt idx="5">
                          <c:v>Not Under</c:v>
                        </c:pt>
                        <c:pt idx="6">
                          <c:v>Under</c:v>
                        </c:pt>
                        <c:pt idx="7">
                          <c:v>Under</c:v>
                        </c:pt>
                        <c:pt idx="8">
                          <c:v>Under</c:v>
                        </c:pt>
                        <c:pt idx="9">
                          <c:v>Under</c:v>
                        </c:pt>
                        <c:pt idx="10">
                          <c:v>Under</c:v>
                        </c:pt>
                        <c:pt idx="11">
                          <c:v>Under</c:v>
                        </c:pt>
                        <c:pt idx="12">
                          <c:v>Under</c:v>
                        </c:pt>
                        <c:pt idx="13">
                          <c:v>Under</c:v>
                        </c:pt>
                        <c:pt idx="14">
                          <c:v>Under</c:v>
                        </c:pt>
                        <c:pt idx="15">
                          <c:v>Under</c:v>
                        </c:pt>
                        <c:pt idx="16">
                          <c:v>Under</c:v>
                        </c:pt>
                        <c:pt idx="17">
                          <c:v>Under</c:v>
                        </c:pt>
                        <c:pt idx="18">
                          <c:v>Not Under</c:v>
                        </c:pt>
                        <c:pt idx="19">
                          <c:v>Under</c:v>
                        </c:pt>
                        <c:pt idx="20">
                          <c:v>Under</c:v>
                        </c:pt>
                        <c:pt idx="21">
                          <c:v>Not Under</c:v>
                        </c:pt>
                        <c:pt idx="22">
                          <c:v>Not Under</c:v>
                        </c:pt>
                        <c:pt idx="23">
                          <c:v>Not Under</c:v>
                        </c:pt>
                        <c:pt idx="24">
                          <c:v>Under</c:v>
                        </c:pt>
                        <c:pt idx="25">
                          <c:v>Not Under</c:v>
                        </c:pt>
                        <c:pt idx="26">
                          <c:v>Not Under</c:v>
                        </c:pt>
                        <c:pt idx="27">
                          <c:v>Not Under</c:v>
                        </c:pt>
                        <c:pt idx="28">
                          <c:v>Under</c:v>
                        </c:pt>
                        <c:pt idx="29">
                          <c:v>Not Under</c:v>
                        </c:pt>
                        <c:pt idx="30">
                          <c:v>Not Under</c:v>
                        </c:pt>
                        <c:pt idx="31">
                          <c:v>Under</c:v>
                        </c:pt>
                      </c:lvl>
                      <c:lvl>
                        <c:pt idx="0">
                          <c:v>Over</c:v>
                        </c:pt>
                        <c:pt idx="1">
                          <c:v>Over</c:v>
                        </c:pt>
                        <c:pt idx="2">
                          <c:v>Not Over</c:v>
                        </c:pt>
                        <c:pt idx="3">
                          <c:v>Over</c:v>
                        </c:pt>
                        <c:pt idx="4">
                          <c:v>Not Over</c:v>
                        </c:pt>
                        <c:pt idx="5">
                          <c:v>Over</c:v>
                        </c:pt>
                        <c:pt idx="6">
                          <c:v>Not Over</c:v>
                        </c:pt>
                        <c:pt idx="7">
                          <c:v>Not Over</c:v>
                        </c:pt>
                        <c:pt idx="8">
                          <c:v>Not Over</c:v>
                        </c:pt>
                        <c:pt idx="9">
                          <c:v>Not Over</c:v>
                        </c:pt>
                        <c:pt idx="10">
                          <c:v>Not Over</c:v>
                        </c:pt>
                        <c:pt idx="11">
                          <c:v>Not Over</c:v>
                        </c:pt>
                        <c:pt idx="12">
                          <c:v>Not Over</c:v>
                        </c:pt>
                        <c:pt idx="13">
                          <c:v>Not Over</c:v>
                        </c:pt>
                        <c:pt idx="14">
                          <c:v>Not Over</c:v>
                        </c:pt>
                        <c:pt idx="15">
                          <c:v>Not Over</c:v>
                        </c:pt>
                        <c:pt idx="16">
                          <c:v>Not Over</c:v>
                        </c:pt>
                        <c:pt idx="17">
                          <c:v>Not Over</c:v>
                        </c:pt>
                        <c:pt idx="18">
                          <c:v>Not Over</c:v>
                        </c:pt>
                        <c:pt idx="19">
                          <c:v>Not Over</c:v>
                        </c:pt>
                        <c:pt idx="20">
                          <c:v>Not Over</c:v>
                        </c:pt>
                        <c:pt idx="21">
                          <c:v>Over</c:v>
                        </c:pt>
                        <c:pt idx="22">
                          <c:v>Over</c:v>
                        </c:pt>
                        <c:pt idx="23">
                          <c:v>Over</c:v>
                        </c:pt>
                        <c:pt idx="24">
                          <c:v>Not Over</c:v>
                        </c:pt>
                        <c:pt idx="25">
                          <c:v>Not Over</c:v>
                        </c:pt>
                        <c:pt idx="26">
                          <c:v>Over</c:v>
                        </c:pt>
                        <c:pt idx="27">
                          <c:v>Over</c:v>
                        </c:pt>
                        <c:pt idx="28">
                          <c:v>Not Over</c:v>
                        </c:pt>
                        <c:pt idx="29">
                          <c:v>Over</c:v>
                        </c:pt>
                        <c:pt idx="30">
                          <c:v>Over</c:v>
                        </c:pt>
                        <c:pt idx="31">
                          <c:v>Not Over</c:v>
                        </c:pt>
                      </c:lvl>
                      <c:lvl>
                        <c:pt idx="0">
                          <c:v>48</c:v>
                        </c:pt>
                        <c:pt idx="1">
                          <c:v>47.5</c:v>
                        </c:pt>
                        <c:pt idx="2">
                          <c:v>47</c:v>
                        </c:pt>
                        <c:pt idx="3">
                          <c:v>48</c:v>
                        </c:pt>
                        <c:pt idx="4">
                          <c:v>46.5</c:v>
                        </c:pt>
                        <c:pt idx="5">
                          <c:v>46.5</c:v>
                        </c:pt>
                        <c:pt idx="6">
                          <c:v>44</c:v>
                        </c:pt>
                        <c:pt idx="7">
                          <c:v>44</c:v>
                        </c:pt>
                        <c:pt idx="8">
                          <c:v>38</c:v>
                        </c:pt>
                        <c:pt idx="9">
                          <c:v>45.5</c:v>
                        </c:pt>
                        <c:pt idx="10">
                          <c:v>43</c:v>
                        </c:pt>
                        <c:pt idx="11">
                          <c:v>43.5</c:v>
                        </c:pt>
                        <c:pt idx="12">
                          <c:v>47.5</c:v>
                        </c:pt>
                        <c:pt idx="13">
                          <c:v>43.5</c:v>
                        </c:pt>
                        <c:pt idx="14">
                          <c:v>50.5</c:v>
                        </c:pt>
                        <c:pt idx="15">
                          <c:v>43.5</c:v>
                        </c:pt>
                        <c:pt idx="16">
                          <c:v>48.5</c:v>
                        </c:pt>
                        <c:pt idx="17">
                          <c:v>46</c:v>
                        </c:pt>
                        <c:pt idx="18">
                          <c:v>47</c:v>
                        </c:pt>
                        <c:pt idx="19">
                          <c:v>45.5</c:v>
                        </c:pt>
                        <c:pt idx="20">
                          <c:v>49.5</c:v>
                        </c:pt>
                        <c:pt idx="21">
                          <c:v>44</c:v>
                        </c:pt>
                        <c:pt idx="22">
                          <c:v>44.5</c:v>
                        </c:pt>
                        <c:pt idx="23">
                          <c:v>42</c:v>
                        </c:pt>
                        <c:pt idx="24">
                          <c:v>40</c:v>
                        </c:pt>
                        <c:pt idx="25">
                          <c:v>42.5</c:v>
                        </c:pt>
                        <c:pt idx="26">
                          <c:v>44.5</c:v>
                        </c:pt>
                        <c:pt idx="27">
                          <c:v>42.5</c:v>
                        </c:pt>
                        <c:pt idx="28">
                          <c:v>46.5</c:v>
                        </c:pt>
                        <c:pt idx="29">
                          <c:v>44.5</c:v>
                        </c:pt>
                        <c:pt idx="30">
                          <c:v>42.5</c:v>
                        </c:pt>
                        <c:pt idx="31">
                          <c:v>46.5</c:v>
                        </c:pt>
                      </c:lvl>
                      <c:lvl>
                        <c:pt idx="0">
                          <c:v>-8.5</c:v>
                        </c:pt>
                        <c:pt idx="1">
                          <c:v>3</c:v>
                        </c:pt>
                        <c:pt idx="2">
                          <c:v>1</c:v>
                        </c:pt>
                        <c:pt idx="3">
                          <c:v>5</c:v>
                        </c:pt>
                        <c:pt idx="4">
                          <c:v>-1</c:v>
                        </c:pt>
                        <c:pt idx="5">
                          <c:v>-4</c:v>
                        </c:pt>
                        <c:pt idx="6">
                          <c:v>6.5</c:v>
                        </c:pt>
                        <c:pt idx="7">
                          <c:v>-2.5</c:v>
                        </c:pt>
                        <c:pt idx="8">
                          <c:v>3</c:v>
                        </c:pt>
                        <c:pt idx="9">
                          <c:v>-6</c:v>
                        </c:pt>
                        <c:pt idx="10">
                          <c:v>-9</c:v>
                        </c:pt>
                        <c:pt idx="11">
                          <c:v>1</c:v>
                        </c:pt>
                        <c:pt idx="12">
                          <c:v>-2</c:v>
                        </c:pt>
                        <c:pt idx="13">
                          <c:v>-3</c:v>
                        </c:pt>
                        <c:pt idx="14">
                          <c:v>1</c:v>
                        </c:pt>
                        <c:pt idx="15">
                          <c:v>1.5</c:v>
                        </c:pt>
                        <c:pt idx="16">
                          <c:v>-3.5</c:v>
                        </c:pt>
                        <c:pt idx="17">
                          <c:v>7</c:v>
                        </c:pt>
                        <c:pt idx="18">
                          <c:v>-5.5</c:v>
                        </c:pt>
                        <c:pt idx="19">
                          <c:v>-11.5</c:v>
                        </c:pt>
                        <c:pt idx="20">
                          <c:v>-3.5</c:v>
                        </c:pt>
                        <c:pt idx="21">
                          <c:v>-1.5</c:v>
                        </c:pt>
                        <c:pt idx="22">
                          <c:v>-5.5</c:v>
                        </c:pt>
                        <c:pt idx="23">
                          <c:v>5.5</c:v>
                        </c:pt>
                        <c:pt idx="24">
                          <c:v>-3</c:v>
                        </c:pt>
                        <c:pt idx="25">
                          <c:v>4.5</c:v>
                        </c:pt>
                        <c:pt idx="26">
                          <c:v>-6.5</c:v>
                        </c:pt>
                        <c:pt idx="27">
                          <c:v>2.5</c:v>
                        </c:pt>
                        <c:pt idx="28">
                          <c:v>1.5</c:v>
                        </c:pt>
                        <c:pt idx="29">
                          <c:v>-4.5</c:v>
                        </c:pt>
                        <c:pt idx="30">
                          <c:v>-2.5</c:v>
                        </c:pt>
                        <c:pt idx="31">
                          <c:v>3.5</c:v>
                        </c:pt>
                      </c:lvl>
                      <c:lvl>
                        <c:pt idx="0">
                          <c:v>phi</c:v>
                        </c:pt>
                        <c:pt idx="1">
                          <c:v>sdg</c:v>
                        </c:pt>
                        <c:pt idx="2">
                          <c:v>atl</c:v>
                        </c:pt>
                        <c:pt idx="3">
                          <c:v>cle</c:v>
                        </c:pt>
                        <c:pt idx="4">
                          <c:v>clt</c:v>
                        </c:pt>
                        <c:pt idx="5">
                          <c:v>jax</c:v>
                        </c:pt>
                        <c:pt idx="6">
                          <c:v>nor</c:v>
                        </c:pt>
                        <c:pt idx="7">
                          <c:v>nwe</c:v>
                        </c:pt>
                        <c:pt idx="8">
                          <c:v>nyj</c:v>
                        </c:pt>
                        <c:pt idx="9">
                          <c:v>was</c:v>
                        </c:pt>
                        <c:pt idx="10">
                          <c:v>den</c:v>
                        </c:pt>
                        <c:pt idx="11">
                          <c:v>sea</c:v>
                        </c:pt>
                        <c:pt idx="12">
                          <c:v>gnb</c:v>
                        </c:pt>
                        <c:pt idx="13">
                          <c:v>ram</c:v>
                        </c:pt>
                        <c:pt idx="14">
                          <c:v>buf</c:v>
                        </c:pt>
                        <c:pt idx="15">
                          <c:v>chi</c:v>
                        </c:pt>
                        <c:pt idx="16">
                          <c:v>gnb</c:v>
                        </c:pt>
                        <c:pt idx="17">
                          <c:v>nyj</c:v>
                        </c:pt>
                        <c:pt idx="18">
                          <c:v>det</c:v>
                        </c:pt>
                        <c:pt idx="19">
                          <c:v>rav</c:v>
                        </c:pt>
                        <c:pt idx="20">
                          <c:v>cin</c:v>
                        </c:pt>
                        <c:pt idx="21">
                          <c:v>mia</c:v>
                        </c:pt>
                        <c:pt idx="22">
                          <c:v>dal</c:v>
                        </c:pt>
                        <c:pt idx="23">
                          <c:v>oti</c:v>
                        </c:pt>
                        <c:pt idx="24">
                          <c:v>pit</c:v>
                        </c:pt>
                        <c:pt idx="25">
                          <c:v>nor</c:v>
                        </c:pt>
                        <c:pt idx="26">
                          <c:v>crd</c:v>
                        </c:pt>
                        <c:pt idx="27">
                          <c:v>clt</c:v>
                        </c:pt>
                        <c:pt idx="28">
                          <c:v>kan</c:v>
                        </c:pt>
                        <c:pt idx="29">
                          <c:v>min</c:v>
                        </c:pt>
                        <c:pt idx="30">
                          <c:v>htx</c:v>
                        </c:pt>
                        <c:pt idx="31">
                          <c:v>rai</c:v>
                        </c:pt>
                      </c:lvl>
                      <c:lvl>
                        <c:pt idx="0">
                          <c:v>dal</c:v>
                        </c:pt>
                        <c:pt idx="1">
                          <c:v>kan</c:v>
                        </c:pt>
                        <c:pt idx="2">
                          <c:v>tam</c:v>
                        </c:pt>
                        <c:pt idx="3">
                          <c:v>cin</c:v>
                        </c:pt>
                        <c:pt idx="4">
                          <c:v>mia</c:v>
                        </c:pt>
                        <c:pt idx="5">
                          <c:v>car</c:v>
                        </c:pt>
                        <c:pt idx="6">
                          <c:v>crd</c:v>
                        </c:pt>
                        <c:pt idx="7">
                          <c:v>rai</c:v>
                        </c:pt>
                        <c:pt idx="8">
                          <c:v>pit</c:v>
                        </c:pt>
                        <c:pt idx="9">
                          <c:v>nyg</c:v>
                        </c:pt>
                        <c:pt idx="10">
                          <c:v>oti</c:v>
                        </c:pt>
                        <c:pt idx="11">
                          <c:v>sfo</c:v>
                        </c:pt>
                        <c:pt idx="12">
                          <c:v>det</c:v>
                        </c:pt>
                        <c:pt idx="13">
                          <c:v>htx</c:v>
                        </c:pt>
                        <c:pt idx="14">
                          <c:v>rav</c:v>
                        </c:pt>
                        <c:pt idx="15">
                          <c:v>min</c:v>
                        </c:pt>
                        <c:pt idx="16">
                          <c:v>was</c:v>
                        </c:pt>
                        <c:pt idx="17">
                          <c:v>buf</c:v>
                        </c:pt>
                        <c:pt idx="18">
                          <c:v>chi</c:v>
                        </c:pt>
                        <c:pt idx="19">
                          <c:v>cle</c:v>
                        </c:pt>
                        <c:pt idx="20">
                          <c:v>jax</c:v>
                        </c:pt>
                        <c:pt idx="21">
                          <c:v>nwe</c:v>
                        </c:pt>
                        <c:pt idx="22">
                          <c:v>nyg</c:v>
                        </c:pt>
                        <c:pt idx="23">
                          <c:v>ram</c:v>
                        </c:pt>
                        <c:pt idx="24">
                          <c:v>sea</c:v>
                        </c:pt>
                        <c:pt idx="25">
                          <c:v>sfo</c:v>
                        </c:pt>
                        <c:pt idx="26">
                          <c:v>car</c:v>
                        </c:pt>
                        <c:pt idx="27">
                          <c:v>den</c:v>
                        </c:pt>
                        <c:pt idx="28">
                          <c:v>phi</c:v>
                        </c:pt>
                        <c:pt idx="29">
                          <c:v>atl</c:v>
                        </c:pt>
                        <c:pt idx="30">
                          <c:v>tam</c:v>
                        </c:pt>
                        <c:pt idx="31">
                          <c:v>sdg</c:v>
                        </c:pt>
                      </c:lvl>
                      <c:lvl>
                        <c:pt idx="0">
                          <c:v>dal @ phi</c:v>
                        </c:pt>
                        <c:pt idx="1">
                          <c:v>kan @ sdg</c:v>
                        </c:pt>
                        <c:pt idx="2">
                          <c:v>tam @ atl</c:v>
                        </c:pt>
                        <c:pt idx="3">
                          <c:v>cin @ cle</c:v>
                        </c:pt>
                        <c:pt idx="4">
                          <c:v>mia @ clt</c:v>
                        </c:pt>
                        <c:pt idx="5">
                          <c:v>car @ jax</c:v>
                        </c:pt>
                        <c:pt idx="6">
                          <c:v>crd @ nor</c:v>
                        </c:pt>
                        <c:pt idx="7">
                          <c:v>rai @ nwe</c:v>
                        </c:pt>
                        <c:pt idx="8">
                          <c:v>pit @ nyj</c:v>
                        </c:pt>
                        <c:pt idx="9">
                          <c:v>nyg @ was</c:v>
                        </c:pt>
                        <c:pt idx="10">
                          <c:v>oti @ den</c:v>
                        </c:pt>
                        <c:pt idx="11">
                          <c:v>sfo @ sea</c:v>
                        </c:pt>
                        <c:pt idx="12">
                          <c:v>det @ gnb</c:v>
                        </c:pt>
                        <c:pt idx="13">
                          <c:v>htx @ ram</c:v>
                        </c:pt>
                        <c:pt idx="14">
                          <c:v>rav @ buf</c:v>
                        </c:pt>
                        <c:pt idx="15">
                          <c:v>min @ chi</c:v>
                        </c:pt>
                        <c:pt idx="16">
                          <c:v>was @ gnb</c:v>
                        </c:pt>
                        <c:pt idx="17">
                          <c:v>buf @ nyj</c:v>
                        </c:pt>
                        <c:pt idx="18">
                          <c:v>chi @ det</c:v>
                        </c:pt>
                        <c:pt idx="19">
                          <c:v>cle @ rav</c:v>
                        </c:pt>
                        <c:pt idx="20">
                          <c:v>jax @ cin</c:v>
                        </c:pt>
                        <c:pt idx="21">
                          <c:v>nwe @ mia</c:v>
                        </c:pt>
                        <c:pt idx="22">
                          <c:v>nyg @ dal</c:v>
                        </c:pt>
                        <c:pt idx="23">
                          <c:v>ram @ oti</c:v>
                        </c:pt>
                        <c:pt idx="24">
                          <c:v>sea @ pit</c:v>
                        </c:pt>
                        <c:pt idx="25">
                          <c:v>sfo @ nor</c:v>
                        </c:pt>
                        <c:pt idx="26">
                          <c:v>car @ crd</c:v>
                        </c:pt>
                        <c:pt idx="27">
                          <c:v>den @ clt</c:v>
                        </c:pt>
                        <c:pt idx="28">
                          <c:v>phi @ kan</c:v>
                        </c:pt>
                        <c:pt idx="29">
                          <c:v>atl @ min</c:v>
                        </c:pt>
                        <c:pt idx="30">
                          <c:v>tam @ htx</c:v>
                        </c:pt>
                        <c:pt idx="31">
                          <c:v>sdg @ rai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2</c:v>
                        </c:pt>
                        <c:pt idx="17">
                          <c:v>2</c:v>
                        </c:pt>
                        <c:pt idx="18">
                          <c:v>2</c:v>
                        </c:pt>
                        <c:pt idx="19">
                          <c:v>2</c:v>
                        </c:pt>
                        <c:pt idx="20">
                          <c:v>2</c:v>
                        </c:pt>
                        <c:pt idx="21">
                          <c:v>2</c:v>
                        </c:pt>
                        <c:pt idx="22">
                          <c:v>2</c:v>
                        </c:pt>
                        <c:pt idx="23">
                          <c:v>2</c:v>
                        </c:pt>
                        <c:pt idx="24">
                          <c:v>2</c:v>
                        </c:pt>
                        <c:pt idx="25">
                          <c:v>2</c:v>
                        </c:pt>
                        <c:pt idx="26">
                          <c:v>2</c:v>
                        </c:pt>
                        <c:pt idx="27">
                          <c:v>2</c:v>
                        </c:pt>
                        <c:pt idx="28">
                          <c:v>2</c:v>
                        </c:pt>
                        <c:pt idx="29">
                          <c:v>2</c:v>
                        </c:pt>
                        <c:pt idx="30">
                          <c:v>2</c:v>
                        </c:pt>
                        <c:pt idx="31">
                          <c:v>2</c:v>
                        </c:pt>
                      </c:lvl>
                    </c:multiLvlStrCache>
                  </c:multiLvlStrRef>
                </c:xVal>
                <c:yVal>
                  <c:numRef>
                    <c:extLst>
                      <c:ext uri="{02D57815-91ED-43cb-92C2-25804820EDAC}">
                        <c15:formulaRef>
                          <c15:sqref>'Model Predictions'!$M$2:$M$33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56</c:v>
                      </c:pt>
                      <c:pt idx="1">
                        <c:v>52</c:v>
                      </c:pt>
                      <c:pt idx="2">
                        <c:v>44</c:v>
                      </c:pt>
                      <c:pt idx="3">
                        <c:v>54</c:v>
                      </c:pt>
                      <c:pt idx="4">
                        <c:v>50</c:v>
                      </c:pt>
                      <c:pt idx="5">
                        <c:v>52</c:v>
                      </c:pt>
                      <c:pt idx="6">
                        <c:v>44</c:v>
                      </c:pt>
                      <c:pt idx="7">
                        <c:v>50</c:v>
                      </c:pt>
                      <c:pt idx="8">
                        <c:v>35</c:v>
                      </c:pt>
                      <c:pt idx="9">
                        <c:v>47</c:v>
                      </c:pt>
                      <c:pt idx="10">
                        <c:v>43</c:v>
                      </c:pt>
                      <c:pt idx="11">
                        <c:v>44</c:v>
                      </c:pt>
                      <c:pt idx="12">
                        <c:v>42</c:v>
                      </c:pt>
                      <c:pt idx="13">
                        <c:v>40</c:v>
                      </c:pt>
                      <c:pt idx="14">
                        <c:v>40</c:v>
                      </c:pt>
                      <c:pt idx="15">
                        <c:v>44</c:v>
                      </c:pt>
                      <c:pt idx="16">
                        <c:v>50</c:v>
                      </c:pt>
                      <c:pt idx="17">
                        <c:v>49</c:v>
                      </c:pt>
                      <c:pt idx="18">
                        <c:v>45</c:v>
                      </c:pt>
                      <c:pt idx="19">
                        <c:v>46</c:v>
                      </c:pt>
                      <c:pt idx="20">
                        <c:v>49</c:v>
                      </c:pt>
                      <c:pt idx="21">
                        <c:v>46</c:v>
                      </c:pt>
                      <c:pt idx="22">
                        <c:v>45</c:v>
                      </c:pt>
                      <c:pt idx="23">
                        <c:v>45</c:v>
                      </c:pt>
                      <c:pt idx="24">
                        <c:v>37</c:v>
                      </c:pt>
                      <c:pt idx="25">
                        <c:v>48</c:v>
                      </c:pt>
                      <c:pt idx="26">
                        <c:v>49</c:v>
                      </c:pt>
                      <c:pt idx="27">
                        <c:v>47</c:v>
                      </c:pt>
                      <c:pt idx="28">
                        <c:v>46</c:v>
                      </c:pt>
                      <c:pt idx="29">
                        <c:v>47</c:v>
                      </c:pt>
                      <c:pt idx="30">
                        <c:v>47</c:v>
                      </c:pt>
                      <c:pt idx="31">
                        <c:v>45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B4F5-4ACF-84A8-640FBD14481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Predictions'!$N$1</c15:sqref>
                        </c15:formulaRef>
                      </c:ext>
                    </c:extLst>
                    <c:strCache>
                      <c:ptCount val="1"/>
                      <c:pt idx="0">
                        <c:v>Over_Prob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Predictions'!$A$2:$K$33</c15:sqref>
                        </c15:formulaRef>
                      </c:ext>
                    </c:extLst>
                    <c:multiLvlStrCache>
                      <c:ptCount val="32"/>
                      <c:lvl>
                        <c:pt idx="0">
                          <c:v>26</c:v>
                        </c:pt>
                        <c:pt idx="1">
                          <c:v>29</c:v>
                        </c:pt>
                        <c:pt idx="2">
                          <c:v>18</c:v>
                        </c:pt>
                        <c:pt idx="3">
                          <c:v>30</c:v>
                        </c:pt>
                        <c:pt idx="4">
                          <c:v>28</c:v>
                        </c:pt>
                        <c:pt idx="5">
                          <c:v>21</c:v>
                        </c:pt>
                        <c:pt idx="6">
                          <c:v>26</c:v>
                        </c:pt>
                        <c:pt idx="7">
                          <c:v>22</c:v>
                        </c:pt>
                        <c:pt idx="8">
                          <c:v>21</c:v>
                        </c:pt>
                        <c:pt idx="9">
                          <c:v>21</c:v>
                        </c:pt>
                        <c:pt idx="10">
                          <c:v>17</c:v>
                        </c:pt>
                        <c:pt idx="11">
                          <c:v>22</c:v>
                        </c:pt>
                        <c:pt idx="12">
                          <c:v>23</c:v>
                        </c:pt>
                        <c:pt idx="13">
                          <c:v>17</c:v>
                        </c:pt>
                        <c:pt idx="14">
                          <c:v>22</c:v>
                        </c:pt>
                        <c:pt idx="15">
                          <c:v>22</c:v>
                        </c:pt>
                        <c:pt idx="16">
                          <c:v>25</c:v>
                        </c:pt>
                        <c:pt idx="17">
                          <c:v>28</c:v>
                        </c:pt>
                        <c:pt idx="18">
                          <c:v>20</c:v>
                        </c:pt>
                        <c:pt idx="19">
                          <c:v>19</c:v>
                        </c:pt>
                        <c:pt idx="20">
                          <c:v>23</c:v>
                        </c:pt>
                        <c:pt idx="21">
                          <c:v>23</c:v>
                        </c:pt>
                        <c:pt idx="22">
                          <c:v>19</c:v>
                        </c:pt>
                        <c:pt idx="23">
                          <c:v>24</c:v>
                        </c:pt>
                        <c:pt idx="24">
                          <c:v>15</c:v>
                        </c:pt>
                        <c:pt idx="25">
                          <c:v>27</c:v>
                        </c:pt>
                        <c:pt idx="26">
                          <c:v>21</c:v>
                        </c:pt>
                        <c:pt idx="27">
                          <c:v>22</c:v>
                        </c:pt>
                        <c:pt idx="28">
                          <c:v>21</c:v>
                        </c:pt>
                        <c:pt idx="29">
                          <c:v>22</c:v>
                        </c:pt>
                        <c:pt idx="30">
                          <c:v>25</c:v>
                        </c:pt>
                        <c:pt idx="31">
                          <c:v>28</c:v>
                        </c:pt>
                      </c:lvl>
                      <c:lvl>
                        <c:pt idx="0">
                          <c:v>No Cover</c:v>
                        </c:pt>
                        <c:pt idx="1">
                          <c:v>No Cover</c:v>
                        </c:pt>
                        <c:pt idx="2">
                          <c:v>Cover</c:v>
                        </c:pt>
                        <c:pt idx="3">
                          <c:v>No Cover</c:v>
                        </c:pt>
                        <c:pt idx="4">
                          <c:v>No Cover</c:v>
                        </c:pt>
                        <c:pt idx="5">
                          <c:v>Cover</c:v>
                        </c:pt>
                        <c:pt idx="6">
                          <c:v>No Cover</c:v>
                        </c:pt>
                        <c:pt idx="7">
                          <c:v>Cover</c:v>
                        </c:pt>
                        <c:pt idx="8">
                          <c:v>No Cover</c:v>
                        </c:pt>
                        <c:pt idx="9">
                          <c:v>No Cover</c:v>
                        </c:pt>
                        <c:pt idx="10">
                          <c:v>No Cover</c:v>
                        </c:pt>
                        <c:pt idx="11">
                          <c:v>Cover</c:v>
                        </c:pt>
                        <c:pt idx="12">
                          <c:v>No Cover</c:v>
                        </c:pt>
                        <c:pt idx="13">
                          <c:v>Cover</c:v>
                        </c:pt>
                        <c:pt idx="14">
                          <c:v>No Cover</c:v>
                        </c:pt>
                        <c:pt idx="15">
                          <c:v>Cover</c:v>
                        </c:pt>
                        <c:pt idx="16">
                          <c:v>No Cover</c:v>
                        </c:pt>
                        <c:pt idx="17">
                          <c:v>No Cover</c:v>
                        </c:pt>
                        <c:pt idx="18">
                          <c:v>No Cover</c:v>
                        </c:pt>
                        <c:pt idx="19">
                          <c:v>No Cover</c:v>
                        </c:pt>
                        <c:pt idx="20">
                          <c:v>No Cover</c:v>
                        </c:pt>
                        <c:pt idx="21">
                          <c:v>No Cover</c:v>
                        </c:pt>
                        <c:pt idx="22">
                          <c:v>Cover</c:v>
                        </c:pt>
                        <c:pt idx="23">
                          <c:v>Cover</c:v>
                        </c:pt>
                        <c:pt idx="24">
                          <c:v>Cover</c:v>
                        </c:pt>
                        <c:pt idx="25">
                          <c:v>No Cover</c:v>
                        </c:pt>
                        <c:pt idx="26">
                          <c:v>Cover</c:v>
                        </c:pt>
                        <c:pt idx="27">
                          <c:v>Cover</c:v>
                        </c:pt>
                        <c:pt idx="28">
                          <c:v>Cover</c:v>
                        </c:pt>
                        <c:pt idx="29">
                          <c:v>No Cover</c:v>
                        </c:pt>
                        <c:pt idx="30">
                          <c:v>No Cover</c:v>
                        </c:pt>
                        <c:pt idx="31">
                          <c:v>No Cover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1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1</c:v>
                        </c:pt>
                        <c:pt idx="6">
                          <c:v>0</c:v>
                        </c:pt>
                        <c:pt idx="7">
                          <c:v>1</c:v>
                        </c:pt>
                        <c:pt idx="8">
                          <c:v>0</c:v>
                        </c:pt>
                        <c:pt idx="9">
                          <c:v>0</c:v>
                        </c:pt>
                        <c:pt idx="10">
                          <c:v>0</c:v>
                        </c:pt>
                        <c:pt idx="11">
                          <c:v>0</c:v>
                        </c:pt>
                        <c:pt idx="12">
                          <c:v>0</c:v>
                        </c:pt>
                        <c:pt idx="13">
                          <c:v>0</c:v>
                        </c:pt>
                        <c:pt idx="14">
                          <c:v>0</c:v>
                        </c:pt>
                        <c:pt idx="15">
                          <c:v>0</c:v>
                        </c:pt>
                        <c:pt idx="16">
                          <c:v>1</c:v>
                        </c:pt>
                        <c:pt idx="17">
                          <c:v>0</c:v>
                        </c:pt>
                        <c:pt idx="18">
                          <c:v>1</c:v>
                        </c:pt>
                        <c:pt idx="19">
                          <c:v>0</c:v>
                        </c:pt>
                        <c:pt idx="20">
                          <c:v>0</c:v>
                        </c:pt>
                        <c:pt idx="21">
                          <c:v>1</c:v>
                        </c:pt>
                        <c:pt idx="22">
                          <c:v>0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0</c:v>
                        </c:pt>
                        <c:pt idx="26">
                          <c:v>0</c:v>
                        </c:pt>
                        <c:pt idx="27">
                          <c:v>0</c:v>
                        </c:pt>
                        <c:pt idx="28">
                          <c:v>0</c:v>
                        </c:pt>
                        <c:pt idx="29">
                          <c:v>0</c:v>
                        </c:pt>
                        <c:pt idx="30">
                          <c:v>0</c:v>
                        </c:pt>
                        <c:pt idx="31">
                          <c:v>0</c:v>
                        </c:pt>
                      </c:lvl>
                      <c:lvl>
                        <c:pt idx="0">
                          <c:v>Not Under</c:v>
                        </c:pt>
                        <c:pt idx="1">
                          <c:v>Not Under</c:v>
                        </c:pt>
                        <c:pt idx="2">
                          <c:v>Under</c:v>
                        </c:pt>
                        <c:pt idx="3">
                          <c:v>Not Under</c:v>
                        </c:pt>
                        <c:pt idx="4">
                          <c:v>Under</c:v>
                        </c:pt>
                        <c:pt idx="5">
                          <c:v>Not Under</c:v>
                        </c:pt>
                        <c:pt idx="6">
                          <c:v>Under</c:v>
                        </c:pt>
                        <c:pt idx="7">
                          <c:v>Under</c:v>
                        </c:pt>
                        <c:pt idx="8">
                          <c:v>Under</c:v>
                        </c:pt>
                        <c:pt idx="9">
                          <c:v>Under</c:v>
                        </c:pt>
                        <c:pt idx="10">
                          <c:v>Under</c:v>
                        </c:pt>
                        <c:pt idx="11">
                          <c:v>Under</c:v>
                        </c:pt>
                        <c:pt idx="12">
                          <c:v>Under</c:v>
                        </c:pt>
                        <c:pt idx="13">
                          <c:v>Under</c:v>
                        </c:pt>
                        <c:pt idx="14">
                          <c:v>Under</c:v>
                        </c:pt>
                        <c:pt idx="15">
                          <c:v>Under</c:v>
                        </c:pt>
                        <c:pt idx="16">
                          <c:v>Under</c:v>
                        </c:pt>
                        <c:pt idx="17">
                          <c:v>Under</c:v>
                        </c:pt>
                        <c:pt idx="18">
                          <c:v>Not Under</c:v>
                        </c:pt>
                        <c:pt idx="19">
                          <c:v>Under</c:v>
                        </c:pt>
                        <c:pt idx="20">
                          <c:v>Under</c:v>
                        </c:pt>
                        <c:pt idx="21">
                          <c:v>Not Under</c:v>
                        </c:pt>
                        <c:pt idx="22">
                          <c:v>Not Under</c:v>
                        </c:pt>
                        <c:pt idx="23">
                          <c:v>Not Under</c:v>
                        </c:pt>
                        <c:pt idx="24">
                          <c:v>Under</c:v>
                        </c:pt>
                        <c:pt idx="25">
                          <c:v>Not Under</c:v>
                        </c:pt>
                        <c:pt idx="26">
                          <c:v>Not Under</c:v>
                        </c:pt>
                        <c:pt idx="27">
                          <c:v>Not Under</c:v>
                        </c:pt>
                        <c:pt idx="28">
                          <c:v>Under</c:v>
                        </c:pt>
                        <c:pt idx="29">
                          <c:v>Not Under</c:v>
                        </c:pt>
                        <c:pt idx="30">
                          <c:v>Not Under</c:v>
                        </c:pt>
                        <c:pt idx="31">
                          <c:v>Under</c:v>
                        </c:pt>
                      </c:lvl>
                      <c:lvl>
                        <c:pt idx="0">
                          <c:v>Over</c:v>
                        </c:pt>
                        <c:pt idx="1">
                          <c:v>Over</c:v>
                        </c:pt>
                        <c:pt idx="2">
                          <c:v>Not Over</c:v>
                        </c:pt>
                        <c:pt idx="3">
                          <c:v>Over</c:v>
                        </c:pt>
                        <c:pt idx="4">
                          <c:v>Not Over</c:v>
                        </c:pt>
                        <c:pt idx="5">
                          <c:v>Over</c:v>
                        </c:pt>
                        <c:pt idx="6">
                          <c:v>Not Over</c:v>
                        </c:pt>
                        <c:pt idx="7">
                          <c:v>Not Over</c:v>
                        </c:pt>
                        <c:pt idx="8">
                          <c:v>Not Over</c:v>
                        </c:pt>
                        <c:pt idx="9">
                          <c:v>Not Over</c:v>
                        </c:pt>
                        <c:pt idx="10">
                          <c:v>Not Over</c:v>
                        </c:pt>
                        <c:pt idx="11">
                          <c:v>Not Over</c:v>
                        </c:pt>
                        <c:pt idx="12">
                          <c:v>Not Over</c:v>
                        </c:pt>
                        <c:pt idx="13">
                          <c:v>Not Over</c:v>
                        </c:pt>
                        <c:pt idx="14">
                          <c:v>Not Over</c:v>
                        </c:pt>
                        <c:pt idx="15">
                          <c:v>Not Over</c:v>
                        </c:pt>
                        <c:pt idx="16">
                          <c:v>Not Over</c:v>
                        </c:pt>
                        <c:pt idx="17">
                          <c:v>Not Over</c:v>
                        </c:pt>
                        <c:pt idx="18">
                          <c:v>Not Over</c:v>
                        </c:pt>
                        <c:pt idx="19">
                          <c:v>Not Over</c:v>
                        </c:pt>
                        <c:pt idx="20">
                          <c:v>Not Over</c:v>
                        </c:pt>
                        <c:pt idx="21">
                          <c:v>Over</c:v>
                        </c:pt>
                        <c:pt idx="22">
                          <c:v>Over</c:v>
                        </c:pt>
                        <c:pt idx="23">
                          <c:v>Over</c:v>
                        </c:pt>
                        <c:pt idx="24">
                          <c:v>Not Over</c:v>
                        </c:pt>
                        <c:pt idx="25">
                          <c:v>Not Over</c:v>
                        </c:pt>
                        <c:pt idx="26">
                          <c:v>Over</c:v>
                        </c:pt>
                        <c:pt idx="27">
                          <c:v>Over</c:v>
                        </c:pt>
                        <c:pt idx="28">
                          <c:v>Not Over</c:v>
                        </c:pt>
                        <c:pt idx="29">
                          <c:v>Over</c:v>
                        </c:pt>
                        <c:pt idx="30">
                          <c:v>Over</c:v>
                        </c:pt>
                        <c:pt idx="31">
                          <c:v>Not Over</c:v>
                        </c:pt>
                      </c:lvl>
                      <c:lvl>
                        <c:pt idx="0">
                          <c:v>48</c:v>
                        </c:pt>
                        <c:pt idx="1">
                          <c:v>47.5</c:v>
                        </c:pt>
                        <c:pt idx="2">
                          <c:v>47</c:v>
                        </c:pt>
                        <c:pt idx="3">
                          <c:v>48</c:v>
                        </c:pt>
                        <c:pt idx="4">
                          <c:v>46.5</c:v>
                        </c:pt>
                        <c:pt idx="5">
                          <c:v>46.5</c:v>
                        </c:pt>
                        <c:pt idx="6">
                          <c:v>44</c:v>
                        </c:pt>
                        <c:pt idx="7">
                          <c:v>44</c:v>
                        </c:pt>
                        <c:pt idx="8">
                          <c:v>38</c:v>
                        </c:pt>
                        <c:pt idx="9">
                          <c:v>45.5</c:v>
                        </c:pt>
                        <c:pt idx="10">
                          <c:v>43</c:v>
                        </c:pt>
                        <c:pt idx="11">
                          <c:v>43.5</c:v>
                        </c:pt>
                        <c:pt idx="12">
                          <c:v>47.5</c:v>
                        </c:pt>
                        <c:pt idx="13">
                          <c:v>43.5</c:v>
                        </c:pt>
                        <c:pt idx="14">
                          <c:v>50.5</c:v>
                        </c:pt>
                        <c:pt idx="15">
                          <c:v>43.5</c:v>
                        </c:pt>
                        <c:pt idx="16">
                          <c:v>48.5</c:v>
                        </c:pt>
                        <c:pt idx="17">
                          <c:v>46</c:v>
                        </c:pt>
                        <c:pt idx="18">
                          <c:v>47</c:v>
                        </c:pt>
                        <c:pt idx="19">
                          <c:v>45.5</c:v>
                        </c:pt>
                        <c:pt idx="20">
                          <c:v>49.5</c:v>
                        </c:pt>
                        <c:pt idx="21">
                          <c:v>44</c:v>
                        </c:pt>
                        <c:pt idx="22">
                          <c:v>44.5</c:v>
                        </c:pt>
                        <c:pt idx="23">
                          <c:v>42</c:v>
                        </c:pt>
                        <c:pt idx="24">
                          <c:v>40</c:v>
                        </c:pt>
                        <c:pt idx="25">
                          <c:v>42.5</c:v>
                        </c:pt>
                        <c:pt idx="26">
                          <c:v>44.5</c:v>
                        </c:pt>
                        <c:pt idx="27">
                          <c:v>42.5</c:v>
                        </c:pt>
                        <c:pt idx="28">
                          <c:v>46.5</c:v>
                        </c:pt>
                        <c:pt idx="29">
                          <c:v>44.5</c:v>
                        </c:pt>
                        <c:pt idx="30">
                          <c:v>42.5</c:v>
                        </c:pt>
                        <c:pt idx="31">
                          <c:v>46.5</c:v>
                        </c:pt>
                      </c:lvl>
                      <c:lvl>
                        <c:pt idx="0">
                          <c:v>-8.5</c:v>
                        </c:pt>
                        <c:pt idx="1">
                          <c:v>3</c:v>
                        </c:pt>
                        <c:pt idx="2">
                          <c:v>1</c:v>
                        </c:pt>
                        <c:pt idx="3">
                          <c:v>5</c:v>
                        </c:pt>
                        <c:pt idx="4">
                          <c:v>-1</c:v>
                        </c:pt>
                        <c:pt idx="5">
                          <c:v>-4</c:v>
                        </c:pt>
                        <c:pt idx="6">
                          <c:v>6.5</c:v>
                        </c:pt>
                        <c:pt idx="7">
                          <c:v>-2.5</c:v>
                        </c:pt>
                        <c:pt idx="8">
                          <c:v>3</c:v>
                        </c:pt>
                        <c:pt idx="9">
                          <c:v>-6</c:v>
                        </c:pt>
                        <c:pt idx="10">
                          <c:v>-9</c:v>
                        </c:pt>
                        <c:pt idx="11">
                          <c:v>1</c:v>
                        </c:pt>
                        <c:pt idx="12">
                          <c:v>-2</c:v>
                        </c:pt>
                        <c:pt idx="13">
                          <c:v>-3</c:v>
                        </c:pt>
                        <c:pt idx="14">
                          <c:v>1</c:v>
                        </c:pt>
                        <c:pt idx="15">
                          <c:v>1.5</c:v>
                        </c:pt>
                        <c:pt idx="16">
                          <c:v>-3.5</c:v>
                        </c:pt>
                        <c:pt idx="17">
                          <c:v>7</c:v>
                        </c:pt>
                        <c:pt idx="18">
                          <c:v>-5.5</c:v>
                        </c:pt>
                        <c:pt idx="19">
                          <c:v>-11.5</c:v>
                        </c:pt>
                        <c:pt idx="20">
                          <c:v>-3.5</c:v>
                        </c:pt>
                        <c:pt idx="21">
                          <c:v>-1.5</c:v>
                        </c:pt>
                        <c:pt idx="22">
                          <c:v>-5.5</c:v>
                        </c:pt>
                        <c:pt idx="23">
                          <c:v>5.5</c:v>
                        </c:pt>
                        <c:pt idx="24">
                          <c:v>-3</c:v>
                        </c:pt>
                        <c:pt idx="25">
                          <c:v>4.5</c:v>
                        </c:pt>
                        <c:pt idx="26">
                          <c:v>-6.5</c:v>
                        </c:pt>
                        <c:pt idx="27">
                          <c:v>2.5</c:v>
                        </c:pt>
                        <c:pt idx="28">
                          <c:v>1.5</c:v>
                        </c:pt>
                        <c:pt idx="29">
                          <c:v>-4.5</c:v>
                        </c:pt>
                        <c:pt idx="30">
                          <c:v>-2.5</c:v>
                        </c:pt>
                        <c:pt idx="31">
                          <c:v>3.5</c:v>
                        </c:pt>
                      </c:lvl>
                      <c:lvl>
                        <c:pt idx="0">
                          <c:v>phi</c:v>
                        </c:pt>
                        <c:pt idx="1">
                          <c:v>sdg</c:v>
                        </c:pt>
                        <c:pt idx="2">
                          <c:v>atl</c:v>
                        </c:pt>
                        <c:pt idx="3">
                          <c:v>cle</c:v>
                        </c:pt>
                        <c:pt idx="4">
                          <c:v>clt</c:v>
                        </c:pt>
                        <c:pt idx="5">
                          <c:v>jax</c:v>
                        </c:pt>
                        <c:pt idx="6">
                          <c:v>nor</c:v>
                        </c:pt>
                        <c:pt idx="7">
                          <c:v>nwe</c:v>
                        </c:pt>
                        <c:pt idx="8">
                          <c:v>nyj</c:v>
                        </c:pt>
                        <c:pt idx="9">
                          <c:v>was</c:v>
                        </c:pt>
                        <c:pt idx="10">
                          <c:v>den</c:v>
                        </c:pt>
                        <c:pt idx="11">
                          <c:v>sea</c:v>
                        </c:pt>
                        <c:pt idx="12">
                          <c:v>gnb</c:v>
                        </c:pt>
                        <c:pt idx="13">
                          <c:v>ram</c:v>
                        </c:pt>
                        <c:pt idx="14">
                          <c:v>buf</c:v>
                        </c:pt>
                        <c:pt idx="15">
                          <c:v>chi</c:v>
                        </c:pt>
                        <c:pt idx="16">
                          <c:v>gnb</c:v>
                        </c:pt>
                        <c:pt idx="17">
                          <c:v>nyj</c:v>
                        </c:pt>
                        <c:pt idx="18">
                          <c:v>det</c:v>
                        </c:pt>
                        <c:pt idx="19">
                          <c:v>rav</c:v>
                        </c:pt>
                        <c:pt idx="20">
                          <c:v>cin</c:v>
                        </c:pt>
                        <c:pt idx="21">
                          <c:v>mia</c:v>
                        </c:pt>
                        <c:pt idx="22">
                          <c:v>dal</c:v>
                        </c:pt>
                        <c:pt idx="23">
                          <c:v>oti</c:v>
                        </c:pt>
                        <c:pt idx="24">
                          <c:v>pit</c:v>
                        </c:pt>
                        <c:pt idx="25">
                          <c:v>nor</c:v>
                        </c:pt>
                        <c:pt idx="26">
                          <c:v>crd</c:v>
                        </c:pt>
                        <c:pt idx="27">
                          <c:v>clt</c:v>
                        </c:pt>
                        <c:pt idx="28">
                          <c:v>kan</c:v>
                        </c:pt>
                        <c:pt idx="29">
                          <c:v>min</c:v>
                        </c:pt>
                        <c:pt idx="30">
                          <c:v>htx</c:v>
                        </c:pt>
                        <c:pt idx="31">
                          <c:v>rai</c:v>
                        </c:pt>
                      </c:lvl>
                      <c:lvl>
                        <c:pt idx="0">
                          <c:v>dal</c:v>
                        </c:pt>
                        <c:pt idx="1">
                          <c:v>kan</c:v>
                        </c:pt>
                        <c:pt idx="2">
                          <c:v>tam</c:v>
                        </c:pt>
                        <c:pt idx="3">
                          <c:v>cin</c:v>
                        </c:pt>
                        <c:pt idx="4">
                          <c:v>mia</c:v>
                        </c:pt>
                        <c:pt idx="5">
                          <c:v>car</c:v>
                        </c:pt>
                        <c:pt idx="6">
                          <c:v>crd</c:v>
                        </c:pt>
                        <c:pt idx="7">
                          <c:v>rai</c:v>
                        </c:pt>
                        <c:pt idx="8">
                          <c:v>pit</c:v>
                        </c:pt>
                        <c:pt idx="9">
                          <c:v>nyg</c:v>
                        </c:pt>
                        <c:pt idx="10">
                          <c:v>oti</c:v>
                        </c:pt>
                        <c:pt idx="11">
                          <c:v>sfo</c:v>
                        </c:pt>
                        <c:pt idx="12">
                          <c:v>det</c:v>
                        </c:pt>
                        <c:pt idx="13">
                          <c:v>htx</c:v>
                        </c:pt>
                        <c:pt idx="14">
                          <c:v>rav</c:v>
                        </c:pt>
                        <c:pt idx="15">
                          <c:v>min</c:v>
                        </c:pt>
                        <c:pt idx="16">
                          <c:v>was</c:v>
                        </c:pt>
                        <c:pt idx="17">
                          <c:v>buf</c:v>
                        </c:pt>
                        <c:pt idx="18">
                          <c:v>chi</c:v>
                        </c:pt>
                        <c:pt idx="19">
                          <c:v>cle</c:v>
                        </c:pt>
                        <c:pt idx="20">
                          <c:v>jax</c:v>
                        </c:pt>
                        <c:pt idx="21">
                          <c:v>nwe</c:v>
                        </c:pt>
                        <c:pt idx="22">
                          <c:v>nyg</c:v>
                        </c:pt>
                        <c:pt idx="23">
                          <c:v>ram</c:v>
                        </c:pt>
                        <c:pt idx="24">
                          <c:v>sea</c:v>
                        </c:pt>
                        <c:pt idx="25">
                          <c:v>sfo</c:v>
                        </c:pt>
                        <c:pt idx="26">
                          <c:v>car</c:v>
                        </c:pt>
                        <c:pt idx="27">
                          <c:v>den</c:v>
                        </c:pt>
                        <c:pt idx="28">
                          <c:v>phi</c:v>
                        </c:pt>
                        <c:pt idx="29">
                          <c:v>atl</c:v>
                        </c:pt>
                        <c:pt idx="30">
                          <c:v>tam</c:v>
                        </c:pt>
                        <c:pt idx="31">
                          <c:v>sdg</c:v>
                        </c:pt>
                      </c:lvl>
                      <c:lvl>
                        <c:pt idx="0">
                          <c:v>dal @ phi</c:v>
                        </c:pt>
                        <c:pt idx="1">
                          <c:v>kan @ sdg</c:v>
                        </c:pt>
                        <c:pt idx="2">
                          <c:v>tam @ atl</c:v>
                        </c:pt>
                        <c:pt idx="3">
                          <c:v>cin @ cle</c:v>
                        </c:pt>
                        <c:pt idx="4">
                          <c:v>mia @ clt</c:v>
                        </c:pt>
                        <c:pt idx="5">
                          <c:v>car @ jax</c:v>
                        </c:pt>
                        <c:pt idx="6">
                          <c:v>crd @ nor</c:v>
                        </c:pt>
                        <c:pt idx="7">
                          <c:v>rai @ nwe</c:v>
                        </c:pt>
                        <c:pt idx="8">
                          <c:v>pit @ nyj</c:v>
                        </c:pt>
                        <c:pt idx="9">
                          <c:v>nyg @ was</c:v>
                        </c:pt>
                        <c:pt idx="10">
                          <c:v>oti @ den</c:v>
                        </c:pt>
                        <c:pt idx="11">
                          <c:v>sfo @ sea</c:v>
                        </c:pt>
                        <c:pt idx="12">
                          <c:v>det @ gnb</c:v>
                        </c:pt>
                        <c:pt idx="13">
                          <c:v>htx @ ram</c:v>
                        </c:pt>
                        <c:pt idx="14">
                          <c:v>rav @ buf</c:v>
                        </c:pt>
                        <c:pt idx="15">
                          <c:v>min @ chi</c:v>
                        </c:pt>
                        <c:pt idx="16">
                          <c:v>was @ gnb</c:v>
                        </c:pt>
                        <c:pt idx="17">
                          <c:v>buf @ nyj</c:v>
                        </c:pt>
                        <c:pt idx="18">
                          <c:v>chi @ det</c:v>
                        </c:pt>
                        <c:pt idx="19">
                          <c:v>cle @ rav</c:v>
                        </c:pt>
                        <c:pt idx="20">
                          <c:v>jax @ cin</c:v>
                        </c:pt>
                        <c:pt idx="21">
                          <c:v>nwe @ mia</c:v>
                        </c:pt>
                        <c:pt idx="22">
                          <c:v>nyg @ dal</c:v>
                        </c:pt>
                        <c:pt idx="23">
                          <c:v>ram @ oti</c:v>
                        </c:pt>
                        <c:pt idx="24">
                          <c:v>sea @ pit</c:v>
                        </c:pt>
                        <c:pt idx="25">
                          <c:v>sfo @ nor</c:v>
                        </c:pt>
                        <c:pt idx="26">
                          <c:v>car @ crd</c:v>
                        </c:pt>
                        <c:pt idx="27">
                          <c:v>den @ clt</c:v>
                        </c:pt>
                        <c:pt idx="28">
                          <c:v>phi @ kan</c:v>
                        </c:pt>
                        <c:pt idx="29">
                          <c:v>atl @ min</c:v>
                        </c:pt>
                        <c:pt idx="30">
                          <c:v>tam @ htx</c:v>
                        </c:pt>
                        <c:pt idx="31">
                          <c:v>sdg @ rai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2</c:v>
                        </c:pt>
                        <c:pt idx="17">
                          <c:v>2</c:v>
                        </c:pt>
                        <c:pt idx="18">
                          <c:v>2</c:v>
                        </c:pt>
                        <c:pt idx="19">
                          <c:v>2</c:v>
                        </c:pt>
                        <c:pt idx="20">
                          <c:v>2</c:v>
                        </c:pt>
                        <c:pt idx="21">
                          <c:v>2</c:v>
                        </c:pt>
                        <c:pt idx="22">
                          <c:v>2</c:v>
                        </c:pt>
                        <c:pt idx="23">
                          <c:v>2</c:v>
                        </c:pt>
                        <c:pt idx="24">
                          <c:v>2</c:v>
                        </c:pt>
                        <c:pt idx="25">
                          <c:v>2</c:v>
                        </c:pt>
                        <c:pt idx="26">
                          <c:v>2</c:v>
                        </c:pt>
                        <c:pt idx="27">
                          <c:v>2</c:v>
                        </c:pt>
                        <c:pt idx="28">
                          <c:v>2</c:v>
                        </c:pt>
                        <c:pt idx="29">
                          <c:v>2</c:v>
                        </c:pt>
                        <c:pt idx="30">
                          <c:v>2</c:v>
                        </c:pt>
                        <c:pt idx="31">
                          <c:v>2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Predictions'!$N$2:$N$33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79</c:v>
                      </c:pt>
                      <c:pt idx="1">
                        <c:v>67</c:v>
                      </c:pt>
                      <c:pt idx="2">
                        <c:v>38</c:v>
                      </c:pt>
                      <c:pt idx="3">
                        <c:v>73</c:v>
                      </c:pt>
                      <c:pt idx="4">
                        <c:v>64</c:v>
                      </c:pt>
                      <c:pt idx="5">
                        <c:v>70</c:v>
                      </c:pt>
                      <c:pt idx="6">
                        <c:v>49</c:v>
                      </c:pt>
                      <c:pt idx="7">
                        <c:v>73</c:v>
                      </c:pt>
                      <c:pt idx="8">
                        <c:v>38</c:v>
                      </c:pt>
                      <c:pt idx="9">
                        <c:v>55</c:v>
                      </c:pt>
                      <c:pt idx="10">
                        <c:v>49</c:v>
                      </c:pt>
                      <c:pt idx="11">
                        <c:v>51</c:v>
                      </c:pt>
                      <c:pt idx="12">
                        <c:v>29</c:v>
                      </c:pt>
                      <c:pt idx="13">
                        <c:v>36</c:v>
                      </c:pt>
                      <c:pt idx="14">
                        <c:v>15</c:v>
                      </c:pt>
                      <c:pt idx="15">
                        <c:v>53</c:v>
                      </c:pt>
                      <c:pt idx="16">
                        <c:v>56</c:v>
                      </c:pt>
                      <c:pt idx="17">
                        <c:v>62</c:v>
                      </c:pt>
                      <c:pt idx="18">
                        <c:v>41</c:v>
                      </c:pt>
                      <c:pt idx="19">
                        <c:v>51</c:v>
                      </c:pt>
                      <c:pt idx="20">
                        <c:v>48</c:v>
                      </c:pt>
                      <c:pt idx="21">
                        <c:v>58</c:v>
                      </c:pt>
                      <c:pt idx="22">
                        <c:v>52</c:v>
                      </c:pt>
                      <c:pt idx="23">
                        <c:v>62</c:v>
                      </c:pt>
                      <c:pt idx="24">
                        <c:v>38</c:v>
                      </c:pt>
                      <c:pt idx="25">
                        <c:v>71</c:v>
                      </c:pt>
                      <c:pt idx="26">
                        <c:v>68</c:v>
                      </c:pt>
                      <c:pt idx="27">
                        <c:v>67</c:v>
                      </c:pt>
                      <c:pt idx="28">
                        <c:v>48</c:v>
                      </c:pt>
                      <c:pt idx="29">
                        <c:v>60</c:v>
                      </c:pt>
                      <c:pt idx="30">
                        <c:v>67</c:v>
                      </c:pt>
                      <c:pt idx="31">
                        <c:v>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4F5-4ACF-84A8-640FBD14481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Predictions'!$O$1</c15:sqref>
                        </c15:formulaRef>
                      </c:ext>
                    </c:extLst>
                    <c:strCache>
                      <c:ptCount val="1"/>
                      <c:pt idx="0">
                        <c:v>Under_Prob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Predictions'!$A$2:$K$33</c15:sqref>
                        </c15:formulaRef>
                      </c:ext>
                    </c:extLst>
                    <c:multiLvlStrCache>
                      <c:ptCount val="32"/>
                      <c:lvl>
                        <c:pt idx="0">
                          <c:v>26</c:v>
                        </c:pt>
                        <c:pt idx="1">
                          <c:v>29</c:v>
                        </c:pt>
                        <c:pt idx="2">
                          <c:v>18</c:v>
                        </c:pt>
                        <c:pt idx="3">
                          <c:v>30</c:v>
                        </c:pt>
                        <c:pt idx="4">
                          <c:v>28</c:v>
                        </c:pt>
                        <c:pt idx="5">
                          <c:v>21</c:v>
                        </c:pt>
                        <c:pt idx="6">
                          <c:v>26</c:v>
                        </c:pt>
                        <c:pt idx="7">
                          <c:v>22</c:v>
                        </c:pt>
                        <c:pt idx="8">
                          <c:v>21</c:v>
                        </c:pt>
                        <c:pt idx="9">
                          <c:v>21</c:v>
                        </c:pt>
                        <c:pt idx="10">
                          <c:v>17</c:v>
                        </c:pt>
                        <c:pt idx="11">
                          <c:v>22</c:v>
                        </c:pt>
                        <c:pt idx="12">
                          <c:v>23</c:v>
                        </c:pt>
                        <c:pt idx="13">
                          <c:v>17</c:v>
                        </c:pt>
                        <c:pt idx="14">
                          <c:v>22</c:v>
                        </c:pt>
                        <c:pt idx="15">
                          <c:v>22</c:v>
                        </c:pt>
                        <c:pt idx="16">
                          <c:v>25</c:v>
                        </c:pt>
                        <c:pt idx="17">
                          <c:v>28</c:v>
                        </c:pt>
                        <c:pt idx="18">
                          <c:v>20</c:v>
                        </c:pt>
                        <c:pt idx="19">
                          <c:v>19</c:v>
                        </c:pt>
                        <c:pt idx="20">
                          <c:v>23</c:v>
                        </c:pt>
                        <c:pt idx="21">
                          <c:v>23</c:v>
                        </c:pt>
                        <c:pt idx="22">
                          <c:v>19</c:v>
                        </c:pt>
                        <c:pt idx="23">
                          <c:v>24</c:v>
                        </c:pt>
                        <c:pt idx="24">
                          <c:v>15</c:v>
                        </c:pt>
                        <c:pt idx="25">
                          <c:v>27</c:v>
                        </c:pt>
                        <c:pt idx="26">
                          <c:v>21</c:v>
                        </c:pt>
                        <c:pt idx="27">
                          <c:v>22</c:v>
                        </c:pt>
                        <c:pt idx="28">
                          <c:v>21</c:v>
                        </c:pt>
                        <c:pt idx="29">
                          <c:v>22</c:v>
                        </c:pt>
                        <c:pt idx="30">
                          <c:v>25</c:v>
                        </c:pt>
                        <c:pt idx="31">
                          <c:v>28</c:v>
                        </c:pt>
                      </c:lvl>
                      <c:lvl>
                        <c:pt idx="0">
                          <c:v>No Cover</c:v>
                        </c:pt>
                        <c:pt idx="1">
                          <c:v>No Cover</c:v>
                        </c:pt>
                        <c:pt idx="2">
                          <c:v>Cover</c:v>
                        </c:pt>
                        <c:pt idx="3">
                          <c:v>No Cover</c:v>
                        </c:pt>
                        <c:pt idx="4">
                          <c:v>No Cover</c:v>
                        </c:pt>
                        <c:pt idx="5">
                          <c:v>Cover</c:v>
                        </c:pt>
                        <c:pt idx="6">
                          <c:v>No Cover</c:v>
                        </c:pt>
                        <c:pt idx="7">
                          <c:v>Cover</c:v>
                        </c:pt>
                        <c:pt idx="8">
                          <c:v>No Cover</c:v>
                        </c:pt>
                        <c:pt idx="9">
                          <c:v>No Cover</c:v>
                        </c:pt>
                        <c:pt idx="10">
                          <c:v>No Cover</c:v>
                        </c:pt>
                        <c:pt idx="11">
                          <c:v>Cover</c:v>
                        </c:pt>
                        <c:pt idx="12">
                          <c:v>No Cover</c:v>
                        </c:pt>
                        <c:pt idx="13">
                          <c:v>Cover</c:v>
                        </c:pt>
                        <c:pt idx="14">
                          <c:v>No Cover</c:v>
                        </c:pt>
                        <c:pt idx="15">
                          <c:v>Cover</c:v>
                        </c:pt>
                        <c:pt idx="16">
                          <c:v>No Cover</c:v>
                        </c:pt>
                        <c:pt idx="17">
                          <c:v>No Cover</c:v>
                        </c:pt>
                        <c:pt idx="18">
                          <c:v>No Cover</c:v>
                        </c:pt>
                        <c:pt idx="19">
                          <c:v>No Cover</c:v>
                        </c:pt>
                        <c:pt idx="20">
                          <c:v>No Cover</c:v>
                        </c:pt>
                        <c:pt idx="21">
                          <c:v>No Cover</c:v>
                        </c:pt>
                        <c:pt idx="22">
                          <c:v>Cover</c:v>
                        </c:pt>
                        <c:pt idx="23">
                          <c:v>Cover</c:v>
                        </c:pt>
                        <c:pt idx="24">
                          <c:v>Cover</c:v>
                        </c:pt>
                        <c:pt idx="25">
                          <c:v>No Cover</c:v>
                        </c:pt>
                        <c:pt idx="26">
                          <c:v>Cover</c:v>
                        </c:pt>
                        <c:pt idx="27">
                          <c:v>Cover</c:v>
                        </c:pt>
                        <c:pt idx="28">
                          <c:v>Cover</c:v>
                        </c:pt>
                        <c:pt idx="29">
                          <c:v>No Cover</c:v>
                        </c:pt>
                        <c:pt idx="30">
                          <c:v>No Cover</c:v>
                        </c:pt>
                        <c:pt idx="31">
                          <c:v>No Cover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1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1</c:v>
                        </c:pt>
                        <c:pt idx="6">
                          <c:v>0</c:v>
                        </c:pt>
                        <c:pt idx="7">
                          <c:v>1</c:v>
                        </c:pt>
                        <c:pt idx="8">
                          <c:v>0</c:v>
                        </c:pt>
                        <c:pt idx="9">
                          <c:v>0</c:v>
                        </c:pt>
                        <c:pt idx="10">
                          <c:v>0</c:v>
                        </c:pt>
                        <c:pt idx="11">
                          <c:v>0</c:v>
                        </c:pt>
                        <c:pt idx="12">
                          <c:v>0</c:v>
                        </c:pt>
                        <c:pt idx="13">
                          <c:v>0</c:v>
                        </c:pt>
                        <c:pt idx="14">
                          <c:v>0</c:v>
                        </c:pt>
                        <c:pt idx="15">
                          <c:v>0</c:v>
                        </c:pt>
                        <c:pt idx="16">
                          <c:v>1</c:v>
                        </c:pt>
                        <c:pt idx="17">
                          <c:v>0</c:v>
                        </c:pt>
                        <c:pt idx="18">
                          <c:v>1</c:v>
                        </c:pt>
                        <c:pt idx="19">
                          <c:v>0</c:v>
                        </c:pt>
                        <c:pt idx="20">
                          <c:v>0</c:v>
                        </c:pt>
                        <c:pt idx="21">
                          <c:v>1</c:v>
                        </c:pt>
                        <c:pt idx="22">
                          <c:v>0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0</c:v>
                        </c:pt>
                        <c:pt idx="26">
                          <c:v>0</c:v>
                        </c:pt>
                        <c:pt idx="27">
                          <c:v>0</c:v>
                        </c:pt>
                        <c:pt idx="28">
                          <c:v>0</c:v>
                        </c:pt>
                        <c:pt idx="29">
                          <c:v>0</c:v>
                        </c:pt>
                        <c:pt idx="30">
                          <c:v>0</c:v>
                        </c:pt>
                        <c:pt idx="31">
                          <c:v>0</c:v>
                        </c:pt>
                      </c:lvl>
                      <c:lvl>
                        <c:pt idx="0">
                          <c:v>Not Under</c:v>
                        </c:pt>
                        <c:pt idx="1">
                          <c:v>Not Under</c:v>
                        </c:pt>
                        <c:pt idx="2">
                          <c:v>Under</c:v>
                        </c:pt>
                        <c:pt idx="3">
                          <c:v>Not Under</c:v>
                        </c:pt>
                        <c:pt idx="4">
                          <c:v>Under</c:v>
                        </c:pt>
                        <c:pt idx="5">
                          <c:v>Not Under</c:v>
                        </c:pt>
                        <c:pt idx="6">
                          <c:v>Under</c:v>
                        </c:pt>
                        <c:pt idx="7">
                          <c:v>Under</c:v>
                        </c:pt>
                        <c:pt idx="8">
                          <c:v>Under</c:v>
                        </c:pt>
                        <c:pt idx="9">
                          <c:v>Under</c:v>
                        </c:pt>
                        <c:pt idx="10">
                          <c:v>Under</c:v>
                        </c:pt>
                        <c:pt idx="11">
                          <c:v>Under</c:v>
                        </c:pt>
                        <c:pt idx="12">
                          <c:v>Under</c:v>
                        </c:pt>
                        <c:pt idx="13">
                          <c:v>Under</c:v>
                        </c:pt>
                        <c:pt idx="14">
                          <c:v>Under</c:v>
                        </c:pt>
                        <c:pt idx="15">
                          <c:v>Under</c:v>
                        </c:pt>
                        <c:pt idx="16">
                          <c:v>Under</c:v>
                        </c:pt>
                        <c:pt idx="17">
                          <c:v>Under</c:v>
                        </c:pt>
                        <c:pt idx="18">
                          <c:v>Not Under</c:v>
                        </c:pt>
                        <c:pt idx="19">
                          <c:v>Under</c:v>
                        </c:pt>
                        <c:pt idx="20">
                          <c:v>Under</c:v>
                        </c:pt>
                        <c:pt idx="21">
                          <c:v>Not Under</c:v>
                        </c:pt>
                        <c:pt idx="22">
                          <c:v>Not Under</c:v>
                        </c:pt>
                        <c:pt idx="23">
                          <c:v>Not Under</c:v>
                        </c:pt>
                        <c:pt idx="24">
                          <c:v>Under</c:v>
                        </c:pt>
                        <c:pt idx="25">
                          <c:v>Not Under</c:v>
                        </c:pt>
                        <c:pt idx="26">
                          <c:v>Not Under</c:v>
                        </c:pt>
                        <c:pt idx="27">
                          <c:v>Not Under</c:v>
                        </c:pt>
                        <c:pt idx="28">
                          <c:v>Under</c:v>
                        </c:pt>
                        <c:pt idx="29">
                          <c:v>Not Under</c:v>
                        </c:pt>
                        <c:pt idx="30">
                          <c:v>Not Under</c:v>
                        </c:pt>
                        <c:pt idx="31">
                          <c:v>Under</c:v>
                        </c:pt>
                      </c:lvl>
                      <c:lvl>
                        <c:pt idx="0">
                          <c:v>Over</c:v>
                        </c:pt>
                        <c:pt idx="1">
                          <c:v>Over</c:v>
                        </c:pt>
                        <c:pt idx="2">
                          <c:v>Not Over</c:v>
                        </c:pt>
                        <c:pt idx="3">
                          <c:v>Over</c:v>
                        </c:pt>
                        <c:pt idx="4">
                          <c:v>Not Over</c:v>
                        </c:pt>
                        <c:pt idx="5">
                          <c:v>Over</c:v>
                        </c:pt>
                        <c:pt idx="6">
                          <c:v>Not Over</c:v>
                        </c:pt>
                        <c:pt idx="7">
                          <c:v>Not Over</c:v>
                        </c:pt>
                        <c:pt idx="8">
                          <c:v>Not Over</c:v>
                        </c:pt>
                        <c:pt idx="9">
                          <c:v>Not Over</c:v>
                        </c:pt>
                        <c:pt idx="10">
                          <c:v>Not Over</c:v>
                        </c:pt>
                        <c:pt idx="11">
                          <c:v>Not Over</c:v>
                        </c:pt>
                        <c:pt idx="12">
                          <c:v>Not Over</c:v>
                        </c:pt>
                        <c:pt idx="13">
                          <c:v>Not Over</c:v>
                        </c:pt>
                        <c:pt idx="14">
                          <c:v>Not Over</c:v>
                        </c:pt>
                        <c:pt idx="15">
                          <c:v>Not Over</c:v>
                        </c:pt>
                        <c:pt idx="16">
                          <c:v>Not Over</c:v>
                        </c:pt>
                        <c:pt idx="17">
                          <c:v>Not Over</c:v>
                        </c:pt>
                        <c:pt idx="18">
                          <c:v>Not Over</c:v>
                        </c:pt>
                        <c:pt idx="19">
                          <c:v>Not Over</c:v>
                        </c:pt>
                        <c:pt idx="20">
                          <c:v>Not Over</c:v>
                        </c:pt>
                        <c:pt idx="21">
                          <c:v>Over</c:v>
                        </c:pt>
                        <c:pt idx="22">
                          <c:v>Over</c:v>
                        </c:pt>
                        <c:pt idx="23">
                          <c:v>Over</c:v>
                        </c:pt>
                        <c:pt idx="24">
                          <c:v>Not Over</c:v>
                        </c:pt>
                        <c:pt idx="25">
                          <c:v>Not Over</c:v>
                        </c:pt>
                        <c:pt idx="26">
                          <c:v>Over</c:v>
                        </c:pt>
                        <c:pt idx="27">
                          <c:v>Over</c:v>
                        </c:pt>
                        <c:pt idx="28">
                          <c:v>Not Over</c:v>
                        </c:pt>
                        <c:pt idx="29">
                          <c:v>Over</c:v>
                        </c:pt>
                        <c:pt idx="30">
                          <c:v>Over</c:v>
                        </c:pt>
                        <c:pt idx="31">
                          <c:v>Not Over</c:v>
                        </c:pt>
                      </c:lvl>
                      <c:lvl>
                        <c:pt idx="0">
                          <c:v>48</c:v>
                        </c:pt>
                        <c:pt idx="1">
                          <c:v>47.5</c:v>
                        </c:pt>
                        <c:pt idx="2">
                          <c:v>47</c:v>
                        </c:pt>
                        <c:pt idx="3">
                          <c:v>48</c:v>
                        </c:pt>
                        <c:pt idx="4">
                          <c:v>46.5</c:v>
                        </c:pt>
                        <c:pt idx="5">
                          <c:v>46.5</c:v>
                        </c:pt>
                        <c:pt idx="6">
                          <c:v>44</c:v>
                        </c:pt>
                        <c:pt idx="7">
                          <c:v>44</c:v>
                        </c:pt>
                        <c:pt idx="8">
                          <c:v>38</c:v>
                        </c:pt>
                        <c:pt idx="9">
                          <c:v>45.5</c:v>
                        </c:pt>
                        <c:pt idx="10">
                          <c:v>43</c:v>
                        </c:pt>
                        <c:pt idx="11">
                          <c:v>43.5</c:v>
                        </c:pt>
                        <c:pt idx="12">
                          <c:v>47.5</c:v>
                        </c:pt>
                        <c:pt idx="13">
                          <c:v>43.5</c:v>
                        </c:pt>
                        <c:pt idx="14">
                          <c:v>50.5</c:v>
                        </c:pt>
                        <c:pt idx="15">
                          <c:v>43.5</c:v>
                        </c:pt>
                        <c:pt idx="16">
                          <c:v>48.5</c:v>
                        </c:pt>
                        <c:pt idx="17">
                          <c:v>46</c:v>
                        </c:pt>
                        <c:pt idx="18">
                          <c:v>47</c:v>
                        </c:pt>
                        <c:pt idx="19">
                          <c:v>45.5</c:v>
                        </c:pt>
                        <c:pt idx="20">
                          <c:v>49.5</c:v>
                        </c:pt>
                        <c:pt idx="21">
                          <c:v>44</c:v>
                        </c:pt>
                        <c:pt idx="22">
                          <c:v>44.5</c:v>
                        </c:pt>
                        <c:pt idx="23">
                          <c:v>42</c:v>
                        </c:pt>
                        <c:pt idx="24">
                          <c:v>40</c:v>
                        </c:pt>
                        <c:pt idx="25">
                          <c:v>42.5</c:v>
                        </c:pt>
                        <c:pt idx="26">
                          <c:v>44.5</c:v>
                        </c:pt>
                        <c:pt idx="27">
                          <c:v>42.5</c:v>
                        </c:pt>
                        <c:pt idx="28">
                          <c:v>46.5</c:v>
                        </c:pt>
                        <c:pt idx="29">
                          <c:v>44.5</c:v>
                        </c:pt>
                        <c:pt idx="30">
                          <c:v>42.5</c:v>
                        </c:pt>
                        <c:pt idx="31">
                          <c:v>46.5</c:v>
                        </c:pt>
                      </c:lvl>
                      <c:lvl>
                        <c:pt idx="0">
                          <c:v>-8.5</c:v>
                        </c:pt>
                        <c:pt idx="1">
                          <c:v>3</c:v>
                        </c:pt>
                        <c:pt idx="2">
                          <c:v>1</c:v>
                        </c:pt>
                        <c:pt idx="3">
                          <c:v>5</c:v>
                        </c:pt>
                        <c:pt idx="4">
                          <c:v>-1</c:v>
                        </c:pt>
                        <c:pt idx="5">
                          <c:v>-4</c:v>
                        </c:pt>
                        <c:pt idx="6">
                          <c:v>6.5</c:v>
                        </c:pt>
                        <c:pt idx="7">
                          <c:v>-2.5</c:v>
                        </c:pt>
                        <c:pt idx="8">
                          <c:v>3</c:v>
                        </c:pt>
                        <c:pt idx="9">
                          <c:v>-6</c:v>
                        </c:pt>
                        <c:pt idx="10">
                          <c:v>-9</c:v>
                        </c:pt>
                        <c:pt idx="11">
                          <c:v>1</c:v>
                        </c:pt>
                        <c:pt idx="12">
                          <c:v>-2</c:v>
                        </c:pt>
                        <c:pt idx="13">
                          <c:v>-3</c:v>
                        </c:pt>
                        <c:pt idx="14">
                          <c:v>1</c:v>
                        </c:pt>
                        <c:pt idx="15">
                          <c:v>1.5</c:v>
                        </c:pt>
                        <c:pt idx="16">
                          <c:v>-3.5</c:v>
                        </c:pt>
                        <c:pt idx="17">
                          <c:v>7</c:v>
                        </c:pt>
                        <c:pt idx="18">
                          <c:v>-5.5</c:v>
                        </c:pt>
                        <c:pt idx="19">
                          <c:v>-11.5</c:v>
                        </c:pt>
                        <c:pt idx="20">
                          <c:v>-3.5</c:v>
                        </c:pt>
                        <c:pt idx="21">
                          <c:v>-1.5</c:v>
                        </c:pt>
                        <c:pt idx="22">
                          <c:v>-5.5</c:v>
                        </c:pt>
                        <c:pt idx="23">
                          <c:v>5.5</c:v>
                        </c:pt>
                        <c:pt idx="24">
                          <c:v>-3</c:v>
                        </c:pt>
                        <c:pt idx="25">
                          <c:v>4.5</c:v>
                        </c:pt>
                        <c:pt idx="26">
                          <c:v>-6.5</c:v>
                        </c:pt>
                        <c:pt idx="27">
                          <c:v>2.5</c:v>
                        </c:pt>
                        <c:pt idx="28">
                          <c:v>1.5</c:v>
                        </c:pt>
                        <c:pt idx="29">
                          <c:v>-4.5</c:v>
                        </c:pt>
                        <c:pt idx="30">
                          <c:v>-2.5</c:v>
                        </c:pt>
                        <c:pt idx="31">
                          <c:v>3.5</c:v>
                        </c:pt>
                      </c:lvl>
                      <c:lvl>
                        <c:pt idx="0">
                          <c:v>phi</c:v>
                        </c:pt>
                        <c:pt idx="1">
                          <c:v>sdg</c:v>
                        </c:pt>
                        <c:pt idx="2">
                          <c:v>atl</c:v>
                        </c:pt>
                        <c:pt idx="3">
                          <c:v>cle</c:v>
                        </c:pt>
                        <c:pt idx="4">
                          <c:v>clt</c:v>
                        </c:pt>
                        <c:pt idx="5">
                          <c:v>jax</c:v>
                        </c:pt>
                        <c:pt idx="6">
                          <c:v>nor</c:v>
                        </c:pt>
                        <c:pt idx="7">
                          <c:v>nwe</c:v>
                        </c:pt>
                        <c:pt idx="8">
                          <c:v>nyj</c:v>
                        </c:pt>
                        <c:pt idx="9">
                          <c:v>was</c:v>
                        </c:pt>
                        <c:pt idx="10">
                          <c:v>den</c:v>
                        </c:pt>
                        <c:pt idx="11">
                          <c:v>sea</c:v>
                        </c:pt>
                        <c:pt idx="12">
                          <c:v>gnb</c:v>
                        </c:pt>
                        <c:pt idx="13">
                          <c:v>ram</c:v>
                        </c:pt>
                        <c:pt idx="14">
                          <c:v>buf</c:v>
                        </c:pt>
                        <c:pt idx="15">
                          <c:v>chi</c:v>
                        </c:pt>
                        <c:pt idx="16">
                          <c:v>gnb</c:v>
                        </c:pt>
                        <c:pt idx="17">
                          <c:v>nyj</c:v>
                        </c:pt>
                        <c:pt idx="18">
                          <c:v>det</c:v>
                        </c:pt>
                        <c:pt idx="19">
                          <c:v>rav</c:v>
                        </c:pt>
                        <c:pt idx="20">
                          <c:v>cin</c:v>
                        </c:pt>
                        <c:pt idx="21">
                          <c:v>mia</c:v>
                        </c:pt>
                        <c:pt idx="22">
                          <c:v>dal</c:v>
                        </c:pt>
                        <c:pt idx="23">
                          <c:v>oti</c:v>
                        </c:pt>
                        <c:pt idx="24">
                          <c:v>pit</c:v>
                        </c:pt>
                        <c:pt idx="25">
                          <c:v>nor</c:v>
                        </c:pt>
                        <c:pt idx="26">
                          <c:v>crd</c:v>
                        </c:pt>
                        <c:pt idx="27">
                          <c:v>clt</c:v>
                        </c:pt>
                        <c:pt idx="28">
                          <c:v>kan</c:v>
                        </c:pt>
                        <c:pt idx="29">
                          <c:v>min</c:v>
                        </c:pt>
                        <c:pt idx="30">
                          <c:v>htx</c:v>
                        </c:pt>
                        <c:pt idx="31">
                          <c:v>rai</c:v>
                        </c:pt>
                      </c:lvl>
                      <c:lvl>
                        <c:pt idx="0">
                          <c:v>dal</c:v>
                        </c:pt>
                        <c:pt idx="1">
                          <c:v>kan</c:v>
                        </c:pt>
                        <c:pt idx="2">
                          <c:v>tam</c:v>
                        </c:pt>
                        <c:pt idx="3">
                          <c:v>cin</c:v>
                        </c:pt>
                        <c:pt idx="4">
                          <c:v>mia</c:v>
                        </c:pt>
                        <c:pt idx="5">
                          <c:v>car</c:v>
                        </c:pt>
                        <c:pt idx="6">
                          <c:v>crd</c:v>
                        </c:pt>
                        <c:pt idx="7">
                          <c:v>rai</c:v>
                        </c:pt>
                        <c:pt idx="8">
                          <c:v>pit</c:v>
                        </c:pt>
                        <c:pt idx="9">
                          <c:v>nyg</c:v>
                        </c:pt>
                        <c:pt idx="10">
                          <c:v>oti</c:v>
                        </c:pt>
                        <c:pt idx="11">
                          <c:v>sfo</c:v>
                        </c:pt>
                        <c:pt idx="12">
                          <c:v>det</c:v>
                        </c:pt>
                        <c:pt idx="13">
                          <c:v>htx</c:v>
                        </c:pt>
                        <c:pt idx="14">
                          <c:v>rav</c:v>
                        </c:pt>
                        <c:pt idx="15">
                          <c:v>min</c:v>
                        </c:pt>
                        <c:pt idx="16">
                          <c:v>was</c:v>
                        </c:pt>
                        <c:pt idx="17">
                          <c:v>buf</c:v>
                        </c:pt>
                        <c:pt idx="18">
                          <c:v>chi</c:v>
                        </c:pt>
                        <c:pt idx="19">
                          <c:v>cle</c:v>
                        </c:pt>
                        <c:pt idx="20">
                          <c:v>jax</c:v>
                        </c:pt>
                        <c:pt idx="21">
                          <c:v>nwe</c:v>
                        </c:pt>
                        <c:pt idx="22">
                          <c:v>nyg</c:v>
                        </c:pt>
                        <c:pt idx="23">
                          <c:v>ram</c:v>
                        </c:pt>
                        <c:pt idx="24">
                          <c:v>sea</c:v>
                        </c:pt>
                        <c:pt idx="25">
                          <c:v>sfo</c:v>
                        </c:pt>
                        <c:pt idx="26">
                          <c:v>car</c:v>
                        </c:pt>
                        <c:pt idx="27">
                          <c:v>den</c:v>
                        </c:pt>
                        <c:pt idx="28">
                          <c:v>phi</c:v>
                        </c:pt>
                        <c:pt idx="29">
                          <c:v>atl</c:v>
                        </c:pt>
                        <c:pt idx="30">
                          <c:v>tam</c:v>
                        </c:pt>
                        <c:pt idx="31">
                          <c:v>sdg</c:v>
                        </c:pt>
                      </c:lvl>
                      <c:lvl>
                        <c:pt idx="0">
                          <c:v>dal @ phi</c:v>
                        </c:pt>
                        <c:pt idx="1">
                          <c:v>kan @ sdg</c:v>
                        </c:pt>
                        <c:pt idx="2">
                          <c:v>tam @ atl</c:v>
                        </c:pt>
                        <c:pt idx="3">
                          <c:v>cin @ cle</c:v>
                        </c:pt>
                        <c:pt idx="4">
                          <c:v>mia @ clt</c:v>
                        </c:pt>
                        <c:pt idx="5">
                          <c:v>car @ jax</c:v>
                        </c:pt>
                        <c:pt idx="6">
                          <c:v>crd @ nor</c:v>
                        </c:pt>
                        <c:pt idx="7">
                          <c:v>rai @ nwe</c:v>
                        </c:pt>
                        <c:pt idx="8">
                          <c:v>pit @ nyj</c:v>
                        </c:pt>
                        <c:pt idx="9">
                          <c:v>nyg @ was</c:v>
                        </c:pt>
                        <c:pt idx="10">
                          <c:v>oti @ den</c:v>
                        </c:pt>
                        <c:pt idx="11">
                          <c:v>sfo @ sea</c:v>
                        </c:pt>
                        <c:pt idx="12">
                          <c:v>det @ gnb</c:v>
                        </c:pt>
                        <c:pt idx="13">
                          <c:v>htx @ ram</c:v>
                        </c:pt>
                        <c:pt idx="14">
                          <c:v>rav @ buf</c:v>
                        </c:pt>
                        <c:pt idx="15">
                          <c:v>min @ chi</c:v>
                        </c:pt>
                        <c:pt idx="16">
                          <c:v>was @ gnb</c:v>
                        </c:pt>
                        <c:pt idx="17">
                          <c:v>buf @ nyj</c:v>
                        </c:pt>
                        <c:pt idx="18">
                          <c:v>chi @ det</c:v>
                        </c:pt>
                        <c:pt idx="19">
                          <c:v>cle @ rav</c:v>
                        </c:pt>
                        <c:pt idx="20">
                          <c:v>jax @ cin</c:v>
                        </c:pt>
                        <c:pt idx="21">
                          <c:v>nwe @ mia</c:v>
                        </c:pt>
                        <c:pt idx="22">
                          <c:v>nyg @ dal</c:v>
                        </c:pt>
                        <c:pt idx="23">
                          <c:v>ram @ oti</c:v>
                        </c:pt>
                        <c:pt idx="24">
                          <c:v>sea @ pit</c:v>
                        </c:pt>
                        <c:pt idx="25">
                          <c:v>sfo @ nor</c:v>
                        </c:pt>
                        <c:pt idx="26">
                          <c:v>car @ crd</c:v>
                        </c:pt>
                        <c:pt idx="27">
                          <c:v>den @ clt</c:v>
                        </c:pt>
                        <c:pt idx="28">
                          <c:v>phi @ kan</c:v>
                        </c:pt>
                        <c:pt idx="29">
                          <c:v>atl @ min</c:v>
                        </c:pt>
                        <c:pt idx="30">
                          <c:v>tam @ htx</c:v>
                        </c:pt>
                        <c:pt idx="31">
                          <c:v>sdg @ rai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2</c:v>
                        </c:pt>
                        <c:pt idx="17">
                          <c:v>2</c:v>
                        </c:pt>
                        <c:pt idx="18">
                          <c:v>2</c:v>
                        </c:pt>
                        <c:pt idx="19">
                          <c:v>2</c:v>
                        </c:pt>
                        <c:pt idx="20">
                          <c:v>2</c:v>
                        </c:pt>
                        <c:pt idx="21">
                          <c:v>2</c:v>
                        </c:pt>
                        <c:pt idx="22">
                          <c:v>2</c:v>
                        </c:pt>
                        <c:pt idx="23">
                          <c:v>2</c:v>
                        </c:pt>
                        <c:pt idx="24">
                          <c:v>2</c:v>
                        </c:pt>
                        <c:pt idx="25">
                          <c:v>2</c:v>
                        </c:pt>
                        <c:pt idx="26">
                          <c:v>2</c:v>
                        </c:pt>
                        <c:pt idx="27">
                          <c:v>2</c:v>
                        </c:pt>
                        <c:pt idx="28">
                          <c:v>2</c:v>
                        </c:pt>
                        <c:pt idx="29">
                          <c:v>2</c:v>
                        </c:pt>
                        <c:pt idx="30">
                          <c:v>2</c:v>
                        </c:pt>
                        <c:pt idx="31">
                          <c:v>2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Predictions'!$O$2:$O$33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21</c:v>
                      </c:pt>
                      <c:pt idx="1">
                        <c:v>33</c:v>
                      </c:pt>
                      <c:pt idx="2">
                        <c:v>62</c:v>
                      </c:pt>
                      <c:pt idx="3">
                        <c:v>27</c:v>
                      </c:pt>
                      <c:pt idx="4">
                        <c:v>36</c:v>
                      </c:pt>
                      <c:pt idx="5">
                        <c:v>30</c:v>
                      </c:pt>
                      <c:pt idx="6">
                        <c:v>51</c:v>
                      </c:pt>
                      <c:pt idx="7">
                        <c:v>27</c:v>
                      </c:pt>
                      <c:pt idx="8">
                        <c:v>62</c:v>
                      </c:pt>
                      <c:pt idx="9">
                        <c:v>45</c:v>
                      </c:pt>
                      <c:pt idx="10">
                        <c:v>51</c:v>
                      </c:pt>
                      <c:pt idx="11">
                        <c:v>49</c:v>
                      </c:pt>
                      <c:pt idx="12">
                        <c:v>71</c:v>
                      </c:pt>
                      <c:pt idx="13">
                        <c:v>64</c:v>
                      </c:pt>
                      <c:pt idx="14">
                        <c:v>85</c:v>
                      </c:pt>
                      <c:pt idx="15">
                        <c:v>47</c:v>
                      </c:pt>
                      <c:pt idx="16">
                        <c:v>44</c:v>
                      </c:pt>
                      <c:pt idx="17">
                        <c:v>38</c:v>
                      </c:pt>
                      <c:pt idx="18">
                        <c:v>59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42</c:v>
                      </c:pt>
                      <c:pt idx="22">
                        <c:v>48</c:v>
                      </c:pt>
                      <c:pt idx="23">
                        <c:v>38</c:v>
                      </c:pt>
                      <c:pt idx="24">
                        <c:v>62</c:v>
                      </c:pt>
                      <c:pt idx="25">
                        <c:v>29</c:v>
                      </c:pt>
                      <c:pt idx="26">
                        <c:v>32</c:v>
                      </c:pt>
                      <c:pt idx="27">
                        <c:v>33</c:v>
                      </c:pt>
                      <c:pt idx="28">
                        <c:v>52</c:v>
                      </c:pt>
                      <c:pt idx="29">
                        <c:v>40</c:v>
                      </c:pt>
                      <c:pt idx="30">
                        <c:v>33</c:v>
                      </c:pt>
                      <c:pt idx="31">
                        <c:v>56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4F5-4ACF-84A8-640FBD14481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Predictions'!$P$1</c15:sqref>
                        </c15:formulaRef>
                      </c:ext>
                    </c:extLst>
                    <c:strCache>
                      <c:ptCount val="1"/>
                      <c:pt idx="0">
                        <c:v>Cover_Prob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Predictions'!$A$2:$K$33</c15:sqref>
                        </c15:formulaRef>
                      </c:ext>
                    </c:extLst>
                    <c:multiLvlStrCache>
                      <c:ptCount val="32"/>
                      <c:lvl>
                        <c:pt idx="0">
                          <c:v>26</c:v>
                        </c:pt>
                        <c:pt idx="1">
                          <c:v>29</c:v>
                        </c:pt>
                        <c:pt idx="2">
                          <c:v>18</c:v>
                        </c:pt>
                        <c:pt idx="3">
                          <c:v>30</c:v>
                        </c:pt>
                        <c:pt idx="4">
                          <c:v>28</c:v>
                        </c:pt>
                        <c:pt idx="5">
                          <c:v>21</c:v>
                        </c:pt>
                        <c:pt idx="6">
                          <c:v>26</c:v>
                        </c:pt>
                        <c:pt idx="7">
                          <c:v>22</c:v>
                        </c:pt>
                        <c:pt idx="8">
                          <c:v>21</c:v>
                        </c:pt>
                        <c:pt idx="9">
                          <c:v>21</c:v>
                        </c:pt>
                        <c:pt idx="10">
                          <c:v>17</c:v>
                        </c:pt>
                        <c:pt idx="11">
                          <c:v>22</c:v>
                        </c:pt>
                        <c:pt idx="12">
                          <c:v>23</c:v>
                        </c:pt>
                        <c:pt idx="13">
                          <c:v>17</c:v>
                        </c:pt>
                        <c:pt idx="14">
                          <c:v>22</c:v>
                        </c:pt>
                        <c:pt idx="15">
                          <c:v>22</c:v>
                        </c:pt>
                        <c:pt idx="16">
                          <c:v>25</c:v>
                        </c:pt>
                        <c:pt idx="17">
                          <c:v>28</c:v>
                        </c:pt>
                        <c:pt idx="18">
                          <c:v>20</c:v>
                        </c:pt>
                        <c:pt idx="19">
                          <c:v>19</c:v>
                        </c:pt>
                        <c:pt idx="20">
                          <c:v>23</c:v>
                        </c:pt>
                        <c:pt idx="21">
                          <c:v>23</c:v>
                        </c:pt>
                        <c:pt idx="22">
                          <c:v>19</c:v>
                        </c:pt>
                        <c:pt idx="23">
                          <c:v>24</c:v>
                        </c:pt>
                        <c:pt idx="24">
                          <c:v>15</c:v>
                        </c:pt>
                        <c:pt idx="25">
                          <c:v>27</c:v>
                        </c:pt>
                        <c:pt idx="26">
                          <c:v>21</c:v>
                        </c:pt>
                        <c:pt idx="27">
                          <c:v>22</c:v>
                        </c:pt>
                        <c:pt idx="28">
                          <c:v>21</c:v>
                        </c:pt>
                        <c:pt idx="29">
                          <c:v>22</c:v>
                        </c:pt>
                        <c:pt idx="30">
                          <c:v>25</c:v>
                        </c:pt>
                        <c:pt idx="31">
                          <c:v>28</c:v>
                        </c:pt>
                      </c:lvl>
                      <c:lvl>
                        <c:pt idx="0">
                          <c:v>No Cover</c:v>
                        </c:pt>
                        <c:pt idx="1">
                          <c:v>No Cover</c:v>
                        </c:pt>
                        <c:pt idx="2">
                          <c:v>Cover</c:v>
                        </c:pt>
                        <c:pt idx="3">
                          <c:v>No Cover</c:v>
                        </c:pt>
                        <c:pt idx="4">
                          <c:v>No Cover</c:v>
                        </c:pt>
                        <c:pt idx="5">
                          <c:v>Cover</c:v>
                        </c:pt>
                        <c:pt idx="6">
                          <c:v>No Cover</c:v>
                        </c:pt>
                        <c:pt idx="7">
                          <c:v>Cover</c:v>
                        </c:pt>
                        <c:pt idx="8">
                          <c:v>No Cover</c:v>
                        </c:pt>
                        <c:pt idx="9">
                          <c:v>No Cover</c:v>
                        </c:pt>
                        <c:pt idx="10">
                          <c:v>No Cover</c:v>
                        </c:pt>
                        <c:pt idx="11">
                          <c:v>Cover</c:v>
                        </c:pt>
                        <c:pt idx="12">
                          <c:v>No Cover</c:v>
                        </c:pt>
                        <c:pt idx="13">
                          <c:v>Cover</c:v>
                        </c:pt>
                        <c:pt idx="14">
                          <c:v>No Cover</c:v>
                        </c:pt>
                        <c:pt idx="15">
                          <c:v>Cover</c:v>
                        </c:pt>
                        <c:pt idx="16">
                          <c:v>No Cover</c:v>
                        </c:pt>
                        <c:pt idx="17">
                          <c:v>No Cover</c:v>
                        </c:pt>
                        <c:pt idx="18">
                          <c:v>No Cover</c:v>
                        </c:pt>
                        <c:pt idx="19">
                          <c:v>No Cover</c:v>
                        </c:pt>
                        <c:pt idx="20">
                          <c:v>No Cover</c:v>
                        </c:pt>
                        <c:pt idx="21">
                          <c:v>No Cover</c:v>
                        </c:pt>
                        <c:pt idx="22">
                          <c:v>Cover</c:v>
                        </c:pt>
                        <c:pt idx="23">
                          <c:v>Cover</c:v>
                        </c:pt>
                        <c:pt idx="24">
                          <c:v>Cover</c:v>
                        </c:pt>
                        <c:pt idx="25">
                          <c:v>No Cover</c:v>
                        </c:pt>
                        <c:pt idx="26">
                          <c:v>Cover</c:v>
                        </c:pt>
                        <c:pt idx="27">
                          <c:v>Cover</c:v>
                        </c:pt>
                        <c:pt idx="28">
                          <c:v>Cover</c:v>
                        </c:pt>
                        <c:pt idx="29">
                          <c:v>No Cover</c:v>
                        </c:pt>
                        <c:pt idx="30">
                          <c:v>No Cover</c:v>
                        </c:pt>
                        <c:pt idx="31">
                          <c:v>No Cover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1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1</c:v>
                        </c:pt>
                        <c:pt idx="6">
                          <c:v>0</c:v>
                        </c:pt>
                        <c:pt idx="7">
                          <c:v>1</c:v>
                        </c:pt>
                        <c:pt idx="8">
                          <c:v>0</c:v>
                        </c:pt>
                        <c:pt idx="9">
                          <c:v>0</c:v>
                        </c:pt>
                        <c:pt idx="10">
                          <c:v>0</c:v>
                        </c:pt>
                        <c:pt idx="11">
                          <c:v>0</c:v>
                        </c:pt>
                        <c:pt idx="12">
                          <c:v>0</c:v>
                        </c:pt>
                        <c:pt idx="13">
                          <c:v>0</c:v>
                        </c:pt>
                        <c:pt idx="14">
                          <c:v>0</c:v>
                        </c:pt>
                        <c:pt idx="15">
                          <c:v>0</c:v>
                        </c:pt>
                        <c:pt idx="16">
                          <c:v>1</c:v>
                        </c:pt>
                        <c:pt idx="17">
                          <c:v>0</c:v>
                        </c:pt>
                        <c:pt idx="18">
                          <c:v>1</c:v>
                        </c:pt>
                        <c:pt idx="19">
                          <c:v>0</c:v>
                        </c:pt>
                        <c:pt idx="20">
                          <c:v>0</c:v>
                        </c:pt>
                        <c:pt idx="21">
                          <c:v>1</c:v>
                        </c:pt>
                        <c:pt idx="22">
                          <c:v>0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0</c:v>
                        </c:pt>
                        <c:pt idx="26">
                          <c:v>0</c:v>
                        </c:pt>
                        <c:pt idx="27">
                          <c:v>0</c:v>
                        </c:pt>
                        <c:pt idx="28">
                          <c:v>0</c:v>
                        </c:pt>
                        <c:pt idx="29">
                          <c:v>0</c:v>
                        </c:pt>
                        <c:pt idx="30">
                          <c:v>0</c:v>
                        </c:pt>
                        <c:pt idx="31">
                          <c:v>0</c:v>
                        </c:pt>
                      </c:lvl>
                      <c:lvl>
                        <c:pt idx="0">
                          <c:v>Not Under</c:v>
                        </c:pt>
                        <c:pt idx="1">
                          <c:v>Not Under</c:v>
                        </c:pt>
                        <c:pt idx="2">
                          <c:v>Under</c:v>
                        </c:pt>
                        <c:pt idx="3">
                          <c:v>Not Under</c:v>
                        </c:pt>
                        <c:pt idx="4">
                          <c:v>Under</c:v>
                        </c:pt>
                        <c:pt idx="5">
                          <c:v>Not Under</c:v>
                        </c:pt>
                        <c:pt idx="6">
                          <c:v>Under</c:v>
                        </c:pt>
                        <c:pt idx="7">
                          <c:v>Under</c:v>
                        </c:pt>
                        <c:pt idx="8">
                          <c:v>Under</c:v>
                        </c:pt>
                        <c:pt idx="9">
                          <c:v>Under</c:v>
                        </c:pt>
                        <c:pt idx="10">
                          <c:v>Under</c:v>
                        </c:pt>
                        <c:pt idx="11">
                          <c:v>Under</c:v>
                        </c:pt>
                        <c:pt idx="12">
                          <c:v>Under</c:v>
                        </c:pt>
                        <c:pt idx="13">
                          <c:v>Under</c:v>
                        </c:pt>
                        <c:pt idx="14">
                          <c:v>Under</c:v>
                        </c:pt>
                        <c:pt idx="15">
                          <c:v>Under</c:v>
                        </c:pt>
                        <c:pt idx="16">
                          <c:v>Under</c:v>
                        </c:pt>
                        <c:pt idx="17">
                          <c:v>Under</c:v>
                        </c:pt>
                        <c:pt idx="18">
                          <c:v>Not Under</c:v>
                        </c:pt>
                        <c:pt idx="19">
                          <c:v>Under</c:v>
                        </c:pt>
                        <c:pt idx="20">
                          <c:v>Under</c:v>
                        </c:pt>
                        <c:pt idx="21">
                          <c:v>Not Under</c:v>
                        </c:pt>
                        <c:pt idx="22">
                          <c:v>Not Under</c:v>
                        </c:pt>
                        <c:pt idx="23">
                          <c:v>Not Under</c:v>
                        </c:pt>
                        <c:pt idx="24">
                          <c:v>Under</c:v>
                        </c:pt>
                        <c:pt idx="25">
                          <c:v>Not Under</c:v>
                        </c:pt>
                        <c:pt idx="26">
                          <c:v>Not Under</c:v>
                        </c:pt>
                        <c:pt idx="27">
                          <c:v>Not Under</c:v>
                        </c:pt>
                        <c:pt idx="28">
                          <c:v>Under</c:v>
                        </c:pt>
                        <c:pt idx="29">
                          <c:v>Not Under</c:v>
                        </c:pt>
                        <c:pt idx="30">
                          <c:v>Not Under</c:v>
                        </c:pt>
                        <c:pt idx="31">
                          <c:v>Under</c:v>
                        </c:pt>
                      </c:lvl>
                      <c:lvl>
                        <c:pt idx="0">
                          <c:v>Over</c:v>
                        </c:pt>
                        <c:pt idx="1">
                          <c:v>Over</c:v>
                        </c:pt>
                        <c:pt idx="2">
                          <c:v>Not Over</c:v>
                        </c:pt>
                        <c:pt idx="3">
                          <c:v>Over</c:v>
                        </c:pt>
                        <c:pt idx="4">
                          <c:v>Not Over</c:v>
                        </c:pt>
                        <c:pt idx="5">
                          <c:v>Over</c:v>
                        </c:pt>
                        <c:pt idx="6">
                          <c:v>Not Over</c:v>
                        </c:pt>
                        <c:pt idx="7">
                          <c:v>Not Over</c:v>
                        </c:pt>
                        <c:pt idx="8">
                          <c:v>Not Over</c:v>
                        </c:pt>
                        <c:pt idx="9">
                          <c:v>Not Over</c:v>
                        </c:pt>
                        <c:pt idx="10">
                          <c:v>Not Over</c:v>
                        </c:pt>
                        <c:pt idx="11">
                          <c:v>Not Over</c:v>
                        </c:pt>
                        <c:pt idx="12">
                          <c:v>Not Over</c:v>
                        </c:pt>
                        <c:pt idx="13">
                          <c:v>Not Over</c:v>
                        </c:pt>
                        <c:pt idx="14">
                          <c:v>Not Over</c:v>
                        </c:pt>
                        <c:pt idx="15">
                          <c:v>Not Over</c:v>
                        </c:pt>
                        <c:pt idx="16">
                          <c:v>Not Over</c:v>
                        </c:pt>
                        <c:pt idx="17">
                          <c:v>Not Over</c:v>
                        </c:pt>
                        <c:pt idx="18">
                          <c:v>Not Over</c:v>
                        </c:pt>
                        <c:pt idx="19">
                          <c:v>Not Over</c:v>
                        </c:pt>
                        <c:pt idx="20">
                          <c:v>Not Over</c:v>
                        </c:pt>
                        <c:pt idx="21">
                          <c:v>Over</c:v>
                        </c:pt>
                        <c:pt idx="22">
                          <c:v>Over</c:v>
                        </c:pt>
                        <c:pt idx="23">
                          <c:v>Over</c:v>
                        </c:pt>
                        <c:pt idx="24">
                          <c:v>Not Over</c:v>
                        </c:pt>
                        <c:pt idx="25">
                          <c:v>Not Over</c:v>
                        </c:pt>
                        <c:pt idx="26">
                          <c:v>Over</c:v>
                        </c:pt>
                        <c:pt idx="27">
                          <c:v>Over</c:v>
                        </c:pt>
                        <c:pt idx="28">
                          <c:v>Not Over</c:v>
                        </c:pt>
                        <c:pt idx="29">
                          <c:v>Over</c:v>
                        </c:pt>
                        <c:pt idx="30">
                          <c:v>Over</c:v>
                        </c:pt>
                        <c:pt idx="31">
                          <c:v>Not Over</c:v>
                        </c:pt>
                      </c:lvl>
                      <c:lvl>
                        <c:pt idx="0">
                          <c:v>48</c:v>
                        </c:pt>
                        <c:pt idx="1">
                          <c:v>47.5</c:v>
                        </c:pt>
                        <c:pt idx="2">
                          <c:v>47</c:v>
                        </c:pt>
                        <c:pt idx="3">
                          <c:v>48</c:v>
                        </c:pt>
                        <c:pt idx="4">
                          <c:v>46.5</c:v>
                        </c:pt>
                        <c:pt idx="5">
                          <c:v>46.5</c:v>
                        </c:pt>
                        <c:pt idx="6">
                          <c:v>44</c:v>
                        </c:pt>
                        <c:pt idx="7">
                          <c:v>44</c:v>
                        </c:pt>
                        <c:pt idx="8">
                          <c:v>38</c:v>
                        </c:pt>
                        <c:pt idx="9">
                          <c:v>45.5</c:v>
                        </c:pt>
                        <c:pt idx="10">
                          <c:v>43</c:v>
                        </c:pt>
                        <c:pt idx="11">
                          <c:v>43.5</c:v>
                        </c:pt>
                        <c:pt idx="12">
                          <c:v>47.5</c:v>
                        </c:pt>
                        <c:pt idx="13">
                          <c:v>43.5</c:v>
                        </c:pt>
                        <c:pt idx="14">
                          <c:v>50.5</c:v>
                        </c:pt>
                        <c:pt idx="15">
                          <c:v>43.5</c:v>
                        </c:pt>
                        <c:pt idx="16">
                          <c:v>48.5</c:v>
                        </c:pt>
                        <c:pt idx="17">
                          <c:v>46</c:v>
                        </c:pt>
                        <c:pt idx="18">
                          <c:v>47</c:v>
                        </c:pt>
                        <c:pt idx="19">
                          <c:v>45.5</c:v>
                        </c:pt>
                        <c:pt idx="20">
                          <c:v>49.5</c:v>
                        </c:pt>
                        <c:pt idx="21">
                          <c:v>44</c:v>
                        </c:pt>
                        <c:pt idx="22">
                          <c:v>44.5</c:v>
                        </c:pt>
                        <c:pt idx="23">
                          <c:v>42</c:v>
                        </c:pt>
                        <c:pt idx="24">
                          <c:v>40</c:v>
                        </c:pt>
                        <c:pt idx="25">
                          <c:v>42.5</c:v>
                        </c:pt>
                        <c:pt idx="26">
                          <c:v>44.5</c:v>
                        </c:pt>
                        <c:pt idx="27">
                          <c:v>42.5</c:v>
                        </c:pt>
                        <c:pt idx="28">
                          <c:v>46.5</c:v>
                        </c:pt>
                        <c:pt idx="29">
                          <c:v>44.5</c:v>
                        </c:pt>
                        <c:pt idx="30">
                          <c:v>42.5</c:v>
                        </c:pt>
                        <c:pt idx="31">
                          <c:v>46.5</c:v>
                        </c:pt>
                      </c:lvl>
                      <c:lvl>
                        <c:pt idx="0">
                          <c:v>-8.5</c:v>
                        </c:pt>
                        <c:pt idx="1">
                          <c:v>3</c:v>
                        </c:pt>
                        <c:pt idx="2">
                          <c:v>1</c:v>
                        </c:pt>
                        <c:pt idx="3">
                          <c:v>5</c:v>
                        </c:pt>
                        <c:pt idx="4">
                          <c:v>-1</c:v>
                        </c:pt>
                        <c:pt idx="5">
                          <c:v>-4</c:v>
                        </c:pt>
                        <c:pt idx="6">
                          <c:v>6.5</c:v>
                        </c:pt>
                        <c:pt idx="7">
                          <c:v>-2.5</c:v>
                        </c:pt>
                        <c:pt idx="8">
                          <c:v>3</c:v>
                        </c:pt>
                        <c:pt idx="9">
                          <c:v>-6</c:v>
                        </c:pt>
                        <c:pt idx="10">
                          <c:v>-9</c:v>
                        </c:pt>
                        <c:pt idx="11">
                          <c:v>1</c:v>
                        </c:pt>
                        <c:pt idx="12">
                          <c:v>-2</c:v>
                        </c:pt>
                        <c:pt idx="13">
                          <c:v>-3</c:v>
                        </c:pt>
                        <c:pt idx="14">
                          <c:v>1</c:v>
                        </c:pt>
                        <c:pt idx="15">
                          <c:v>1.5</c:v>
                        </c:pt>
                        <c:pt idx="16">
                          <c:v>-3.5</c:v>
                        </c:pt>
                        <c:pt idx="17">
                          <c:v>7</c:v>
                        </c:pt>
                        <c:pt idx="18">
                          <c:v>-5.5</c:v>
                        </c:pt>
                        <c:pt idx="19">
                          <c:v>-11.5</c:v>
                        </c:pt>
                        <c:pt idx="20">
                          <c:v>-3.5</c:v>
                        </c:pt>
                        <c:pt idx="21">
                          <c:v>-1.5</c:v>
                        </c:pt>
                        <c:pt idx="22">
                          <c:v>-5.5</c:v>
                        </c:pt>
                        <c:pt idx="23">
                          <c:v>5.5</c:v>
                        </c:pt>
                        <c:pt idx="24">
                          <c:v>-3</c:v>
                        </c:pt>
                        <c:pt idx="25">
                          <c:v>4.5</c:v>
                        </c:pt>
                        <c:pt idx="26">
                          <c:v>-6.5</c:v>
                        </c:pt>
                        <c:pt idx="27">
                          <c:v>2.5</c:v>
                        </c:pt>
                        <c:pt idx="28">
                          <c:v>1.5</c:v>
                        </c:pt>
                        <c:pt idx="29">
                          <c:v>-4.5</c:v>
                        </c:pt>
                        <c:pt idx="30">
                          <c:v>-2.5</c:v>
                        </c:pt>
                        <c:pt idx="31">
                          <c:v>3.5</c:v>
                        </c:pt>
                      </c:lvl>
                      <c:lvl>
                        <c:pt idx="0">
                          <c:v>phi</c:v>
                        </c:pt>
                        <c:pt idx="1">
                          <c:v>sdg</c:v>
                        </c:pt>
                        <c:pt idx="2">
                          <c:v>atl</c:v>
                        </c:pt>
                        <c:pt idx="3">
                          <c:v>cle</c:v>
                        </c:pt>
                        <c:pt idx="4">
                          <c:v>clt</c:v>
                        </c:pt>
                        <c:pt idx="5">
                          <c:v>jax</c:v>
                        </c:pt>
                        <c:pt idx="6">
                          <c:v>nor</c:v>
                        </c:pt>
                        <c:pt idx="7">
                          <c:v>nwe</c:v>
                        </c:pt>
                        <c:pt idx="8">
                          <c:v>nyj</c:v>
                        </c:pt>
                        <c:pt idx="9">
                          <c:v>was</c:v>
                        </c:pt>
                        <c:pt idx="10">
                          <c:v>den</c:v>
                        </c:pt>
                        <c:pt idx="11">
                          <c:v>sea</c:v>
                        </c:pt>
                        <c:pt idx="12">
                          <c:v>gnb</c:v>
                        </c:pt>
                        <c:pt idx="13">
                          <c:v>ram</c:v>
                        </c:pt>
                        <c:pt idx="14">
                          <c:v>buf</c:v>
                        </c:pt>
                        <c:pt idx="15">
                          <c:v>chi</c:v>
                        </c:pt>
                        <c:pt idx="16">
                          <c:v>gnb</c:v>
                        </c:pt>
                        <c:pt idx="17">
                          <c:v>nyj</c:v>
                        </c:pt>
                        <c:pt idx="18">
                          <c:v>det</c:v>
                        </c:pt>
                        <c:pt idx="19">
                          <c:v>rav</c:v>
                        </c:pt>
                        <c:pt idx="20">
                          <c:v>cin</c:v>
                        </c:pt>
                        <c:pt idx="21">
                          <c:v>mia</c:v>
                        </c:pt>
                        <c:pt idx="22">
                          <c:v>dal</c:v>
                        </c:pt>
                        <c:pt idx="23">
                          <c:v>oti</c:v>
                        </c:pt>
                        <c:pt idx="24">
                          <c:v>pit</c:v>
                        </c:pt>
                        <c:pt idx="25">
                          <c:v>nor</c:v>
                        </c:pt>
                        <c:pt idx="26">
                          <c:v>crd</c:v>
                        </c:pt>
                        <c:pt idx="27">
                          <c:v>clt</c:v>
                        </c:pt>
                        <c:pt idx="28">
                          <c:v>kan</c:v>
                        </c:pt>
                        <c:pt idx="29">
                          <c:v>min</c:v>
                        </c:pt>
                        <c:pt idx="30">
                          <c:v>htx</c:v>
                        </c:pt>
                        <c:pt idx="31">
                          <c:v>rai</c:v>
                        </c:pt>
                      </c:lvl>
                      <c:lvl>
                        <c:pt idx="0">
                          <c:v>dal</c:v>
                        </c:pt>
                        <c:pt idx="1">
                          <c:v>kan</c:v>
                        </c:pt>
                        <c:pt idx="2">
                          <c:v>tam</c:v>
                        </c:pt>
                        <c:pt idx="3">
                          <c:v>cin</c:v>
                        </c:pt>
                        <c:pt idx="4">
                          <c:v>mia</c:v>
                        </c:pt>
                        <c:pt idx="5">
                          <c:v>car</c:v>
                        </c:pt>
                        <c:pt idx="6">
                          <c:v>crd</c:v>
                        </c:pt>
                        <c:pt idx="7">
                          <c:v>rai</c:v>
                        </c:pt>
                        <c:pt idx="8">
                          <c:v>pit</c:v>
                        </c:pt>
                        <c:pt idx="9">
                          <c:v>nyg</c:v>
                        </c:pt>
                        <c:pt idx="10">
                          <c:v>oti</c:v>
                        </c:pt>
                        <c:pt idx="11">
                          <c:v>sfo</c:v>
                        </c:pt>
                        <c:pt idx="12">
                          <c:v>det</c:v>
                        </c:pt>
                        <c:pt idx="13">
                          <c:v>htx</c:v>
                        </c:pt>
                        <c:pt idx="14">
                          <c:v>rav</c:v>
                        </c:pt>
                        <c:pt idx="15">
                          <c:v>min</c:v>
                        </c:pt>
                        <c:pt idx="16">
                          <c:v>was</c:v>
                        </c:pt>
                        <c:pt idx="17">
                          <c:v>buf</c:v>
                        </c:pt>
                        <c:pt idx="18">
                          <c:v>chi</c:v>
                        </c:pt>
                        <c:pt idx="19">
                          <c:v>cle</c:v>
                        </c:pt>
                        <c:pt idx="20">
                          <c:v>jax</c:v>
                        </c:pt>
                        <c:pt idx="21">
                          <c:v>nwe</c:v>
                        </c:pt>
                        <c:pt idx="22">
                          <c:v>nyg</c:v>
                        </c:pt>
                        <c:pt idx="23">
                          <c:v>ram</c:v>
                        </c:pt>
                        <c:pt idx="24">
                          <c:v>sea</c:v>
                        </c:pt>
                        <c:pt idx="25">
                          <c:v>sfo</c:v>
                        </c:pt>
                        <c:pt idx="26">
                          <c:v>car</c:v>
                        </c:pt>
                        <c:pt idx="27">
                          <c:v>den</c:v>
                        </c:pt>
                        <c:pt idx="28">
                          <c:v>phi</c:v>
                        </c:pt>
                        <c:pt idx="29">
                          <c:v>atl</c:v>
                        </c:pt>
                        <c:pt idx="30">
                          <c:v>tam</c:v>
                        </c:pt>
                        <c:pt idx="31">
                          <c:v>sdg</c:v>
                        </c:pt>
                      </c:lvl>
                      <c:lvl>
                        <c:pt idx="0">
                          <c:v>dal @ phi</c:v>
                        </c:pt>
                        <c:pt idx="1">
                          <c:v>kan @ sdg</c:v>
                        </c:pt>
                        <c:pt idx="2">
                          <c:v>tam @ atl</c:v>
                        </c:pt>
                        <c:pt idx="3">
                          <c:v>cin @ cle</c:v>
                        </c:pt>
                        <c:pt idx="4">
                          <c:v>mia @ clt</c:v>
                        </c:pt>
                        <c:pt idx="5">
                          <c:v>car @ jax</c:v>
                        </c:pt>
                        <c:pt idx="6">
                          <c:v>crd @ nor</c:v>
                        </c:pt>
                        <c:pt idx="7">
                          <c:v>rai @ nwe</c:v>
                        </c:pt>
                        <c:pt idx="8">
                          <c:v>pit @ nyj</c:v>
                        </c:pt>
                        <c:pt idx="9">
                          <c:v>nyg @ was</c:v>
                        </c:pt>
                        <c:pt idx="10">
                          <c:v>oti @ den</c:v>
                        </c:pt>
                        <c:pt idx="11">
                          <c:v>sfo @ sea</c:v>
                        </c:pt>
                        <c:pt idx="12">
                          <c:v>det @ gnb</c:v>
                        </c:pt>
                        <c:pt idx="13">
                          <c:v>htx @ ram</c:v>
                        </c:pt>
                        <c:pt idx="14">
                          <c:v>rav @ buf</c:v>
                        </c:pt>
                        <c:pt idx="15">
                          <c:v>min @ chi</c:v>
                        </c:pt>
                        <c:pt idx="16">
                          <c:v>was @ gnb</c:v>
                        </c:pt>
                        <c:pt idx="17">
                          <c:v>buf @ nyj</c:v>
                        </c:pt>
                        <c:pt idx="18">
                          <c:v>chi @ det</c:v>
                        </c:pt>
                        <c:pt idx="19">
                          <c:v>cle @ rav</c:v>
                        </c:pt>
                        <c:pt idx="20">
                          <c:v>jax @ cin</c:v>
                        </c:pt>
                        <c:pt idx="21">
                          <c:v>nwe @ mia</c:v>
                        </c:pt>
                        <c:pt idx="22">
                          <c:v>nyg @ dal</c:v>
                        </c:pt>
                        <c:pt idx="23">
                          <c:v>ram @ oti</c:v>
                        </c:pt>
                        <c:pt idx="24">
                          <c:v>sea @ pit</c:v>
                        </c:pt>
                        <c:pt idx="25">
                          <c:v>sfo @ nor</c:v>
                        </c:pt>
                        <c:pt idx="26">
                          <c:v>car @ crd</c:v>
                        </c:pt>
                        <c:pt idx="27">
                          <c:v>den @ clt</c:v>
                        </c:pt>
                        <c:pt idx="28">
                          <c:v>phi @ kan</c:v>
                        </c:pt>
                        <c:pt idx="29">
                          <c:v>atl @ min</c:v>
                        </c:pt>
                        <c:pt idx="30">
                          <c:v>tam @ htx</c:v>
                        </c:pt>
                        <c:pt idx="31">
                          <c:v>sdg @ rai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2</c:v>
                        </c:pt>
                        <c:pt idx="17">
                          <c:v>2</c:v>
                        </c:pt>
                        <c:pt idx="18">
                          <c:v>2</c:v>
                        </c:pt>
                        <c:pt idx="19">
                          <c:v>2</c:v>
                        </c:pt>
                        <c:pt idx="20">
                          <c:v>2</c:v>
                        </c:pt>
                        <c:pt idx="21">
                          <c:v>2</c:v>
                        </c:pt>
                        <c:pt idx="22">
                          <c:v>2</c:v>
                        </c:pt>
                        <c:pt idx="23">
                          <c:v>2</c:v>
                        </c:pt>
                        <c:pt idx="24">
                          <c:v>2</c:v>
                        </c:pt>
                        <c:pt idx="25">
                          <c:v>2</c:v>
                        </c:pt>
                        <c:pt idx="26">
                          <c:v>2</c:v>
                        </c:pt>
                        <c:pt idx="27">
                          <c:v>2</c:v>
                        </c:pt>
                        <c:pt idx="28">
                          <c:v>2</c:v>
                        </c:pt>
                        <c:pt idx="29">
                          <c:v>2</c:v>
                        </c:pt>
                        <c:pt idx="30">
                          <c:v>2</c:v>
                        </c:pt>
                        <c:pt idx="31">
                          <c:v>2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Predictions'!$P$2:$P$33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33</c:v>
                      </c:pt>
                      <c:pt idx="1">
                        <c:v>38</c:v>
                      </c:pt>
                      <c:pt idx="2">
                        <c:v>82</c:v>
                      </c:pt>
                      <c:pt idx="3">
                        <c:v>47</c:v>
                      </c:pt>
                      <c:pt idx="4">
                        <c:v>24</c:v>
                      </c:pt>
                      <c:pt idx="5">
                        <c:v>73</c:v>
                      </c:pt>
                      <c:pt idx="6">
                        <c:v>44</c:v>
                      </c:pt>
                      <c:pt idx="7">
                        <c:v>65</c:v>
                      </c:pt>
                      <c:pt idx="8">
                        <c:v>34</c:v>
                      </c:pt>
                      <c:pt idx="9">
                        <c:v>46</c:v>
                      </c:pt>
                      <c:pt idx="10">
                        <c:v>50</c:v>
                      </c:pt>
                      <c:pt idx="11">
                        <c:v>54</c:v>
                      </c:pt>
                      <c:pt idx="12">
                        <c:v>27</c:v>
                      </c:pt>
                      <c:pt idx="13">
                        <c:v>61</c:v>
                      </c:pt>
                      <c:pt idx="14">
                        <c:v>38</c:v>
                      </c:pt>
                      <c:pt idx="15">
                        <c:v>56</c:v>
                      </c:pt>
                      <c:pt idx="16">
                        <c:v>36</c:v>
                      </c:pt>
                      <c:pt idx="17">
                        <c:v>50</c:v>
                      </c:pt>
                      <c:pt idx="18">
                        <c:v>49</c:v>
                      </c:pt>
                      <c:pt idx="19">
                        <c:v>36</c:v>
                      </c:pt>
                      <c:pt idx="20">
                        <c:v>48</c:v>
                      </c:pt>
                      <c:pt idx="21">
                        <c:v>44</c:v>
                      </c:pt>
                      <c:pt idx="22">
                        <c:v>57</c:v>
                      </c:pt>
                      <c:pt idx="23">
                        <c:v>60</c:v>
                      </c:pt>
                      <c:pt idx="24">
                        <c:v>65</c:v>
                      </c:pt>
                      <c:pt idx="25">
                        <c:v>44</c:v>
                      </c:pt>
                      <c:pt idx="26">
                        <c:v>51</c:v>
                      </c:pt>
                      <c:pt idx="27">
                        <c:v>72</c:v>
                      </c:pt>
                      <c:pt idx="28">
                        <c:v>71</c:v>
                      </c:pt>
                      <c:pt idx="29">
                        <c:v>44</c:v>
                      </c:pt>
                      <c:pt idx="30">
                        <c:v>29</c:v>
                      </c:pt>
                      <c:pt idx="31">
                        <c:v>23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4F5-4ACF-84A8-640FBD14481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Predictions'!$Q$1</c15:sqref>
                        </c15:formulaRef>
                      </c:ext>
                    </c:extLst>
                    <c:strCache>
                      <c:ptCount val="1"/>
                      <c:pt idx="0">
                        <c:v>Act_Opp_Pts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Predictions'!$A$2:$K$33</c15:sqref>
                        </c15:formulaRef>
                      </c:ext>
                    </c:extLst>
                    <c:multiLvlStrCache>
                      <c:ptCount val="32"/>
                      <c:lvl>
                        <c:pt idx="0">
                          <c:v>26</c:v>
                        </c:pt>
                        <c:pt idx="1">
                          <c:v>29</c:v>
                        </c:pt>
                        <c:pt idx="2">
                          <c:v>18</c:v>
                        </c:pt>
                        <c:pt idx="3">
                          <c:v>30</c:v>
                        </c:pt>
                        <c:pt idx="4">
                          <c:v>28</c:v>
                        </c:pt>
                        <c:pt idx="5">
                          <c:v>21</c:v>
                        </c:pt>
                        <c:pt idx="6">
                          <c:v>26</c:v>
                        </c:pt>
                        <c:pt idx="7">
                          <c:v>22</c:v>
                        </c:pt>
                        <c:pt idx="8">
                          <c:v>21</c:v>
                        </c:pt>
                        <c:pt idx="9">
                          <c:v>21</c:v>
                        </c:pt>
                        <c:pt idx="10">
                          <c:v>17</c:v>
                        </c:pt>
                        <c:pt idx="11">
                          <c:v>22</c:v>
                        </c:pt>
                        <c:pt idx="12">
                          <c:v>23</c:v>
                        </c:pt>
                        <c:pt idx="13">
                          <c:v>17</c:v>
                        </c:pt>
                        <c:pt idx="14">
                          <c:v>22</c:v>
                        </c:pt>
                        <c:pt idx="15">
                          <c:v>22</c:v>
                        </c:pt>
                        <c:pt idx="16">
                          <c:v>25</c:v>
                        </c:pt>
                        <c:pt idx="17">
                          <c:v>28</c:v>
                        </c:pt>
                        <c:pt idx="18">
                          <c:v>20</c:v>
                        </c:pt>
                        <c:pt idx="19">
                          <c:v>19</c:v>
                        </c:pt>
                        <c:pt idx="20">
                          <c:v>23</c:v>
                        </c:pt>
                        <c:pt idx="21">
                          <c:v>23</c:v>
                        </c:pt>
                        <c:pt idx="22">
                          <c:v>19</c:v>
                        </c:pt>
                        <c:pt idx="23">
                          <c:v>24</c:v>
                        </c:pt>
                        <c:pt idx="24">
                          <c:v>15</c:v>
                        </c:pt>
                        <c:pt idx="25">
                          <c:v>27</c:v>
                        </c:pt>
                        <c:pt idx="26">
                          <c:v>21</c:v>
                        </c:pt>
                        <c:pt idx="27">
                          <c:v>22</c:v>
                        </c:pt>
                        <c:pt idx="28">
                          <c:v>21</c:v>
                        </c:pt>
                        <c:pt idx="29">
                          <c:v>22</c:v>
                        </c:pt>
                        <c:pt idx="30">
                          <c:v>25</c:v>
                        </c:pt>
                        <c:pt idx="31">
                          <c:v>28</c:v>
                        </c:pt>
                      </c:lvl>
                      <c:lvl>
                        <c:pt idx="0">
                          <c:v>No Cover</c:v>
                        </c:pt>
                        <c:pt idx="1">
                          <c:v>No Cover</c:v>
                        </c:pt>
                        <c:pt idx="2">
                          <c:v>Cover</c:v>
                        </c:pt>
                        <c:pt idx="3">
                          <c:v>No Cover</c:v>
                        </c:pt>
                        <c:pt idx="4">
                          <c:v>No Cover</c:v>
                        </c:pt>
                        <c:pt idx="5">
                          <c:v>Cover</c:v>
                        </c:pt>
                        <c:pt idx="6">
                          <c:v>No Cover</c:v>
                        </c:pt>
                        <c:pt idx="7">
                          <c:v>Cover</c:v>
                        </c:pt>
                        <c:pt idx="8">
                          <c:v>No Cover</c:v>
                        </c:pt>
                        <c:pt idx="9">
                          <c:v>No Cover</c:v>
                        </c:pt>
                        <c:pt idx="10">
                          <c:v>No Cover</c:v>
                        </c:pt>
                        <c:pt idx="11">
                          <c:v>Cover</c:v>
                        </c:pt>
                        <c:pt idx="12">
                          <c:v>No Cover</c:v>
                        </c:pt>
                        <c:pt idx="13">
                          <c:v>Cover</c:v>
                        </c:pt>
                        <c:pt idx="14">
                          <c:v>No Cover</c:v>
                        </c:pt>
                        <c:pt idx="15">
                          <c:v>Cover</c:v>
                        </c:pt>
                        <c:pt idx="16">
                          <c:v>No Cover</c:v>
                        </c:pt>
                        <c:pt idx="17">
                          <c:v>No Cover</c:v>
                        </c:pt>
                        <c:pt idx="18">
                          <c:v>No Cover</c:v>
                        </c:pt>
                        <c:pt idx="19">
                          <c:v>No Cover</c:v>
                        </c:pt>
                        <c:pt idx="20">
                          <c:v>No Cover</c:v>
                        </c:pt>
                        <c:pt idx="21">
                          <c:v>No Cover</c:v>
                        </c:pt>
                        <c:pt idx="22">
                          <c:v>Cover</c:v>
                        </c:pt>
                        <c:pt idx="23">
                          <c:v>Cover</c:v>
                        </c:pt>
                        <c:pt idx="24">
                          <c:v>Cover</c:v>
                        </c:pt>
                        <c:pt idx="25">
                          <c:v>No Cover</c:v>
                        </c:pt>
                        <c:pt idx="26">
                          <c:v>Cover</c:v>
                        </c:pt>
                        <c:pt idx="27">
                          <c:v>Cover</c:v>
                        </c:pt>
                        <c:pt idx="28">
                          <c:v>Cover</c:v>
                        </c:pt>
                        <c:pt idx="29">
                          <c:v>No Cover</c:v>
                        </c:pt>
                        <c:pt idx="30">
                          <c:v>No Cover</c:v>
                        </c:pt>
                        <c:pt idx="31">
                          <c:v>No Cover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1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1</c:v>
                        </c:pt>
                        <c:pt idx="6">
                          <c:v>0</c:v>
                        </c:pt>
                        <c:pt idx="7">
                          <c:v>1</c:v>
                        </c:pt>
                        <c:pt idx="8">
                          <c:v>0</c:v>
                        </c:pt>
                        <c:pt idx="9">
                          <c:v>0</c:v>
                        </c:pt>
                        <c:pt idx="10">
                          <c:v>0</c:v>
                        </c:pt>
                        <c:pt idx="11">
                          <c:v>0</c:v>
                        </c:pt>
                        <c:pt idx="12">
                          <c:v>0</c:v>
                        </c:pt>
                        <c:pt idx="13">
                          <c:v>0</c:v>
                        </c:pt>
                        <c:pt idx="14">
                          <c:v>0</c:v>
                        </c:pt>
                        <c:pt idx="15">
                          <c:v>0</c:v>
                        </c:pt>
                        <c:pt idx="16">
                          <c:v>1</c:v>
                        </c:pt>
                        <c:pt idx="17">
                          <c:v>0</c:v>
                        </c:pt>
                        <c:pt idx="18">
                          <c:v>1</c:v>
                        </c:pt>
                        <c:pt idx="19">
                          <c:v>0</c:v>
                        </c:pt>
                        <c:pt idx="20">
                          <c:v>0</c:v>
                        </c:pt>
                        <c:pt idx="21">
                          <c:v>1</c:v>
                        </c:pt>
                        <c:pt idx="22">
                          <c:v>0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0</c:v>
                        </c:pt>
                        <c:pt idx="26">
                          <c:v>0</c:v>
                        </c:pt>
                        <c:pt idx="27">
                          <c:v>0</c:v>
                        </c:pt>
                        <c:pt idx="28">
                          <c:v>0</c:v>
                        </c:pt>
                        <c:pt idx="29">
                          <c:v>0</c:v>
                        </c:pt>
                        <c:pt idx="30">
                          <c:v>0</c:v>
                        </c:pt>
                        <c:pt idx="31">
                          <c:v>0</c:v>
                        </c:pt>
                      </c:lvl>
                      <c:lvl>
                        <c:pt idx="0">
                          <c:v>Not Under</c:v>
                        </c:pt>
                        <c:pt idx="1">
                          <c:v>Not Under</c:v>
                        </c:pt>
                        <c:pt idx="2">
                          <c:v>Under</c:v>
                        </c:pt>
                        <c:pt idx="3">
                          <c:v>Not Under</c:v>
                        </c:pt>
                        <c:pt idx="4">
                          <c:v>Under</c:v>
                        </c:pt>
                        <c:pt idx="5">
                          <c:v>Not Under</c:v>
                        </c:pt>
                        <c:pt idx="6">
                          <c:v>Under</c:v>
                        </c:pt>
                        <c:pt idx="7">
                          <c:v>Under</c:v>
                        </c:pt>
                        <c:pt idx="8">
                          <c:v>Under</c:v>
                        </c:pt>
                        <c:pt idx="9">
                          <c:v>Under</c:v>
                        </c:pt>
                        <c:pt idx="10">
                          <c:v>Under</c:v>
                        </c:pt>
                        <c:pt idx="11">
                          <c:v>Under</c:v>
                        </c:pt>
                        <c:pt idx="12">
                          <c:v>Under</c:v>
                        </c:pt>
                        <c:pt idx="13">
                          <c:v>Under</c:v>
                        </c:pt>
                        <c:pt idx="14">
                          <c:v>Under</c:v>
                        </c:pt>
                        <c:pt idx="15">
                          <c:v>Under</c:v>
                        </c:pt>
                        <c:pt idx="16">
                          <c:v>Under</c:v>
                        </c:pt>
                        <c:pt idx="17">
                          <c:v>Under</c:v>
                        </c:pt>
                        <c:pt idx="18">
                          <c:v>Not Under</c:v>
                        </c:pt>
                        <c:pt idx="19">
                          <c:v>Under</c:v>
                        </c:pt>
                        <c:pt idx="20">
                          <c:v>Under</c:v>
                        </c:pt>
                        <c:pt idx="21">
                          <c:v>Not Under</c:v>
                        </c:pt>
                        <c:pt idx="22">
                          <c:v>Not Under</c:v>
                        </c:pt>
                        <c:pt idx="23">
                          <c:v>Not Under</c:v>
                        </c:pt>
                        <c:pt idx="24">
                          <c:v>Under</c:v>
                        </c:pt>
                        <c:pt idx="25">
                          <c:v>Not Under</c:v>
                        </c:pt>
                        <c:pt idx="26">
                          <c:v>Not Under</c:v>
                        </c:pt>
                        <c:pt idx="27">
                          <c:v>Not Under</c:v>
                        </c:pt>
                        <c:pt idx="28">
                          <c:v>Under</c:v>
                        </c:pt>
                        <c:pt idx="29">
                          <c:v>Not Under</c:v>
                        </c:pt>
                        <c:pt idx="30">
                          <c:v>Not Under</c:v>
                        </c:pt>
                        <c:pt idx="31">
                          <c:v>Under</c:v>
                        </c:pt>
                      </c:lvl>
                      <c:lvl>
                        <c:pt idx="0">
                          <c:v>Over</c:v>
                        </c:pt>
                        <c:pt idx="1">
                          <c:v>Over</c:v>
                        </c:pt>
                        <c:pt idx="2">
                          <c:v>Not Over</c:v>
                        </c:pt>
                        <c:pt idx="3">
                          <c:v>Over</c:v>
                        </c:pt>
                        <c:pt idx="4">
                          <c:v>Not Over</c:v>
                        </c:pt>
                        <c:pt idx="5">
                          <c:v>Over</c:v>
                        </c:pt>
                        <c:pt idx="6">
                          <c:v>Not Over</c:v>
                        </c:pt>
                        <c:pt idx="7">
                          <c:v>Not Over</c:v>
                        </c:pt>
                        <c:pt idx="8">
                          <c:v>Not Over</c:v>
                        </c:pt>
                        <c:pt idx="9">
                          <c:v>Not Over</c:v>
                        </c:pt>
                        <c:pt idx="10">
                          <c:v>Not Over</c:v>
                        </c:pt>
                        <c:pt idx="11">
                          <c:v>Not Over</c:v>
                        </c:pt>
                        <c:pt idx="12">
                          <c:v>Not Over</c:v>
                        </c:pt>
                        <c:pt idx="13">
                          <c:v>Not Over</c:v>
                        </c:pt>
                        <c:pt idx="14">
                          <c:v>Not Over</c:v>
                        </c:pt>
                        <c:pt idx="15">
                          <c:v>Not Over</c:v>
                        </c:pt>
                        <c:pt idx="16">
                          <c:v>Not Over</c:v>
                        </c:pt>
                        <c:pt idx="17">
                          <c:v>Not Over</c:v>
                        </c:pt>
                        <c:pt idx="18">
                          <c:v>Not Over</c:v>
                        </c:pt>
                        <c:pt idx="19">
                          <c:v>Not Over</c:v>
                        </c:pt>
                        <c:pt idx="20">
                          <c:v>Not Over</c:v>
                        </c:pt>
                        <c:pt idx="21">
                          <c:v>Over</c:v>
                        </c:pt>
                        <c:pt idx="22">
                          <c:v>Over</c:v>
                        </c:pt>
                        <c:pt idx="23">
                          <c:v>Over</c:v>
                        </c:pt>
                        <c:pt idx="24">
                          <c:v>Not Over</c:v>
                        </c:pt>
                        <c:pt idx="25">
                          <c:v>Not Over</c:v>
                        </c:pt>
                        <c:pt idx="26">
                          <c:v>Over</c:v>
                        </c:pt>
                        <c:pt idx="27">
                          <c:v>Over</c:v>
                        </c:pt>
                        <c:pt idx="28">
                          <c:v>Not Over</c:v>
                        </c:pt>
                        <c:pt idx="29">
                          <c:v>Over</c:v>
                        </c:pt>
                        <c:pt idx="30">
                          <c:v>Over</c:v>
                        </c:pt>
                        <c:pt idx="31">
                          <c:v>Not Over</c:v>
                        </c:pt>
                      </c:lvl>
                      <c:lvl>
                        <c:pt idx="0">
                          <c:v>48</c:v>
                        </c:pt>
                        <c:pt idx="1">
                          <c:v>47.5</c:v>
                        </c:pt>
                        <c:pt idx="2">
                          <c:v>47</c:v>
                        </c:pt>
                        <c:pt idx="3">
                          <c:v>48</c:v>
                        </c:pt>
                        <c:pt idx="4">
                          <c:v>46.5</c:v>
                        </c:pt>
                        <c:pt idx="5">
                          <c:v>46.5</c:v>
                        </c:pt>
                        <c:pt idx="6">
                          <c:v>44</c:v>
                        </c:pt>
                        <c:pt idx="7">
                          <c:v>44</c:v>
                        </c:pt>
                        <c:pt idx="8">
                          <c:v>38</c:v>
                        </c:pt>
                        <c:pt idx="9">
                          <c:v>45.5</c:v>
                        </c:pt>
                        <c:pt idx="10">
                          <c:v>43</c:v>
                        </c:pt>
                        <c:pt idx="11">
                          <c:v>43.5</c:v>
                        </c:pt>
                        <c:pt idx="12">
                          <c:v>47.5</c:v>
                        </c:pt>
                        <c:pt idx="13">
                          <c:v>43.5</c:v>
                        </c:pt>
                        <c:pt idx="14">
                          <c:v>50.5</c:v>
                        </c:pt>
                        <c:pt idx="15">
                          <c:v>43.5</c:v>
                        </c:pt>
                        <c:pt idx="16">
                          <c:v>48.5</c:v>
                        </c:pt>
                        <c:pt idx="17">
                          <c:v>46</c:v>
                        </c:pt>
                        <c:pt idx="18">
                          <c:v>47</c:v>
                        </c:pt>
                        <c:pt idx="19">
                          <c:v>45.5</c:v>
                        </c:pt>
                        <c:pt idx="20">
                          <c:v>49.5</c:v>
                        </c:pt>
                        <c:pt idx="21">
                          <c:v>44</c:v>
                        </c:pt>
                        <c:pt idx="22">
                          <c:v>44.5</c:v>
                        </c:pt>
                        <c:pt idx="23">
                          <c:v>42</c:v>
                        </c:pt>
                        <c:pt idx="24">
                          <c:v>40</c:v>
                        </c:pt>
                        <c:pt idx="25">
                          <c:v>42.5</c:v>
                        </c:pt>
                        <c:pt idx="26">
                          <c:v>44.5</c:v>
                        </c:pt>
                        <c:pt idx="27">
                          <c:v>42.5</c:v>
                        </c:pt>
                        <c:pt idx="28">
                          <c:v>46.5</c:v>
                        </c:pt>
                        <c:pt idx="29">
                          <c:v>44.5</c:v>
                        </c:pt>
                        <c:pt idx="30">
                          <c:v>42.5</c:v>
                        </c:pt>
                        <c:pt idx="31">
                          <c:v>46.5</c:v>
                        </c:pt>
                      </c:lvl>
                      <c:lvl>
                        <c:pt idx="0">
                          <c:v>-8.5</c:v>
                        </c:pt>
                        <c:pt idx="1">
                          <c:v>3</c:v>
                        </c:pt>
                        <c:pt idx="2">
                          <c:v>1</c:v>
                        </c:pt>
                        <c:pt idx="3">
                          <c:v>5</c:v>
                        </c:pt>
                        <c:pt idx="4">
                          <c:v>-1</c:v>
                        </c:pt>
                        <c:pt idx="5">
                          <c:v>-4</c:v>
                        </c:pt>
                        <c:pt idx="6">
                          <c:v>6.5</c:v>
                        </c:pt>
                        <c:pt idx="7">
                          <c:v>-2.5</c:v>
                        </c:pt>
                        <c:pt idx="8">
                          <c:v>3</c:v>
                        </c:pt>
                        <c:pt idx="9">
                          <c:v>-6</c:v>
                        </c:pt>
                        <c:pt idx="10">
                          <c:v>-9</c:v>
                        </c:pt>
                        <c:pt idx="11">
                          <c:v>1</c:v>
                        </c:pt>
                        <c:pt idx="12">
                          <c:v>-2</c:v>
                        </c:pt>
                        <c:pt idx="13">
                          <c:v>-3</c:v>
                        </c:pt>
                        <c:pt idx="14">
                          <c:v>1</c:v>
                        </c:pt>
                        <c:pt idx="15">
                          <c:v>1.5</c:v>
                        </c:pt>
                        <c:pt idx="16">
                          <c:v>-3.5</c:v>
                        </c:pt>
                        <c:pt idx="17">
                          <c:v>7</c:v>
                        </c:pt>
                        <c:pt idx="18">
                          <c:v>-5.5</c:v>
                        </c:pt>
                        <c:pt idx="19">
                          <c:v>-11.5</c:v>
                        </c:pt>
                        <c:pt idx="20">
                          <c:v>-3.5</c:v>
                        </c:pt>
                        <c:pt idx="21">
                          <c:v>-1.5</c:v>
                        </c:pt>
                        <c:pt idx="22">
                          <c:v>-5.5</c:v>
                        </c:pt>
                        <c:pt idx="23">
                          <c:v>5.5</c:v>
                        </c:pt>
                        <c:pt idx="24">
                          <c:v>-3</c:v>
                        </c:pt>
                        <c:pt idx="25">
                          <c:v>4.5</c:v>
                        </c:pt>
                        <c:pt idx="26">
                          <c:v>-6.5</c:v>
                        </c:pt>
                        <c:pt idx="27">
                          <c:v>2.5</c:v>
                        </c:pt>
                        <c:pt idx="28">
                          <c:v>1.5</c:v>
                        </c:pt>
                        <c:pt idx="29">
                          <c:v>-4.5</c:v>
                        </c:pt>
                        <c:pt idx="30">
                          <c:v>-2.5</c:v>
                        </c:pt>
                        <c:pt idx="31">
                          <c:v>3.5</c:v>
                        </c:pt>
                      </c:lvl>
                      <c:lvl>
                        <c:pt idx="0">
                          <c:v>phi</c:v>
                        </c:pt>
                        <c:pt idx="1">
                          <c:v>sdg</c:v>
                        </c:pt>
                        <c:pt idx="2">
                          <c:v>atl</c:v>
                        </c:pt>
                        <c:pt idx="3">
                          <c:v>cle</c:v>
                        </c:pt>
                        <c:pt idx="4">
                          <c:v>clt</c:v>
                        </c:pt>
                        <c:pt idx="5">
                          <c:v>jax</c:v>
                        </c:pt>
                        <c:pt idx="6">
                          <c:v>nor</c:v>
                        </c:pt>
                        <c:pt idx="7">
                          <c:v>nwe</c:v>
                        </c:pt>
                        <c:pt idx="8">
                          <c:v>nyj</c:v>
                        </c:pt>
                        <c:pt idx="9">
                          <c:v>was</c:v>
                        </c:pt>
                        <c:pt idx="10">
                          <c:v>den</c:v>
                        </c:pt>
                        <c:pt idx="11">
                          <c:v>sea</c:v>
                        </c:pt>
                        <c:pt idx="12">
                          <c:v>gnb</c:v>
                        </c:pt>
                        <c:pt idx="13">
                          <c:v>ram</c:v>
                        </c:pt>
                        <c:pt idx="14">
                          <c:v>buf</c:v>
                        </c:pt>
                        <c:pt idx="15">
                          <c:v>chi</c:v>
                        </c:pt>
                        <c:pt idx="16">
                          <c:v>gnb</c:v>
                        </c:pt>
                        <c:pt idx="17">
                          <c:v>nyj</c:v>
                        </c:pt>
                        <c:pt idx="18">
                          <c:v>det</c:v>
                        </c:pt>
                        <c:pt idx="19">
                          <c:v>rav</c:v>
                        </c:pt>
                        <c:pt idx="20">
                          <c:v>cin</c:v>
                        </c:pt>
                        <c:pt idx="21">
                          <c:v>mia</c:v>
                        </c:pt>
                        <c:pt idx="22">
                          <c:v>dal</c:v>
                        </c:pt>
                        <c:pt idx="23">
                          <c:v>oti</c:v>
                        </c:pt>
                        <c:pt idx="24">
                          <c:v>pit</c:v>
                        </c:pt>
                        <c:pt idx="25">
                          <c:v>nor</c:v>
                        </c:pt>
                        <c:pt idx="26">
                          <c:v>crd</c:v>
                        </c:pt>
                        <c:pt idx="27">
                          <c:v>clt</c:v>
                        </c:pt>
                        <c:pt idx="28">
                          <c:v>kan</c:v>
                        </c:pt>
                        <c:pt idx="29">
                          <c:v>min</c:v>
                        </c:pt>
                        <c:pt idx="30">
                          <c:v>htx</c:v>
                        </c:pt>
                        <c:pt idx="31">
                          <c:v>rai</c:v>
                        </c:pt>
                      </c:lvl>
                      <c:lvl>
                        <c:pt idx="0">
                          <c:v>dal</c:v>
                        </c:pt>
                        <c:pt idx="1">
                          <c:v>kan</c:v>
                        </c:pt>
                        <c:pt idx="2">
                          <c:v>tam</c:v>
                        </c:pt>
                        <c:pt idx="3">
                          <c:v>cin</c:v>
                        </c:pt>
                        <c:pt idx="4">
                          <c:v>mia</c:v>
                        </c:pt>
                        <c:pt idx="5">
                          <c:v>car</c:v>
                        </c:pt>
                        <c:pt idx="6">
                          <c:v>crd</c:v>
                        </c:pt>
                        <c:pt idx="7">
                          <c:v>rai</c:v>
                        </c:pt>
                        <c:pt idx="8">
                          <c:v>pit</c:v>
                        </c:pt>
                        <c:pt idx="9">
                          <c:v>nyg</c:v>
                        </c:pt>
                        <c:pt idx="10">
                          <c:v>oti</c:v>
                        </c:pt>
                        <c:pt idx="11">
                          <c:v>sfo</c:v>
                        </c:pt>
                        <c:pt idx="12">
                          <c:v>det</c:v>
                        </c:pt>
                        <c:pt idx="13">
                          <c:v>htx</c:v>
                        </c:pt>
                        <c:pt idx="14">
                          <c:v>rav</c:v>
                        </c:pt>
                        <c:pt idx="15">
                          <c:v>min</c:v>
                        </c:pt>
                        <c:pt idx="16">
                          <c:v>was</c:v>
                        </c:pt>
                        <c:pt idx="17">
                          <c:v>buf</c:v>
                        </c:pt>
                        <c:pt idx="18">
                          <c:v>chi</c:v>
                        </c:pt>
                        <c:pt idx="19">
                          <c:v>cle</c:v>
                        </c:pt>
                        <c:pt idx="20">
                          <c:v>jax</c:v>
                        </c:pt>
                        <c:pt idx="21">
                          <c:v>nwe</c:v>
                        </c:pt>
                        <c:pt idx="22">
                          <c:v>nyg</c:v>
                        </c:pt>
                        <c:pt idx="23">
                          <c:v>ram</c:v>
                        </c:pt>
                        <c:pt idx="24">
                          <c:v>sea</c:v>
                        </c:pt>
                        <c:pt idx="25">
                          <c:v>sfo</c:v>
                        </c:pt>
                        <c:pt idx="26">
                          <c:v>car</c:v>
                        </c:pt>
                        <c:pt idx="27">
                          <c:v>den</c:v>
                        </c:pt>
                        <c:pt idx="28">
                          <c:v>phi</c:v>
                        </c:pt>
                        <c:pt idx="29">
                          <c:v>atl</c:v>
                        </c:pt>
                        <c:pt idx="30">
                          <c:v>tam</c:v>
                        </c:pt>
                        <c:pt idx="31">
                          <c:v>sdg</c:v>
                        </c:pt>
                      </c:lvl>
                      <c:lvl>
                        <c:pt idx="0">
                          <c:v>dal @ phi</c:v>
                        </c:pt>
                        <c:pt idx="1">
                          <c:v>kan @ sdg</c:v>
                        </c:pt>
                        <c:pt idx="2">
                          <c:v>tam @ atl</c:v>
                        </c:pt>
                        <c:pt idx="3">
                          <c:v>cin @ cle</c:v>
                        </c:pt>
                        <c:pt idx="4">
                          <c:v>mia @ clt</c:v>
                        </c:pt>
                        <c:pt idx="5">
                          <c:v>car @ jax</c:v>
                        </c:pt>
                        <c:pt idx="6">
                          <c:v>crd @ nor</c:v>
                        </c:pt>
                        <c:pt idx="7">
                          <c:v>rai @ nwe</c:v>
                        </c:pt>
                        <c:pt idx="8">
                          <c:v>pit @ nyj</c:v>
                        </c:pt>
                        <c:pt idx="9">
                          <c:v>nyg @ was</c:v>
                        </c:pt>
                        <c:pt idx="10">
                          <c:v>oti @ den</c:v>
                        </c:pt>
                        <c:pt idx="11">
                          <c:v>sfo @ sea</c:v>
                        </c:pt>
                        <c:pt idx="12">
                          <c:v>det @ gnb</c:v>
                        </c:pt>
                        <c:pt idx="13">
                          <c:v>htx @ ram</c:v>
                        </c:pt>
                        <c:pt idx="14">
                          <c:v>rav @ buf</c:v>
                        </c:pt>
                        <c:pt idx="15">
                          <c:v>min @ chi</c:v>
                        </c:pt>
                        <c:pt idx="16">
                          <c:v>was @ gnb</c:v>
                        </c:pt>
                        <c:pt idx="17">
                          <c:v>buf @ nyj</c:v>
                        </c:pt>
                        <c:pt idx="18">
                          <c:v>chi @ det</c:v>
                        </c:pt>
                        <c:pt idx="19">
                          <c:v>cle @ rav</c:v>
                        </c:pt>
                        <c:pt idx="20">
                          <c:v>jax @ cin</c:v>
                        </c:pt>
                        <c:pt idx="21">
                          <c:v>nwe @ mia</c:v>
                        </c:pt>
                        <c:pt idx="22">
                          <c:v>nyg @ dal</c:v>
                        </c:pt>
                        <c:pt idx="23">
                          <c:v>ram @ oti</c:v>
                        </c:pt>
                        <c:pt idx="24">
                          <c:v>sea @ pit</c:v>
                        </c:pt>
                        <c:pt idx="25">
                          <c:v>sfo @ nor</c:v>
                        </c:pt>
                        <c:pt idx="26">
                          <c:v>car @ crd</c:v>
                        </c:pt>
                        <c:pt idx="27">
                          <c:v>den @ clt</c:v>
                        </c:pt>
                        <c:pt idx="28">
                          <c:v>phi @ kan</c:v>
                        </c:pt>
                        <c:pt idx="29">
                          <c:v>atl @ min</c:v>
                        </c:pt>
                        <c:pt idx="30">
                          <c:v>tam @ htx</c:v>
                        </c:pt>
                        <c:pt idx="31">
                          <c:v>sdg @ rai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2</c:v>
                        </c:pt>
                        <c:pt idx="17">
                          <c:v>2</c:v>
                        </c:pt>
                        <c:pt idx="18">
                          <c:v>2</c:v>
                        </c:pt>
                        <c:pt idx="19">
                          <c:v>2</c:v>
                        </c:pt>
                        <c:pt idx="20">
                          <c:v>2</c:v>
                        </c:pt>
                        <c:pt idx="21">
                          <c:v>2</c:v>
                        </c:pt>
                        <c:pt idx="22">
                          <c:v>2</c:v>
                        </c:pt>
                        <c:pt idx="23">
                          <c:v>2</c:v>
                        </c:pt>
                        <c:pt idx="24">
                          <c:v>2</c:v>
                        </c:pt>
                        <c:pt idx="25">
                          <c:v>2</c:v>
                        </c:pt>
                        <c:pt idx="26">
                          <c:v>2</c:v>
                        </c:pt>
                        <c:pt idx="27">
                          <c:v>2</c:v>
                        </c:pt>
                        <c:pt idx="28">
                          <c:v>2</c:v>
                        </c:pt>
                        <c:pt idx="29">
                          <c:v>2</c:v>
                        </c:pt>
                        <c:pt idx="30">
                          <c:v>2</c:v>
                        </c:pt>
                        <c:pt idx="31">
                          <c:v>2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Predictions'!$Q$2:$Q$33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20</c:v>
                      </c:pt>
                      <c:pt idx="1">
                        <c:v>21</c:v>
                      </c:pt>
                      <c:pt idx="2">
                        <c:v>23</c:v>
                      </c:pt>
                      <c:pt idx="3">
                        <c:v>17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20</c:v>
                      </c:pt>
                      <c:pt idx="7">
                        <c:v>20</c:v>
                      </c:pt>
                      <c:pt idx="8">
                        <c:v>34</c:v>
                      </c:pt>
                      <c:pt idx="9">
                        <c:v>6</c:v>
                      </c:pt>
                      <c:pt idx="10">
                        <c:v>12</c:v>
                      </c:pt>
                      <c:pt idx="11">
                        <c:v>17</c:v>
                      </c:pt>
                      <c:pt idx="12">
                        <c:v>13</c:v>
                      </c:pt>
                      <c:pt idx="13">
                        <c:v>9</c:v>
                      </c:pt>
                      <c:pt idx="14">
                        <c:v>40</c:v>
                      </c:pt>
                      <c:pt idx="15">
                        <c:v>27</c:v>
                      </c:pt>
                      <c:pt idx="16">
                        <c:v>18</c:v>
                      </c:pt>
                      <c:pt idx="17">
                        <c:v>30</c:v>
                      </c:pt>
                      <c:pt idx="18">
                        <c:v>21</c:v>
                      </c:pt>
                      <c:pt idx="19">
                        <c:v>17</c:v>
                      </c:pt>
                      <c:pt idx="20">
                        <c:v>27</c:v>
                      </c:pt>
                      <c:pt idx="21">
                        <c:v>33</c:v>
                      </c:pt>
                      <c:pt idx="22">
                        <c:v>37</c:v>
                      </c:pt>
                      <c:pt idx="23">
                        <c:v>33</c:v>
                      </c:pt>
                      <c:pt idx="24">
                        <c:v>31</c:v>
                      </c:pt>
                      <c:pt idx="25">
                        <c:v>26</c:v>
                      </c:pt>
                      <c:pt idx="26">
                        <c:v>22</c:v>
                      </c:pt>
                      <c:pt idx="27">
                        <c:v>28</c:v>
                      </c:pt>
                      <c:pt idx="28">
                        <c:v>20</c:v>
                      </c:pt>
                      <c:pt idx="29">
                        <c:v>22</c:v>
                      </c:pt>
                      <c:pt idx="30">
                        <c:v>20</c:v>
                      </c:pt>
                      <c:pt idx="31">
                        <c:v>20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4F5-4ACF-84A8-640FBD14481B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Predictions'!$S$1</c15:sqref>
                        </c15:formulaRef>
                      </c:ext>
                    </c:extLst>
                    <c:strCache>
                      <c:ptCount val="1"/>
                      <c:pt idx="0">
                        <c:v>Act_Total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Predictions'!$A$2:$K$33</c15:sqref>
                        </c15:formulaRef>
                      </c:ext>
                    </c:extLst>
                    <c:multiLvlStrCache>
                      <c:ptCount val="32"/>
                      <c:lvl>
                        <c:pt idx="0">
                          <c:v>26</c:v>
                        </c:pt>
                        <c:pt idx="1">
                          <c:v>29</c:v>
                        </c:pt>
                        <c:pt idx="2">
                          <c:v>18</c:v>
                        </c:pt>
                        <c:pt idx="3">
                          <c:v>30</c:v>
                        </c:pt>
                        <c:pt idx="4">
                          <c:v>28</c:v>
                        </c:pt>
                        <c:pt idx="5">
                          <c:v>21</c:v>
                        </c:pt>
                        <c:pt idx="6">
                          <c:v>26</c:v>
                        </c:pt>
                        <c:pt idx="7">
                          <c:v>22</c:v>
                        </c:pt>
                        <c:pt idx="8">
                          <c:v>21</c:v>
                        </c:pt>
                        <c:pt idx="9">
                          <c:v>21</c:v>
                        </c:pt>
                        <c:pt idx="10">
                          <c:v>17</c:v>
                        </c:pt>
                        <c:pt idx="11">
                          <c:v>22</c:v>
                        </c:pt>
                        <c:pt idx="12">
                          <c:v>23</c:v>
                        </c:pt>
                        <c:pt idx="13">
                          <c:v>17</c:v>
                        </c:pt>
                        <c:pt idx="14">
                          <c:v>22</c:v>
                        </c:pt>
                        <c:pt idx="15">
                          <c:v>22</c:v>
                        </c:pt>
                        <c:pt idx="16">
                          <c:v>25</c:v>
                        </c:pt>
                        <c:pt idx="17">
                          <c:v>28</c:v>
                        </c:pt>
                        <c:pt idx="18">
                          <c:v>20</c:v>
                        </c:pt>
                        <c:pt idx="19">
                          <c:v>19</c:v>
                        </c:pt>
                        <c:pt idx="20">
                          <c:v>23</c:v>
                        </c:pt>
                        <c:pt idx="21">
                          <c:v>23</c:v>
                        </c:pt>
                        <c:pt idx="22">
                          <c:v>19</c:v>
                        </c:pt>
                        <c:pt idx="23">
                          <c:v>24</c:v>
                        </c:pt>
                        <c:pt idx="24">
                          <c:v>15</c:v>
                        </c:pt>
                        <c:pt idx="25">
                          <c:v>27</c:v>
                        </c:pt>
                        <c:pt idx="26">
                          <c:v>21</c:v>
                        </c:pt>
                        <c:pt idx="27">
                          <c:v>22</c:v>
                        </c:pt>
                        <c:pt idx="28">
                          <c:v>21</c:v>
                        </c:pt>
                        <c:pt idx="29">
                          <c:v>22</c:v>
                        </c:pt>
                        <c:pt idx="30">
                          <c:v>25</c:v>
                        </c:pt>
                        <c:pt idx="31">
                          <c:v>28</c:v>
                        </c:pt>
                      </c:lvl>
                      <c:lvl>
                        <c:pt idx="0">
                          <c:v>No Cover</c:v>
                        </c:pt>
                        <c:pt idx="1">
                          <c:v>No Cover</c:v>
                        </c:pt>
                        <c:pt idx="2">
                          <c:v>Cover</c:v>
                        </c:pt>
                        <c:pt idx="3">
                          <c:v>No Cover</c:v>
                        </c:pt>
                        <c:pt idx="4">
                          <c:v>No Cover</c:v>
                        </c:pt>
                        <c:pt idx="5">
                          <c:v>Cover</c:v>
                        </c:pt>
                        <c:pt idx="6">
                          <c:v>No Cover</c:v>
                        </c:pt>
                        <c:pt idx="7">
                          <c:v>Cover</c:v>
                        </c:pt>
                        <c:pt idx="8">
                          <c:v>No Cover</c:v>
                        </c:pt>
                        <c:pt idx="9">
                          <c:v>No Cover</c:v>
                        </c:pt>
                        <c:pt idx="10">
                          <c:v>No Cover</c:v>
                        </c:pt>
                        <c:pt idx="11">
                          <c:v>Cover</c:v>
                        </c:pt>
                        <c:pt idx="12">
                          <c:v>No Cover</c:v>
                        </c:pt>
                        <c:pt idx="13">
                          <c:v>Cover</c:v>
                        </c:pt>
                        <c:pt idx="14">
                          <c:v>No Cover</c:v>
                        </c:pt>
                        <c:pt idx="15">
                          <c:v>Cover</c:v>
                        </c:pt>
                        <c:pt idx="16">
                          <c:v>No Cover</c:v>
                        </c:pt>
                        <c:pt idx="17">
                          <c:v>No Cover</c:v>
                        </c:pt>
                        <c:pt idx="18">
                          <c:v>No Cover</c:v>
                        </c:pt>
                        <c:pt idx="19">
                          <c:v>No Cover</c:v>
                        </c:pt>
                        <c:pt idx="20">
                          <c:v>No Cover</c:v>
                        </c:pt>
                        <c:pt idx="21">
                          <c:v>No Cover</c:v>
                        </c:pt>
                        <c:pt idx="22">
                          <c:v>Cover</c:v>
                        </c:pt>
                        <c:pt idx="23">
                          <c:v>Cover</c:v>
                        </c:pt>
                        <c:pt idx="24">
                          <c:v>Cover</c:v>
                        </c:pt>
                        <c:pt idx="25">
                          <c:v>No Cover</c:v>
                        </c:pt>
                        <c:pt idx="26">
                          <c:v>Cover</c:v>
                        </c:pt>
                        <c:pt idx="27">
                          <c:v>Cover</c:v>
                        </c:pt>
                        <c:pt idx="28">
                          <c:v>Cover</c:v>
                        </c:pt>
                        <c:pt idx="29">
                          <c:v>No Cover</c:v>
                        </c:pt>
                        <c:pt idx="30">
                          <c:v>No Cover</c:v>
                        </c:pt>
                        <c:pt idx="31">
                          <c:v>No Cover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1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1</c:v>
                        </c:pt>
                        <c:pt idx="6">
                          <c:v>0</c:v>
                        </c:pt>
                        <c:pt idx="7">
                          <c:v>1</c:v>
                        </c:pt>
                        <c:pt idx="8">
                          <c:v>0</c:v>
                        </c:pt>
                        <c:pt idx="9">
                          <c:v>0</c:v>
                        </c:pt>
                        <c:pt idx="10">
                          <c:v>0</c:v>
                        </c:pt>
                        <c:pt idx="11">
                          <c:v>0</c:v>
                        </c:pt>
                        <c:pt idx="12">
                          <c:v>0</c:v>
                        </c:pt>
                        <c:pt idx="13">
                          <c:v>0</c:v>
                        </c:pt>
                        <c:pt idx="14">
                          <c:v>0</c:v>
                        </c:pt>
                        <c:pt idx="15">
                          <c:v>0</c:v>
                        </c:pt>
                        <c:pt idx="16">
                          <c:v>1</c:v>
                        </c:pt>
                        <c:pt idx="17">
                          <c:v>0</c:v>
                        </c:pt>
                        <c:pt idx="18">
                          <c:v>1</c:v>
                        </c:pt>
                        <c:pt idx="19">
                          <c:v>0</c:v>
                        </c:pt>
                        <c:pt idx="20">
                          <c:v>0</c:v>
                        </c:pt>
                        <c:pt idx="21">
                          <c:v>1</c:v>
                        </c:pt>
                        <c:pt idx="22">
                          <c:v>0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0</c:v>
                        </c:pt>
                        <c:pt idx="26">
                          <c:v>0</c:v>
                        </c:pt>
                        <c:pt idx="27">
                          <c:v>0</c:v>
                        </c:pt>
                        <c:pt idx="28">
                          <c:v>0</c:v>
                        </c:pt>
                        <c:pt idx="29">
                          <c:v>0</c:v>
                        </c:pt>
                        <c:pt idx="30">
                          <c:v>0</c:v>
                        </c:pt>
                        <c:pt idx="31">
                          <c:v>0</c:v>
                        </c:pt>
                      </c:lvl>
                      <c:lvl>
                        <c:pt idx="0">
                          <c:v>Not Under</c:v>
                        </c:pt>
                        <c:pt idx="1">
                          <c:v>Not Under</c:v>
                        </c:pt>
                        <c:pt idx="2">
                          <c:v>Under</c:v>
                        </c:pt>
                        <c:pt idx="3">
                          <c:v>Not Under</c:v>
                        </c:pt>
                        <c:pt idx="4">
                          <c:v>Under</c:v>
                        </c:pt>
                        <c:pt idx="5">
                          <c:v>Not Under</c:v>
                        </c:pt>
                        <c:pt idx="6">
                          <c:v>Under</c:v>
                        </c:pt>
                        <c:pt idx="7">
                          <c:v>Under</c:v>
                        </c:pt>
                        <c:pt idx="8">
                          <c:v>Under</c:v>
                        </c:pt>
                        <c:pt idx="9">
                          <c:v>Under</c:v>
                        </c:pt>
                        <c:pt idx="10">
                          <c:v>Under</c:v>
                        </c:pt>
                        <c:pt idx="11">
                          <c:v>Under</c:v>
                        </c:pt>
                        <c:pt idx="12">
                          <c:v>Under</c:v>
                        </c:pt>
                        <c:pt idx="13">
                          <c:v>Under</c:v>
                        </c:pt>
                        <c:pt idx="14">
                          <c:v>Under</c:v>
                        </c:pt>
                        <c:pt idx="15">
                          <c:v>Under</c:v>
                        </c:pt>
                        <c:pt idx="16">
                          <c:v>Under</c:v>
                        </c:pt>
                        <c:pt idx="17">
                          <c:v>Under</c:v>
                        </c:pt>
                        <c:pt idx="18">
                          <c:v>Not Under</c:v>
                        </c:pt>
                        <c:pt idx="19">
                          <c:v>Under</c:v>
                        </c:pt>
                        <c:pt idx="20">
                          <c:v>Under</c:v>
                        </c:pt>
                        <c:pt idx="21">
                          <c:v>Not Under</c:v>
                        </c:pt>
                        <c:pt idx="22">
                          <c:v>Not Under</c:v>
                        </c:pt>
                        <c:pt idx="23">
                          <c:v>Not Under</c:v>
                        </c:pt>
                        <c:pt idx="24">
                          <c:v>Under</c:v>
                        </c:pt>
                        <c:pt idx="25">
                          <c:v>Not Under</c:v>
                        </c:pt>
                        <c:pt idx="26">
                          <c:v>Not Under</c:v>
                        </c:pt>
                        <c:pt idx="27">
                          <c:v>Not Under</c:v>
                        </c:pt>
                        <c:pt idx="28">
                          <c:v>Under</c:v>
                        </c:pt>
                        <c:pt idx="29">
                          <c:v>Not Under</c:v>
                        </c:pt>
                        <c:pt idx="30">
                          <c:v>Not Under</c:v>
                        </c:pt>
                        <c:pt idx="31">
                          <c:v>Under</c:v>
                        </c:pt>
                      </c:lvl>
                      <c:lvl>
                        <c:pt idx="0">
                          <c:v>Over</c:v>
                        </c:pt>
                        <c:pt idx="1">
                          <c:v>Over</c:v>
                        </c:pt>
                        <c:pt idx="2">
                          <c:v>Not Over</c:v>
                        </c:pt>
                        <c:pt idx="3">
                          <c:v>Over</c:v>
                        </c:pt>
                        <c:pt idx="4">
                          <c:v>Not Over</c:v>
                        </c:pt>
                        <c:pt idx="5">
                          <c:v>Over</c:v>
                        </c:pt>
                        <c:pt idx="6">
                          <c:v>Not Over</c:v>
                        </c:pt>
                        <c:pt idx="7">
                          <c:v>Not Over</c:v>
                        </c:pt>
                        <c:pt idx="8">
                          <c:v>Not Over</c:v>
                        </c:pt>
                        <c:pt idx="9">
                          <c:v>Not Over</c:v>
                        </c:pt>
                        <c:pt idx="10">
                          <c:v>Not Over</c:v>
                        </c:pt>
                        <c:pt idx="11">
                          <c:v>Not Over</c:v>
                        </c:pt>
                        <c:pt idx="12">
                          <c:v>Not Over</c:v>
                        </c:pt>
                        <c:pt idx="13">
                          <c:v>Not Over</c:v>
                        </c:pt>
                        <c:pt idx="14">
                          <c:v>Not Over</c:v>
                        </c:pt>
                        <c:pt idx="15">
                          <c:v>Not Over</c:v>
                        </c:pt>
                        <c:pt idx="16">
                          <c:v>Not Over</c:v>
                        </c:pt>
                        <c:pt idx="17">
                          <c:v>Not Over</c:v>
                        </c:pt>
                        <c:pt idx="18">
                          <c:v>Not Over</c:v>
                        </c:pt>
                        <c:pt idx="19">
                          <c:v>Not Over</c:v>
                        </c:pt>
                        <c:pt idx="20">
                          <c:v>Not Over</c:v>
                        </c:pt>
                        <c:pt idx="21">
                          <c:v>Over</c:v>
                        </c:pt>
                        <c:pt idx="22">
                          <c:v>Over</c:v>
                        </c:pt>
                        <c:pt idx="23">
                          <c:v>Over</c:v>
                        </c:pt>
                        <c:pt idx="24">
                          <c:v>Not Over</c:v>
                        </c:pt>
                        <c:pt idx="25">
                          <c:v>Not Over</c:v>
                        </c:pt>
                        <c:pt idx="26">
                          <c:v>Over</c:v>
                        </c:pt>
                        <c:pt idx="27">
                          <c:v>Over</c:v>
                        </c:pt>
                        <c:pt idx="28">
                          <c:v>Not Over</c:v>
                        </c:pt>
                        <c:pt idx="29">
                          <c:v>Over</c:v>
                        </c:pt>
                        <c:pt idx="30">
                          <c:v>Over</c:v>
                        </c:pt>
                        <c:pt idx="31">
                          <c:v>Not Over</c:v>
                        </c:pt>
                      </c:lvl>
                      <c:lvl>
                        <c:pt idx="0">
                          <c:v>48</c:v>
                        </c:pt>
                        <c:pt idx="1">
                          <c:v>47.5</c:v>
                        </c:pt>
                        <c:pt idx="2">
                          <c:v>47</c:v>
                        </c:pt>
                        <c:pt idx="3">
                          <c:v>48</c:v>
                        </c:pt>
                        <c:pt idx="4">
                          <c:v>46.5</c:v>
                        </c:pt>
                        <c:pt idx="5">
                          <c:v>46.5</c:v>
                        </c:pt>
                        <c:pt idx="6">
                          <c:v>44</c:v>
                        </c:pt>
                        <c:pt idx="7">
                          <c:v>44</c:v>
                        </c:pt>
                        <c:pt idx="8">
                          <c:v>38</c:v>
                        </c:pt>
                        <c:pt idx="9">
                          <c:v>45.5</c:v>
                        </c:pt>
                        <c:pt idx="10">
                          <c:v>43</c:v>
                        </c:pt>
                        <c:pt idx="11">
                          <c:v>43.5</c:v>
                        </c:pt>
                        <c:pt idx="12">
                          <c:v>47.5</c:v>
                        </c:pt>
                        <c:pt idx="13">
                          <c:v>43.5</c:v>
                        </c:pt>
                        <c:pt idx="14">
                          <c:v>50.5</c:v>
                        </c:pt>
                        <c:pt idx="15">
                          <c:v>43.5</c:v>
                        </c:pt>
                        <c:pt idx="16">
                          <c:v>48.5</c:v>
                        </c:pt>
                        <c:pt idx="17">
                          <c:v>46</c:v>
                        </c:pt>
                        <c:pt idx="18">
                          <c:v>47</c:v>
                        </c:pt>
                        <c:pt idx="19">
                          <c:v>45.5</c:v>
                        </c:pt>
                        <c:pt idx="20">
                          <c:v>49.5</c:v>
                        </c:pt>
                        <c:pt idx="21">
                          <c:v>44</c:v>
                        </c:pt>
                        <c:pt idx="22">
                          <c:v>44.5</c:v>
                        </c:pt>
                        <c:pt idx="23">
                          <c:v>42</c:v>
                        </c:pt>
                        <c:pt idx="24">
                          <c:v>40</c:v>
                        </c:pt>
                        <c:pt idx="25">
                          <c:v>42.5</c:v>
                        </c:pt>
                        <c:pt idx="26">
                          <c:v>44.5</c:v>
                        </c:pt>
                        <c:pt idx="27">
                          <c:v>42.5</c:v>
                        </c:pt>
                        <c:pt idx="28">
                          <c:v>46.5</c:v>
                        </c:pt>
                        <c:pt idx="29">
                          <c:v>44.5</c:v>
                        </c:pt>
                        <c:pt idx="30">
                          <c:v>42.5</c:v>
                        </c:pt>
                        <c:pt idx="31">
                          <c:v>46.5</c:v>
                        </c:pt>
                      </c:lvl>
                      <c:lvl>
                        <c:pt idx="0">
                          <c:v>-8.5</c:v>
                        </c:pt>
                        <c:pt idx="1">
                          <c:v>3</c:v>
                        </c:pt>
                        <c:pt idx="2">
                          <c:v>1</c:v>
                        </c:pt>
                        <c:pt idx="3">
                          <c:v>5</c:v>
                        </c:pt>
                        <c:pt idx="4">
                          <c:v>-1</c:v>
                        </c:pt>
                        <c:pt idx="5">
                          <c:v>-4</c:v>
                        </c:pt>
                        <c:pt idx="6">
                          <c:v>6.5</c:v>
                        </c:pt>
                        <c:pt idx="7">
                          <c:v>-2.5</c:v>
                        </c:pt>
                        <c:pt idx="8">
                          <c:v>3</c:v>
                        </c:pt>
                        <c:pt idx="9">
                          <c:v>-6</c:v>
                        </c:pt>
                        <c:pt idx="10">
                          <c:v>-9</c:v>
                        </c:pt>
                        <c:pt idx="11">
                          <c:v>1</c:v>
                        </c:pt>
                        <c:pt idx="12">
                          <c:v>-2</c:v>
                        </c:pt>
                        <c:pt idx="13">
                          <c:v>-3</c:v>
                        </c:pt>
                        <c:pt idx="14">
                          <c:v>1</c:v>
                        </c:pt>
                        <c:pt idx="15">
                          <c:v>1.5</c:v>
                        </c:pt>
                        <c:pt idx="16">
                          <c:v>-3.5</c:v>
                        </c:pt>
                        <c:pt idx="17">
                          <c:v>7</c:v>
                        </c:pt>
                        <c:pt idx="18">
                          <c:v>-5.5</c:v>
                        </c:pt>
                        <c:pt idx="19">
                          <c:v>-11.5</c:v>
                        </c:pt>
                        <c:pt idx="20">
                          <c:v>-3.5</c:v>
                        </c:pt>
                        <c:pt idx="21">
                          <c:v>-1.5</c:v>
                        </c:pt>
                        <c:pt idx="22">
                          <c:v>-5.5</c:v>
                        </c:pt>
                        <c:pt idx="23">
                          <c:v>5.5</c:v>
                        </c:pt>
                        <c:pt idx="24">
                          <c:v>-3</c:v>
                        </c:pt>
                        <c:pt idx="25">
                          <c:v>4.5</c:v>
                        </c:pt>
                        <c:pt idx="26">
                          <c:v>-6.5</c:v>
                        </c:pt>
                        <c:pt idx="27">
                          <c:v>2.5</c:v>
                        </c:pt>
                        <c:pt idx="28">
                          <c:v>1.5</c:v>
                        </c:pt>
                        <c:pt idx="29">
                          <c:v>-4.5</c:v>
                        </c:pt>
                        <c:pt idx="30">
                          <c:v>-2.5</c:v>
                        </c:pt>
                        <c:pt idx="31">
                          <c:v>3.5</c:v>
                        </c:pt>
                      </c:lvl>
                      <c:lvl>
                        <c:pt idx="0">
                          <c:v>phi</c:v>
                        </c:pt>
                        <c:pt idx="1">
                          <c:v>sdg</c:v>
                        </c:pt>
                        <c:pt idx="2">
                          <c:v>atl</c:v>
                        </c:pt>
                        <c:pt idx="3">
                          <c:v>cle</c:v>
                        </c:pt>
                        <c:pt idx="4">
                          <c:v>clt</c:v>
                        </c:pt>
                        <c:pt idx="5">
                          <c:v>jax</c:v>
                        </c:pt>
                        <c:pt idx="6">
                          <c:v>nor</c:v>
                        </c:pt>
                        <c:pt idx="7">
                          <c:v>nwe</c:v>
                        </c:pt>
                        <c:pt idx="8">
                          <c:v>nyj</c:v>
                        </c:pt>
                        <c:pt idx="9">
                          <c:v>was</c:v>
                        </c:pt>
                        <c:pt idx="10">
                          <c:v>den</c:v>
                        </c:pt>
                        <c:pt idx="11">
                          <c:v>sea</c:v>
                        </c:pt>
                        <c:pt idx="12">
                          <c:v>gnb</c:v>
                        </c:pt>
                        <c:pt idx="13">
                          <c:v>ram</c:v>
                        </c:pt>
                        <c:pt idx="14">
                          <c:v>buf</c:v>
                        </c:pt>
                        <c:pt idx="15">
                          <c:v>chi</c:v>
                        </c:pt>
                        <c:pt idx="16">
                          <c:v>gnb</c:v>
                        </c:pt>
                        <c:pt idx="17">
                          <c:v>nyj</c:v>
                        </c:pt>
                        <c:pt idx="18">
                          <c:v>det</c:v>
                        </c:pt>
                        <c:pt idx="19">
                          <c:v>rav</c:v>
                        </c:pt>
                        <c:pt idx="20">
                          <c:v>cin</c:v>
                        </c:pt>
                        <c:pt idx="21">
                          <c:v>mia</c:v>
                        </c:pt>
                        <c:pt idx="22">
                          <c:v>dal</c:v>
                        </c:pt>
                        <c:pt idx="23">
                          <c:v>oti</c:v>
                        </c:pt>
                        <c:pt idx="24">
                          <c:v>pit</c:v>
                        </c:pt>
                        <c:pt idx="25">
                          <c:v>nor</c:v>
                        </c:pt>
                        <c:pt idx="26">
                          <c:v>crd</c:v>
                        </c:pt>
                        <c:pt idx="27">
                          <c:v>clt</c:v>
                        </c:pt>
                        <c:pt idx="28">
                          <c:v>kan</c:v>
                        </c:pt>
                        <c:pt idx="29">
                          <c:v>min</c:v>
                        </c:pt>
                        <c:pt idx="30">
                          <c:v>htx</c:v>
                        </c:pt>
                        <c:pt idx="31">
                          <c:v>rai</c:v>
                        </c:pt>
                      </c:lvl>
                      <c:lvl>
                        <c:pt idx="0">
                          <c:v>dal</c:v>
                        </c:pt>
                        <c:pt idx="1">
                          <c:v>kan</c:v>
                        </c:pt>
                        <c:pt idx="2">
                          <c:v>tam</c:v>
                        </c:pt>
                        <c:pt idx="3">
                          <c:v>cin</c:v>
                        </c:pt>
                        <c:pt idx="4">
                          <c:v>mia</c:v>
                        </c:pt>
                        <c:pt idx="5">
                          <c:v>car</c:v>
                        </c:pt>
                        <c:pt idx="6">
                          <c:v>crd</c:v>
                        </c:pt>
                        <c:pt idx="7">
                          <c:v>rai</c:v>
                        </c:pt>
                        <c:pt idx="8">
                          <c:v>pit</c:v>
                        </c:pt>
                        <c:pt idx="9">
                          <c:v>nyg</c:v>
                        </c:pt>
                        <c:pt idx="10">
                          <c:v>oti</c:v>
                        </c:pt>
                        <c:pt idx="11">
                          <c:v>sfo</c:v>
                        </c:pt>
                        <c:pt idx="12">
                          <c:v>det</c:v>
                        </c:pt>
                        <c:pt idx="13">
                          <c:v>htx</c:v>
                        </c:pt>
                        <c:pt idx="14">
                          <c:v>rav</c:v>
                        </c:pt>
                        <c:pt idx="15">
                          <c:v>min</c:v>
                        </c:pt>
                        <c:pt idx="16">
                          <c:v>was</c:v>
                        </c:pt>
                        <c:pt idx="17">
                          <c:v>buf</c:v>
                        </c:pt>
                        <c:pt idx="18">
                          <c:v>chi</c:v>
                        </c:pt>
                        <c:pt idx="19">
                          <c:v>cle</c:v>
                        </c:pt>
                        <c:pt idx="20">
                          <c:v>jax</c:v>
                        </c:pt>
                        <c:pt idx="21">
                          <c:v>nwe</c:v>
                        </c:pt>
                        <c:pt idx="22">
                          <c:v>nyg</c:v>
                        </c:pt>
                        <c:pt idx="23">
                          <c:v>ram</c:v>
                        </c:pt>
                        <c:pt idx="24">
                          <c:v>sea</c:v>
                        </c:pt>
                        <c:pt idx="25">
                          <c:v>sfo</c:v>
                        </c:pt>
                        <c:pt idx="26">
                          <c:v>car</c:v>
                        </c:pt>
                        <c:pt idx="27">
                          <c:v>den</c:v>
                        </c:pt>
                        <c:pt idx="28">
                          <c:v>phi</c:v>
                        </c:pt>
                        <c:pt idx="29">
                          <c:v>atl</c:v>
                        </c:pt>
                        <c:pt idx="30">
                          <c:v>tam</c:v>
                        </c:pt>
                        <c:pt idx="31">
                          <c:v>sdg</c:v>
                        </c:pt>
                      </c:lvl>
                      <c:lvl>
                        <c:pt idx="0">
                          <c:v>dal @ phi</c:v>
                        </c:pt>
                        <c:pt idx="1">
                          <c:v>kan @ sdg</c:v>
                        </c:pt>
                        <c:pt idx="2">
                          <c:v>tam @ atl</c:v>
                        </c:pt>
                        <c:pt idx="3">
                          <c:v>cin @ cle</c:v>
                        </c:pt>
                        <c:pt idx="4">
                          <c:v>mia @ clt</c:v>
                        </c:pt>
                        <c:pt idx="5">
                          <c:v>car @ jax</c:v>
                        </c:pt>
                        <c:pt idx="6">
                          <c:v>crd @ nor</c:v>
                        </c:pt>
                        <c:pt idx="7">
                          <c:v>rai @ nwe</c:v>
                        </c:pt>
                        <c:pt idx="8">
                          <c:v>pit @ nyj</c:v>
                        </c:pt>
                        <c:pt idx="9">
                          <c:v>nyg @ was</c:v>
                        </c:pt>
                        <c:pt idx="10">
                          <c:v>oti @ den</c:v>
                        </c:pt>
                        <c:pt idx="11">
                          <c:v>sfo @ sea</c:v>
                        </c:pt>
                        <c:pt idx="12">
                          <c:v>det @ gnb</c:v>
                        </c:pt>
                        <c:pt idx="13">
                          <c:v>htx @ ram</c:v>
                        </c:pt>
                        <c:pt idx="14">
                          <c:v>rav @ buf</c:v>
                        </c:pt>
                        <c:pt idx="15">
                          <c:v>min @ chi</c:v>
                        </c:pt>
                        <c:pt idx="16">
                          <c:v>was @ gnb</c:v>
                        </c:pt>
                        <c:pt idx="17">
                          <c:v>buf @ nyj</c:v>
                        </c:pt>
                        <c:pt idx="18">
                          <c:v>chi @ det</c:v>
                        </c:pt>
                        <c:pt idx="19">
                          <c:v>cle @ rav</c:v>
                        </c:pt>
                        <c:pt idx="20">
                          <c:v>jax @ cin</c:v>
                        </c:pt>
                        <c:pt idx="21">
                          <c:v>nwe @ mia</c:v>
                        </c:pt>
                        <c:pt idx="22">
                          <c:v>nyg @ dal</c:v>
                        </c:pt>
                        <c:pt idx="23">
                          <c:v>ram @ oti</c:v>
                        </c:pt>
                        <c:pt idx="24">
                          <c:v>sea @ pit</c:v>
                        </c:pt>
                        <c:pt idx="25">
                          <c:v>sfo @ nor</c:v>
                        </c:pt>
                        <c:pt idx="26">
                          <c:v>car @ crd</c:v>
                        </c:pt>
                        <c:pt idx="27">
                          <c:v>den @ clt</c:v>
                        </c:pt>
                        <c:pt idx="28">
                          <c:v>phi @ kan</c:v>
                        </c:pt>
                        <c:pt idx="29">
                          <c:v>atl @ min</c:v>
                        </c:pt>
                        <c:pt idx="30">
                          <c:v>tam @ htx</c:v>
                        </c:pt>
                        <c:pt idx="31">
                          <c:v>sdg @ rai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2</c:v>
                        </c:pt>
                        <c:pt idx="17">
                          <c:v>2</c:v>
                        </c:pt>
                        <c:pt idx="18">
                          <c:v>2</c:v>
                        </c:pt>
                        <c:pt idx="19">
                          <c:v>2</c:v>
                        </c:pt>
                        <c:pt idx="20">
                          <c:v>2</c:v>
                        </c:pt>
                        <c:pt idx="21">
                          <c:v>2</c:v>
                        </c:pt>
                        <c:pt idx="22">
                          <c:v>2</c:v>
                        </c:pt>
                        <c:pt idx="23">
                          <c:v>2</c:v>
                        </c:pt>
                        <c:pt idx="24">
                          <c:v>2</c:v>
                        </c:pt>
                        <c:pt idx="25">
                          <c:v>2</c:v>
                        </c:pt>
                        <c:pt idx="26">
                          <c:v>2</c:v>
                        </c:pt>
                        <c:pt idx="27">
                          <c:v>2</c:v>
                        </c:pt>
                        <c:pt idx="28">
                          <c:v>2</c:v>
                        </c:pt>
                        <c:pt idx="29">
                          <c:v>2</c:v>
                        </c:pt>
                        <c:pt idx="30">
                          <c:v>2</c:v>
                        </c:pt>
                        <c:pt idx="31">
                          <c:v>2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Predictions'!$S$2:$S$33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44</c:v>
                      </c:pt>
                      <c:pt idx="1">
                        <c:v>48</c:v>
                      </c:pt>
                      <c:pt idx="2">
                        <c:v>43</c:v>
                      </c:pt>
                      <c:pt idx="3">
                        <c:v>33</c:v>
                      </c:pt>
                      <c:pt idx="4">
                        <c:v>41</c:v>
                      </c:pt>
                      <c:pt idx="5">
                        <c:v>36</c:v>
                      </c:pt>
                      <c:pt idx="6">
                        <c:v>33</c:v>
                      </c:pt>
                      <c:pt idx="7">
                        <c:v>33</c:v>
                      </c:pt>
                      <c:pt idx="8">
                        <c:v>66</c:v>
                      </c:pt>
                      <c:pt idx="9">
                        <c:v>27</c:v>
                      </c:pt>
                      <c:pt idx="10">
                        <c:v>32</c:v>
                      </c:pt>
                      <c:pt idx="11">
                        <c:v>30</c:v>
                      </c:pt>
                      <c:pt idx="12">
                        <c:v>40</c:v>
                      </c:pt>
                      <c:pt idx="13">
                        <c:v>23</c:v>
                      </c:pt>
                      <c:pt idx="14">
                        <c:v>81</c:v>
                      </c:pt>
                      <c:pt idx="15">
                        <c:v>51</c:v>
                      </c:pt>
                      <c:pt idx="16">
                        <c:v>45</c:v>
                      </c:pt>
                      <c:pt idx="17">
                        <c:v>40</c:v>
                      </c:pt>
                      <c:pt idx="18">
                        <c:v>73</c:v>
                      </c:pt>
                      <c:pt idx="19">
                        <c:v>58</c:v>
                      </c:pt>
                      <c:pt idx="20">
                        <c:v>58</c:v>
                      </c:pt>
                      <c:pt idx="21">
                        <c:v>60</c:v>
                      </c:pt>
                      <c:pt idx="22">
                        <c:v>77</c:v>
                      </c:pt>
                      <c:pt idx="23">
                        <c:v>52</c:v>
                      </c:pt>
                      <c:pt idx="24">
                        <c:v>48</c:v>
                      </c:pt>
                      <c:pt idx="25">
                        <c:v>47</c:v>
                      </c:pt>
                      <c:pt idx="26">
                        <c:v>49</c:v>
                      </c:pt>
                      <c:pt idx="27">
                        <c:v>57</c:v>
                      </c:pt>
                      <c:pt idx="28">
                        <c:v>37</c:v>
                      </c:pt>
                      <c:pt idx="29">
                        <c:v>28</c:v>
                      </c:pt>
                      <c:pt idx="30">
                        <c:v>39</c:v>
                      </c:pt>
                      <c:pt idx="31">
                        <c:v>29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4F5-4ACF-84A8-640FBD14481B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Predictions'!$T$1</c15:sqref>
                        </c15:formulaRef>
                      </c:ext>
                    </c:extLst>
                    <c:strCache>
                      <c:ptCount val="1"/>
                      <c:pt idx="0">
                        <c:v>Cover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Predictions'!$A$2:$K$33</c15:sqref>
                        </c15:formulaRef>
                      </c:ext>
                    </c:extLst>
                    <c:multiLvlStrCache>
                      <c:ptCount val="32"/>
                      <c:lvl>
                        <c:pt idx="0">
                          <c:v>26</c:v>
                        </c:pt>
                        <c:pt idx="1">
                          <c:v>29</c:v>
                        </c:pt>
                        <c:pt idx="2">
                          <c:v>18</c:v>
                        </c:pt>
                        <c:pt idx="3">
                          <c:v>30</c:v>
                        </c:pt>
                        <c:pt idx="4">
                          <c:v>28</c:v>
                        </c:pt>
                        <c:pt idx="5">
                          <c:v>21</c:v>
                        </c:pt>
                        <c:pt idx="6">
                          <c:v>26</c:v>
                        </c:pt>
                        <c:pt idx="7">
                          <c:v>22</c:v>
                        </c:pt>
                        <c:pt idx="8">
                          <c:v>21</c:v>
                        </c:pt>
                        <c:pt idx="9">
                          <c:v>21</c:v>
                        </c:pt>
                        <c:pt idx="10">
                          <c:v>17</c:v>
                        </c:pt>
                        <c:pt idx="11">
                          <c:v>22</c:v>
                        </c:pt>
                        <c:pt idx="12">
                          <c:v>23</c:v>
                        </c:pt>
                        <c:pt idx="13">
                          <c:v>17</c:v>
                        </c:pt>
                        <c:pt idx="14">
                          <c:v>22</c:v>
                        </c:pt>
                        <c:pt idx="15">
                          <c:v>22</c:v>
                        </c:pt>
                        <c:pt idx="16">
                          <c:v>25</c:v>
                        </c:pt>
                        <c:pt idx="17">
                          <c:v>28</c:v>
                        </c:pt>
                        <c:pt idx="18">
                          <c:v>20</c:v>
                        </c:pt>
                        <c:pt idx="19">
                          <c:v>19</c:v>
                        </c:pt>
                        <c:pt idx="20">
                          <c:v>23</c:v>
                        </c:pt>
                        <c:pt idx="21">
                          <c:v>23</c:v>
                        </c:pt>
                        <c:pt idx="22">
                          <c:v>19</c:v>
                        </c:pt>
                        <c:pt idx="23">
                          <c:v>24</c:v>
                        </c:pt>
                        <c:pt idx="24">
                          <c:v>15</c:v>
                        </c:pt>
                        <c:pt idx="25">
                          <c:v>27</c:v>
                        </c:pt>
                        <c:pt idx="26">
                          <c:v>21</c:v>
                        </c:pt>
                        <c:pt idx="27">
                          <c:v>22</c:v>
                        </c:pt>
                        <c:pt idx="28">
                          <c:v>21</c:v>
                        </c:pt>
                        <c:pt idx="29">
                          <c:v>22</c:v>
                        </c:pt>
                        <c:pt idx="30">
                          <c:v>25</c:v>
                        </c:pt>
                        <c:pt idx="31">
                          <c:v>28</c:v>
                        </c:pt>
                      </c:lvl>
                      <c:lvl>
                        <c:pt idx="0">
                          <c:v>No Cover</c:v>
                        </c:pt>
                        <c:pt idx="1">
                          <c:v>No Cover</c:v>
                        </c:pt>
                        <c:pt idx="2">
                          <c:v>Cover</c:v>
                        </c:pt>
                        <c:pt idx="3">
                          <c:v>No Cover</c:v>
                        </c:pt>
                        <c:pt idx="4">
                          <c:v>No Cover</c:v>
                        </c:pt>
                        <c:pt idx="5">
                          <c:v>Cover</c:v>
                        </c:pt>
                        <c:pt idx="6">
                          <c:v>No Cover</c:v>
                        </c:pt>
                        <c:pt idx="7">
                          <c:v>Cover</c:v>
                        </c:pt>
                        <c:pt idx="8">
                          <c:v>No Cover</c:v>
                        </c:pt>
                        <c:pt idx="9">
                          <c:v>No Cover</c:v>
                        </c:pt>
                        <c:pt idx="10">
                          <c:v>No Cover</c:v>
                        </c:pt>
                        <c:pt idx="11">
                          <c:v>Cover</c:v>
                        </c:pt>
                        <c:pt idx="12">
                          <c:v>No Cover</c:v>
                        </c:pt>
                        <c:pt idx="13">
                          <c:v>Cover</c:v>
                        </c:pt>
                        <c:pt idx="14">
                          <c:v>No Cover</c:v>
                        </c:pt>
                        <c:pt idx="15">
                          <c:v>Cover</c:v>
                        </c:pt>
                        <c:pt idx="16">
                          <c:v>No Cover</c:v>
                        </c:pt>
                        <c:pt idx="17">
                          <c:v>No Cover</c:v>
                        </c:pt>
                        <c:pt idx="18">
                          <c:v>No Cover</c:v>
                        </c:pt>
                        <c:pt idx="19">
                          <c:v>No Cover</c:v>
                        </c:pt>
                        <c:pt idx="20">
                          <c:v>No Cover</c:v>
                        </c:pt>
                        <c:pt idx="21">
                          <c:v>No Cover</c:v>
                        </c:pt>
                        <c:pt idx="22">
                          <c:v>Cover</c:v>
                        </c:pt>
                        <c:pt idx="23">
                          <c:v>Cover</c:v>
                        </c:pt>
                        <c:pt idx="24">
                          <c:v>Cover</c:v>
                        </c:pt>
                        <c:pt idx="25">
                          <c:v>No Cover</c:v>
                        </c:pt>
                        <c:pt idx="26">
                          <c:v>Cover</c:v>
                        </c:pt>
                        <c:pt idx="27">
                          <c:v>Cover</c:v>
                        </c:pt>
                        <c:pt idx="28">
                          <c:v>Cover</c:v>
                        </c:pt>
                        <c:pt idx="29">
                          <c:v>No Cover</c:v>
                        </c:pt>
                        <c:pt idx="30">
                          <c:v>No Cover</c:v>
                        </c:pt>
                        <c:pt idx="31">
                          <c:v>No Cover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1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1</c:v>
                        </c:pt>
                        <c:pt idx="6">
                          <c:v>0</c:v>
                        </c:pt>
                        <c:pt idx="7">
                          <c:v>1</c:v>
                        </c:pt>
                        <c:pt idx="8">
                          <c:v>0</c:v>
                        </c:pt>
                        <c:pt idx="9">
                          <c:v>0</c:v>
                        </c:pt>
                        <c:pt idx="10">
                          <c:v>0</c:v>
                        </c:pt>
                        <c:pt idx="11">
                          <c:v>0</c:v>
                        </c:pt>
                        <c:pt idx="12">
                          <c:v>0</c:v>
                        </c:pt>
                        <c:pt idx="13">
                          <c:v>0</c:v>
                        </c:pt>
                        <c:pt idx="14">
                          <c:v>0</c:v>
                        </c:pt>
                        <c:pt idx="15">
                          <c:v>0</c:v>
                        </c:pt>
                        <c:pt idx="16">
                          <c:v>1</c:v>
                        </c:pt>
                        <c:pt idx="17">
                          <c:v>0</c:v>
                        </c:pt>
                        <c:pt idx="18">
                          <c:v>1</c:v>
                        </c:pt>
                        <c:pt idx="19">
                          <c:v>0</c:v>
                        </c:pt>
                        <c:pt idx="20">
                          <c:v>0</c:v>
                        </c:pt>
                        <c:pt idx="21">
                          <c:v>1</c:v>
                        </c:pt>
                        <c:pt idx="22">
                          <c:v>0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0</c:v>
                        </c:pt>
                        <c:pt idx="26">
                          <c:v>0</c:v>
                        </c:pt>
                        <c:pt idx="27">
                          <c:v>0</c:v>
                        </c:pt>
                        <c:pt idx="28">
                          <c:v>0</c:v>
                        </c:pt>
                        <c:pt idx="29">
                          <c:v>0</c:v>
                        </c:pt>
                        <c:pt idx="30">
                          <c:v>0</c:v>
                        </c:pt>
                        <c:pt idx="31">
                          <c:v>0</c:v>
                        </c:pt>
                      </c:lvl>
                      <c:lvl>
                        <c:pt idx="0">
                          <c:v>Not Under</c:v>
                        </c:pt>
                        <c:pt idx="1">
                          <c:v>Not Under</c:v>
                        </c:pt>
                        <c:pt idx="2">
                          <c:v>Under</c:v>
                        </c:pt>
                        <c:pt idx="3">
                          <c:v>Not Under</c:v>
                        </c:pt>
                        <c:pt idx="4">
                          <c:v>Under</c:v>
                        </c:pt>
                        <c:pt idx="5">
                          <c:v>Not Under</c:v>
                        </c:pt>
                        <c:pt idx="6">
                          <c:v>Under</c:v>
                        </c:pt>
                        <c:pt idx="7">
                          <c:v>Under</c:v>
                        </c:pt>
                        <c:pt idx="8">
                          <c:v>Under</c:v>
                        </c:pt>
                        <c:pt idx="9">
                          <c:v>Under</c:v>
                        </c:pt>
                        <c:pt idx="10">
                          <c:v>Under</c:v>
                        </c:pt>
                        <c:pt idx="11">
                          <c:v>Under</c:v>
                        </c:pt>
                        <c:pt idx="12">
                          <c:v>Under</c:v>
                        </c:pt>
                        <c:pt idx="13">
                          <c:v>Under</c:v>
                        </c:pt>
                        <c:pt idx="14">
                          <c:v>Under</c:v>
                        </c:pt>
                        <c:pt idx="15">
                          <c:v>Under</c:v>
                        </c:pt>
                        <c:pt idx="16">
                          <c:v>Under</c:v>
                        </c:pt>
                        <c:pt idx="17">
                          <c:v>Under</c:v>
                        </c:pt>
                        <c:pt idx="18">
                          <c:v>Not Under</c:v>
                        </c:pt>
                        <c:pt idx="19">
                          <c:v>Under</c:v>
                        </c:pt>
                        <c:pt idx="20">
                          <c:v>Under</c:v>
                        </c:pt>
                        <c:pt idx="21">
                          <c:v>Not Under</c:v>
                        </c:pt>
                        <c:pt idx="22">
                          <c:v>Not Under</c:v>
                        </c:pt>
                        <c:pt idx="23">
                          <c:v>Not Under</c:v>
                        </c:pt>
                        <c:pt idx="24">
                          <c:v>Under</c:v>
                        </c:pt>
                        <c:pt idx="25">
                          <c:v>Not Under</c:v>
                        </c:pt>
                        <c:pt idx="26">
                          <c:v>Not Under</c:v>
                        </c:pt>
                        <c:pt idx="27">
                          <c:v>Not Under</c:v>
                        </c:pt>
                        <c:pt idx="28">
                          <c:v>Under</c:v>
                        </c:pt>
                        <c:pt idx="29">
                          <c:v>Not Under</c:v>
                        </c:pt>
                        <c:pt idx="30">
                          <c:v>Not Under</c:v>
                        </c:pt>
                        <c:pt idx="31">
                          <c:v>Under</c:v>
                        </c:pt>
                      </c:lvl>
                      <c:lvl>
                        <c:pt idx="0">
                          <c:v>Over</c:v>
                        </c:pt>
                        <c:pt idx="1">
                          <c:v>Over</c:v>
                        </c:pt>
                        <c:pt idx="2">
                          <c:v>Not Over</c:v>
                        </c:pt>
                        <c:pt idx="3">
                          <c:v>Over</c:v>
                        </c:pt>
                        <c:pt idx="4">
                          <c:v>Not Over</c:v>
                        </c:pt>
                        <c:pt idx="5">
                          <c:v>Over</c:v>
                        </c:pt>
                        <c:pt idx="6">
                          <c:v>Not Over</c:v>
                        </c:pt>
                        <c:pt idx="7">
                          <c:v>Not Over</c:v>
                        </c:pt>
                        <c:pt idx="8">
                          <c:v>Not Over</c:v>
                        </c:pt>
                        <c:pt idx="9">
                          <c:v>Not Over</c:v>
                        </c:pt>
                        <c:pt idx="10">
                          <c:v>Not Over</c:v>
                        </c:pt>
                        <c:pt idx="11">
                          <c:v>Not Over</c:v>
                        </c:pt>
                        <c:pt idx="12">
                          <c:v>Not Over</c:v>
                        </c:pt>
                        <c:pt idx="13">
                          <c:v>Not Over</c:v>
                        </c:pt>
                        <c:pt idx="14">
                          <c:v>Not Over</c:v>
                        </c:pt>
                        <c:pt idx="15">
                          <c:v>Not Over</c:v>
                        </c:pt>
                        <c:pt idx="16">
                          <c:v>Not Over</c:v>
                        </c:pt>
                        <c:pt idx="17">
                          <c:v>Not Over</c:v>
                        </c:pt>
                        <c:pt idx="18">
                          <c:v>Not Over</c:v>
                        </c:pt>
                        <c:pt idx="19">
                          <c:v>Not Over</c:v>
                        </c:pt>
                        <c:pt idx="20">
                          <c:v>Not Over</c:v>
                        </c:pt>
                        <c:pt idx="21">
                          <c:v>Over</c:v>
                        </c:pt>
                        <c:pt idx="22">
                          <c:v>Over</c:v>
                        </c:pt>
                        <c:pt idx="23">
                          <c:v>Over</c:v>
                        </c:pt>
                        <c:pt idx="24">
                          <c:v>Not Over</c:v>
                        </c:pt>
                        <c:pt idx="25">
                          <c:v>Not Over</c:v>
                        </c:pt>
                        <c:pt idx="26">
                          <c:v>Over</c:v>
                        </c:pt>
                        <c:pt idx="27">
                          <c:v>Over</c:v>
                        </c:pt>
                        <c:pt idx="28">
                          <c:v>Not Over</c:v>
                        </c:pt>
                        <c:pt idx="29">
                          <c:v>Over</c:v>
                        </c:pt>
                        <c:pt idx="30">
                          <c:v>Over</c:v>
                        </c:pt>
                        <c:pt idx="31">
                          <c:v>Not Over</c:v>
                        </c:pt>
                      </c:lvl>
                      <c:lvl>
                        <c:pt idx="0">
                          <c:v>48</c:v>
                        </c:pt>
                        <c:pt idx="1">
                          <c:v>47.5</c:v>
                        </c:pt>
                        <c:pt idx="2">
                          <c:v>47</c:v>
                        </c:pt>
                        <c:pt idx="3">
                          <c:v>48</c:v>
                        </c:pt>
                        <c:pt idx="4">
                          <c:v>46.5</c:v>
                        </c:pt>
                        <c:pt idx="5">
                          <c:v>46.5</c:v>
                        </c:pt>
                        <c:pt idx="6">
                          <c:v>44</c:v>
                        </c:pt>
                        <c:pt idx="7">
                          <c:v>44</c:v>
                        </c:pt>
                        <c:pt idx="8">
                          <c:v>38</c:v>
                        </c:pt>
                        <c:pt idx="9">
                          <c:v>45.5</c:v>
                        </c:pt>
                        <c:pt idx="10">
                          <c:v>43</c:v>
                        </c:pt>
                        <c:pt idx="11">
                          <c:v>43.5</c:v>
                        </c:pt>
                        <c:pt idx="12">
                          <c:v>47.5</c:v>
                        </c:pt>
                        <c:pt idx="13">
                          <c:v>43.5</c:v>
                        </c:pt>
                        <c:pt idx="14">
                          <c:v>50.5</c:v>
                        </c:pt>
                        <c:pt idx="15">
                          <c:v>43.5</c:v>
                        </c:pt>
                        <c:pt idx="16">
                          <c:v>48.5</c:v>
                        </c:pt>
                        <c:pt idx="17">
                          <c:v>46</c:v>
                        </c:pt>
                        <c:pt idx="18">
                          <c:v>47</c:v>
                        </c:pt>
                        <c:pt idx="19">
                          <c:v>45.5</c:v>
                        </c:pt>
                        <c:pt idx="20">
                          <c:v>49.5</c:v>
                        </c:pt>
                        <c:pt idx="21">
                          <c:v>44</c:v>
                        </c:pt>
                        <c:pt idx="22">
                          <c:v>44.5</c:v>
                        </c:pt>
                        <c:pt idx="23">
                          <c:v>42</c:v>
                        </c:pt>
                        <c:pt idx="24">
                          <c:v>40</c:v>
                        </c:pt>
                        <c:pt idx="25">
                          <c:v>42.5</c:v>
                        </c:pt>
                        <c:pt idx="26">
                          <c:v>44.5</c:v>
                        </c:pt>
                        <c:pt idx="27">
                          <c:v>42.5</c:v>
                        </c:pt>
                        <c:pt idx="28">
                          <c:v>46.5</c:v>
                        </c:pt>
                        <c:pt idx="29">
                          <c:v>44.5</c:v>
                        </c:pt>
                        <c:pt idx="30">
                          <c:v>42.5</c:v>
                        </c:pt>
                        <c:pt idx="31">
                          <c:v>46.5</c:v>
                        </c:pt>
                      </c:lvl>
                      <c:lvl>
                        <c:pt idx="0">
                          <c:v>-8.5</c:v>
                        </c:pt>
                        <c:pt idx="1">
                          <c:v>3</c:v>
                        </c:pt>
                        <c:pt idx="2">
                          <c:v>1</c:v>
                        </c:pt>
                        <c:pt idx="3">
                          <c:v>5</c:v>
                        </c:pt>
                        <c:pt idx="4">
                          <c:v>-1</c:v>
                        </c:pt>
                        <c:pt idx="5">
                          <c:v>-4</c:v>
                        </c:pt>
                        <c:pt idx="6">
                          <c:v>6.5</c:v>
                        </c:pt>
                        <c:pt idx="7">
                          <c:v>-2.5</c:v>
                        </c:pt>
                        <c:pt idx="8">
                          <c:v>3</c:v>
                        </c:pt>
                        <c:pt idx="9">
                          <c:v>-6</c:v>
                        </c:pt>
                        <c:pt idx="10">
                          <c:v>-9</c:v>
                        </c:pt>
                        <c:pt idx="11">
                          <c:v>1</c:v>
                        </c:pt>
                        <c:pt idx="12">
                          <c:v>-2</c:v>
                        </c:pt>
                        <c:pt idx="13">
                          <c:v>-3</c:v>
                        </c:pt>
                        <c:pt idx="14">
                          <c:v>1</c:v>
                        </c:pt>
                        <c:pt idx="15">
                          <c:v>1.5</c:v>
                        </c:pt>
                        <c:pt idx="16">
                          <c:v>-3.5</c:v>
                        </c:pt>
                        <c:pt idx="17">
                          <c:v>7</c:v>
                        </c:pt>
                        <c:pt idx="18">
                          <c:v>-5.5</c:v>
                        </c:pt>
                        <c:pt idx="19">
                          <c:v>-11.5</c:v>
                        </c:pt>
                        <c:pt idx="20">
                          <c:v>-3.5</c:v>
                        </c:pt>
                        <c:pt idx="21">
                          <c:v>-1.5</c:v>
                        </c:pt>
                        <c:pt idx="22">
                          <c:v>-5.5</c:v>
                        </c:pt>
                        <c:pt idx="23">
                          <c:v>5.5</c:v>
                        </c:pt>
                        <c:pt idx="24">
                          <c:v>-3</c:v>
                        </c:pt>
                        <c:pt idx="25">
                          <c:v>4.5</c:v>
                        </c:pt>
                        <c:pt idx="26">
                          <c:v>-6.5</c:v>
                        </c:pt>
                        <c:pt idx="27">
                          <c:v>2.5</c:v>
                        </c:pt>
                        <c:pt idx="28">
                          <c:v>1.5</c:v>
                        </c:pt>
                        <c:pt idx="29">
                          <c:v>-4.5</c:v>
                        </c:pt>
                        <c:pt idx="30">
                          <c:v>-2.5</c:v>
                        </c:pt>
                        <c:pt idx="31">
                          <c:v>3.5</c:v>
                        </c:pt>
                      </c:lvl>
                      <c:lvl>
                        <c:pt idx="0">
                          <c:v>phi</c:v>
                        </c:pt>
                        <c:pt idx="1">
                          <c:v>sdg</c:v>
                        </c:pt>
                        <c:pt idx="2">
                          <c:v>atl</c:v>
                        </c:pt>
                        <c:pt idx="3">
                          <c:v>cle</c:v>
                        </c:pt>
                        <c:pt idx="4">
                          <c:v>clt</c:v>
                        </c:pt>
                        <c:pt idx="5">
                          <c:v>jax</c:v>
                        </c:pt>
                        <c:pt idx="6">
                          <c:v>nor</c:v>
                        </c:pt>
                        <c:pt idx="7">
                          <c:v>nwe</c:v>
                        </c:pt>
                        <c:pt idx="8">
                          <c:v>nyj</c:v>
                        </c:pt>
                        <c:pt idx="9">
                          <c:v>was</c:v>
                        </c:pt>
                        <c:pt idx="10">
                          <c:v>den</c:v>
                        </c:pt>
                        <c:pt idx="11">
                          <c:v>sea</c:v>
                        </c:pt>
                        <c:pt idx="12">
                          <c:v>gnb</c:v>
                        </c:pt>
                        <c:pt idx="13">
                          <c:v>ram</c:v>
                        </c:pt>
                        <c:pt idx="14">
                          <c:v>buf</c:v>
                        </c:pt>
                        <c:pt idx="15">
                          <c:v>chi</c:v>
                        </c:pt>
                        <c:pt idx="16">
                          <c:v>gnb</c:v>
                        </c:pt>
                        <c:pt idx="17">
                          <c:v>nyj</c:v>
                        </c:pt>
                        <c:pt idx="18">
                          <c:v>det</c:v>
                        </c:pt>
                        <c:pt idx="19">
                          <c:v>rav</c:v>
                        </c:pt>
                        <c:pt idx="20">
                          <c:v>cin</c:v>
                        </c:pt>
                        <c:pt idx="21">
                          <c:v>mia</c:v>
                        </c:pt>
                        <c:pt idx="22">
                          <c:v>dal</c:v>
                        </c:pt>
                        <c:pt idx="23">
                          <c:v>oti</c:v>
                        </c:pt>
                        <c:pt idx="24">
                          <c:v>pit</c:v>
                        </c:pt>
                        <c:pt idx="25">
                          <c:v>nor</c:v>
                        </c:pt>
                        <c:pt idx="26">
                          <c:v>crd</c:v>
                        </c:pt>
                        <c:pt idx="27">
                          <c:v>clt</c:v>
                        </c:pt>
                        <c:pt idx="28">
                          <c:v>kan</c:v>
                        </c:pt>
                        <c:pt idx="29">
                          <c:v>min</c:v>
                        </c:pt>
                        <c:pt idx="30">
                          <c:v>htx</c:v>
                        </c:pt>
                        <c:pt idx="31">
                          <c:v>rai</c:v>
                        </c:pt>
                      </c:lvl>
                      <c:lvl>
                        <c:pt idx="0">
                          <c:v>dal</c:v>
                        </c:pt>
                        <c:pt idx="1">
                          <c:v>kan</c:v>
                        </c:pt>
                        <c:pt idx="2">
                          <c:v>tam</c:v>
                        </c:pt>
                        <c:pt idx="3">
                          <c:v>cin</c:v>
                        </c:pt>
                        <c:pt idx="4">
                          <c:v>mia</c:v>
                        </c:pt>
                        <c:pt idx="5">
                          <c:v>car</c:v>
                        </c:pt>
                        <c:pt idx="6">
                          <c:v>crd</c:v>
                        </c:pt>
                        <c:pt idx="7">
                          <c:v>rai</c:v>
                        </c:pt>
                        <c:pt idx="8">
                          <c:v>pit</c:v>
                        </c:pt>
                        <c:pt idx="9">
                          <c:v>nyg</c:v>
                        </c:pt>
                        <c:pt idx="10">
                          <c:v>oti</c:v>
                        </c:pt>
                        <c:pt idx="11">
                          <c:v>sfo</c:v>
                        </c:pt>
                        <c:pt idx="12">
                          <c:v>det</c:v>
                        </c:pt>
                        <c:pt idx="13">
                          <c:v>htx</c:v>
                        </c:pt>
                        <c:pt idx="14">
                          <c:v>rav</c:v>
                        </c:pt>
                        <c:pt idx="15">
                          <c:v>min</c:v>
                        </c:pt>
                        <c:pt idx="16">
                          <c:v>was</c:v>
                        </c:pt>
                        <c:pt idx="17">
                          <c:v>buf</c:v>
                        </c:pt>
                        <c:pt idx="18">
                          <c:v>chi</c:v>
                        </c:pt>
                        <c:pt idx="19">
                          <c:v>cle</c:v>
                        </c:pt>
                        <c:pt idx="20">
                          <c:v>jax</c:v>
                        </c:pt>
                        <c:pt idx="21">
                          <c:v>nwe</c:v>
                        </c:pt>
                        <c:pt idx="22">
                          <c:v>nyg</c:v>
                        </c:pt>
                        <c:pt idx="23">
                          <c:v>ram</c:v>
                        </c:pt>
                        <c:pt idx="24">
                          <c:v>sea</c:v>
                        </c:pt>
                        <c:pt idx="25">
                          <c:v>sfo</c:v>
                        </c:pt>
                        <c:pt idx="26">
                          <c:v>car</c:v>
                        </c:pt>
                        <c:pt idx="27">
                          <c:v>den</c:v>
                        </c:pt>
                        <c:pt idx="28">
                          <c:v>phi</c:v>
                        </c:pt>
                        <c:pt idx="29">
                          <c:v>atl</c:v>
                        </c:pt>
                        <c:pt idx="30">
                          <c:v>tam</c:v>
                        </c:pt>
                        <c:pt idx="31">
                          <c:v>sdg</c:v>
                        </c:pt>
                      </c:lvl>
                      <c:lvl>
                        <c:pt idx="0">
                          <c:v>dal @ phi</c:v>
                        </c:pt>
                        <c:pt idx="1">
                          <c:v>kan @ sdg</c:v>
                        </c:pt>
                        <c:pt idx="2">
                          <c:v>tam @ atl</c:v>
                        </c:pt>
                        <c:pt idx="3">
                          <c:v>cin @ cle</c:v>
                        </c:pt>
                        <c:pt idx="4">
                          <c:v>mia @ clt</c:v>
                        </c:pt>
                        <c:pt idx="5">
                          <c:v>car @ jax</c:v>
                        </c:pt>
                        <c:pt idx="6">
                          <c:v>crd @ nor</c:v>
                        </c:pt>
                        <c:pt idx="7">
                          <c:v>rai @ nwe</c:v>
                        </c:pt>
                        <c:pt idx="8">
                          <c:v>pit @ nyj</c:v>
                        </c:pt>
                        <c:pt idx="9">
                          <c:v>nyg @ was</c:v>
                        </c:pt>
                        <c:pt idx="10">
                          <c:v>oti @ den</c:v>
                        </c:pt>
                        <c:pt idx="11">
                          <c:v>sfo @ sea</c:v>
                        </c:pt>
                        <c:pt idx="12">
                          <c:v>det @ gnb</c:v>
                        </c:pt>
                        <c:pt idx="13">
                          <c:v>htx @ ram</c:v>
                        </c:pt>
                        <c:pt idx="14">
                          <c:v>rav @ buf</c:v>
                        </c:pt>
                        <c:pt idx="15">
                          <c:v>min @ chi</c:v>
                        </c:pt>
                        <c:pt idx="16">
                          <c:v>was @ gnb</c:v>
                        </c:pt>
                        <c:pt idx="17">
                          <c:v>buf @ nyj</c:v>
                        </c:pt>
                        <c:pt idx="18">
                          <c:v>chi @ det</c:v>
                        </c:pt>
                        <c:pt idx="19">
                          <c:v>cle @ rav</c:v>
                        </c:pt>
                        <c:pt idx="20">
                          <c:v>jax @ cin</c:v>
                        </c:pt>
                        <c:pt idx="21">
                          <c:v>nwe @ mia</c:v>
                        </c:pt>
                        <c:pt idx="22">
                          <c:v>nyg @ dal</c:v>
                        </c:pt>
                        <c:pt idx="23">
                          <c:v>ram @ oti</c:v>
                        </c:pt>
                        <c:pt idx="24">
                          <c:v>sea @ pit</c:v>
                        </c:pt>
                        <c:pt idx="25">
                          <c:v>sfo @ nor</c:v>
                        </c:pt>
                        <c:pt idx="26">
                          <c:v>car @ crd</c:v>
                        </c:pt>
                        <c:pt idx="27">
                          <c:v>den @ clt</c:v>
                        </c:pt>
                        <c:pt idx="28">
                          <c:v>phi @ kan</c:v>
                        </c:pt>
                        <c:pt idx="29">
                          <c:v>atl @ min</c:v>
                        </c:pt>
                        <c:pt idx="30">
                          <c:v>tam @ htx</c:v>
                        </c:pt>
                        <c:pt idx="31">
                          <c:v>sdg @ rai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2</c:v>
                        </c:pt>
                        <c:pt idx="17">
                          <c:v>2</c:v>
                        </c:pt>
                        <c:pt idx="18">
                          <c:v>2</c:v>
                        </c:pt>
                        <c:pt idx="19">
                          <c:v>2</c:v>
                        </c:pt>
                        <c:pt idx="20">
                          <c:v>2</c:v>
                        </c:pt>
                        <c:pt idx="21">
                          <c:v>2</c:v>
                        </c:pt>
                        <c:pt idx="22">
                          <c:v>2</c:v>
                        </c:pt>
                        <c:pt idx="23">
                          <c:v>2</c:v>
                        </c:pt>
                        <c:pt idx="24">
                          <c:v>2</c:v>
                        </c:pt>
                        <c:pt idx="25">
                          <c:v>2</c:v>
                        </c:pt>
                        <c:pt idx="26">
                          <c:v>2</c:v>
                        </c:pt>
                        <c:pt idx="27">
                          <c:v>2</c:v>
                        </c:pt>
                        <c:pt idx="28">
                          <c:v>2</c:v>
                        </c:pt>
                        <c:pt idx="29">
                          <c:v>2</c:v>
                        </c:pt>
                        <c:pt idx="30">
                          <c:v>2</c:v>
                        </c:pt>
                        <c:pt idx="31">
                          <c:v>2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Predictions'!$T$2:$T$33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0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1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4F5-4ACF-84A8-640FBD14481B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Predictions'!$U$1</c15:sqref>
                        </c15:formulaRef>
                      </c:ext>
                    </c:extLst>
                    <c:strCache>
                      <c:ptCount val="1"/>
                      <c:pt idx="0">
                        <c:v>Total_Kneibors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Predictions'!$A$2:$K$33</c15:sqref>
                        </c15:formulaRef>
                      </c:ext>
                    </c:extLst>
                    <c:multiLvlStrCache>
                      <c:ptCount val="32"/>
                      <c:lvl>
                        <c:pt idx="0">
                          <c:v>26</c:v>
                        </c:pt>
                        <c:pt idx="1">
                          <c:v>29</c:v>
                        </c:pt>
                        <c:pt idx="2">
                          <c:v>18</c:v>
                        </c:pt>
                        <c:pt idx="3">
                          <c:v>30</c:v>
                        </c:pt>
                        <c:pt idx="4">
                          <c:v>28</c:v>
                        </c:pt>
                        <c:pt idx="5">
                          <c:v>21</c:v>
                        </c:pt>
                        <c:pt idx="6">
                          <c:v>26</c:v>
                        </c:pt>
                        <c:pt idx="7">
                          <c:v>22</c:v>
                        </c:pt>
                        <c:pt idx="8">
                          <c:v>21</c:v>
                        </c:pt>
                        <c:pt idx="9">
                          <c:v>21</c:v>
                        </c:pt>
                        <c:pt idx="10">
                          <c:v>17</c:v>
                        </c:pt>
                        <c:pt idx="11">
                          <c:v>22</c:v>
                        </c:pt>
                        <c:pt idx="12">
                          <c:v>23</c:v>
                        </c:pt>
                        <c:pt idx="13">
                          <c:v>17</c:v>
                        </c:pt>
                        <c:pt idx="14">
                          <c:v>22</c:v>
                        </c:pt>
                        <c:pt idx="15">
                          <c:v>22</c:v>
                        </c:pt>
                        <c:pt idx="16">
                          <c:v>25</c:v>
                        </c:pt>
                        <c:pt idx="17">
                          <c:v>28</c:v>
                        </c:pt>
                        <c:pt idx="18">
                          <c:v>20</c:v>
                        </c:pt>
                        <c:pt idx="19">
                          <c:v>19</c:v>
                        </c:pt>
                        <c:pt idx="20">
                          <c:v>23</c:v>
                        </c:pt>
                        <c:pt idx="21">
                          <c:v>23</c:v>
                        </c:pt>
                        <c:pt idx="22">
                          <c:v>19</c:v>
                        </c:pt>
                        <c:pt idx="23">
                          <c:v>24</c:v>
                        </c:pt>
                        <c:pt idx="24">
                          <c:v>15</c:v>
                        </c:pt>
                        <c:pt idx="25">
                          <c:v>27</c:v>
                        </c:pt>
                        <c:pt idx="26">
                          <c:v>21</c:v>
                        </c:pt>
                        <c:pt idx="27">
                          <c:v>22</c:v>
                        </c:pt>
                        <c:pt idx="28">
                          <c:v>21</c:v>
                        </c:pt>
                        <c:pt idx="29">
                          <c:v>22</c:v>
                        </c:pt>
                        <c:pt idx="30">
                          <c:v>25</c:v>
                        </c:pt>
                        <c:pt idx="31">
                          <c:v>28</c:v>
                        </c:pt>
                      </c:lvl>
                      <c:lvl>
                        <c:pt idx="0">
                          <c:v>No Cover</c:v>
                        </c:pt>
                        <c:pt idx="1">
                          <c:v>No Cover</c:v>
                        </c:pt>
                        <c:pt idx="2">
                          <c:v>Cover</c:v>
                        </c:pt>
                        <c:pt idx="3">
                          <c:v>No Cover</c:v>
                        </c:pt>
                        <c:pt idx="4">
                          <c:v>No Cover</c:v>
                        </c:pt>
                        <c:pt idx="5">
                          <c:v>Cover</c:v>
                        </c:pt>
                        <c:pt idx="6">
                          <c:v>No Cover</c:v>
                        </c:pt>
                        <c:pt idx="7">
                          <c:v>Cover</c:v>
                        </c:pt>
                        <c:pt idx="8">
                          <c:v>No Cover</c:v>
                        </c:pt>
                        <c:pt idx="9">
                          <c:v>No Cover</c:v>
                        </c:pt>
                        <c:pt idx="10">
                          <c:v>No Cover</c:v>
                        </c:pt>
                        <c:pt idx="11">
                          <c:v>Cover</c:v>
                        </c:pt>
                        <c:pt idx="12">
                          <c:v>No Cover</c:v>
                        </c:pt>
                        <c:pt idx="13">
                          <c:v>Cover</c:v>
                        </c:pt>
                        <c:pt idx="14">
                          <c:v>No Cover</c:v>
                        </c:pt>
                        <c:pt idx="15">
                          <c:v>Cover</c:v>
                        </c:pt>
                        <c:pt idx="16">
                          <c:v>No Cover</c:v>
                        </c:pt>
                        <c:pt idx="17">
                          <c:v>No Cover</c:v>
                        </c:pt>
                        <c:pt idx="18">
                          <c:v>No Cover</c:v>
                        </c:pt>
                        <c:pt idx="19">
                          <c:v>No Cover</c:v>
                        </c:pt>
                        <c:pt idx="20">
                          <c:v>No Cover</c:v>
                        </c:pt>
                        <c:pt idx="21">
                          <c:v>No Cover</c:v>
                        </c:pt>
                        <c:pt idx="22">
                          <c:v>Cover</c:v>
                        </c:pt>
                        <c:pt idx="23">
                          <c:v>Cover</c:v>
                        </c:pt>
                        <c:pt idx="24">
                          <c:v>Cover</c:v>
                        </c:pt>
                        <c:pt idx="25">
                          <c:v>No Cover</c:v>
                        </c:pt>
                        <c:pt idx="26">
                          <c:v>Cover</c:v>
                        </c:pt>
                        <c:pt idx="27">
                          <c:v>Cover</c:v>
                        </c:pt>
                        <c:pt idx="28">
                          <c:v>Cover</c:v>
                        </c:pt>
                        <c:pt idx="29">
                          <c:v>No Cover</c:v>
                        </c:pt>
                        <c:pt idx="30">
                          <c:v>No Cover</c:v>
                        </c:pt>
                        <c:pt idx="31">
                          <c:v>No Cover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1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1</c:v>
                        </c:pt>
                        <c:pt idx="6">
                          <c:v>0</c:v>
                        </c:pt>
                        <c:pt idx="7">
                          <c:v>1</c:v>
                        </c:pt>
                        <c:pt idx="8">
                          <c:v>0</c:v>
                        </c:pt>
                        <c:pt idx="9">
                          <c:v>0</c:v>
                        </c:pt>
                        <c:pt idx="10">
                          <c:v>0</c:v>
                        </c:pt>
                        <c:pt idx="11">
                          <c:v>0</c:v>
                        </c:pt>
                        <c:pt idx="12">
                          <c:v>0</c:v>
                        </c:pt>
                        <c:pt idx="13">
                          <c:v>0</c:v>
                        </c:pt>
                        <c:pt idx="14">
                          <c:v>0</c:v>
                        </c:pt>
                        <c:pt idx="15">
                          <c:v>0</c:v>
                        </c:pt>
                        <c:pt idx="16">
                          <c:v>1</c:v>
                        </c:pt>
                        <c:pt idx="17">
                          <c:v>0</c:v>
                        </c:pt>
                        <c:pt idx="18">
                          <c:v>1</c:v>
                        </c:pt>
                        <c:pt idx="19">
                          <c:v>0</c:v>
                        </c:pt>
                        <c:pt idx="20">
                          <c:v>0</c:v>
                        </c:pt>
                        <c:pt idx="21">
                          <c:v>1</c:v>
                        </c:pt>
                        <c:pt idx="22">
                          <c:v>0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0</c:v>
                        </c:pt>
                        <c:pt idx="26">
                          <c:v>0</c:v>
                        </c:pt>
                        <c:pt idx="27">
                          <c:v>0</c:v>
                        </c:pt>
                        <c:pt idx="28">
                          <c:v>0</c:v>
                        </c:pt>
                        <c:pt idx="29">
                          <c:v>0</c:v>
                        </c:pt>
                        <c:pt idx="30">
                          <c:v>0</c:v>
                        </c:pt>
                        <c:pt idx="31">
                          <c:v>0</c:v>
                        </c:pt>
                      </c:lvl>
                      <c:lvl>
                        <c:pt idx="0">
                          <c:v>Not Under</c:v>
                        </c:pt>
                        <c:pt idx="1">
                          <c:v>Not Under</c:v>
                        </c:pt>
                        <c:pt idx="2">
                          <c:v>Under</c:v>
                        </c:pt>
                        <c:pt idx="3">
                          <c:v>Not Under</c:v>
                        </c:pt>
                        <c:pt idx="4">
                          <c:v>Under</c:v>
                        </c:pt>
                        <c:pt idx="5">
                          <c:v>Not Under</c:v>
                        </c:pt>
                        <c:pt idx="6">
                          <c:v>Under</c:v>
                        </c:pt>
                        <c:pt idx="7">
                          <c:v>Under</c:v>
                        </c:pt>
                        <c:pt idx="8">
                          <c:v>Under</c:v>
                        </c:pt>
                        <c:pt idx="9">
                          <c:v>Under</c:v>
                        </c:pt>
                        <c:pt idx="10">
                          <c:v>Under</c:v>
                        </c:pt>
                        <c:pt idx="11">
                          <c:v>Under</c:v>
                        </c:pt>
                        <c:pt idx="12">
                          <c:v>Under</c:v>
                        </c:pt>
                        <c:pt idx="13">
                          <c:v>Under</c:v>
                        </c:pt>
                        <c:pt idx="14">
                          <c:v>Under</c:v>
                        </c:pt>
                        <c:pt idx="15">
                          <c:v>Under</c:v>
                        </c:pt>
                        <c:pt idx="16">
                          <c:v>Under</c:v>
                        </c:pt>
                        <c:pt idx="17">
                          <c:v>Under</c:v>
                        </c:pt>
                        <c:pt idx="18">
                          <c:v>Not Under</c:v>
                        </c:pt>
                        <c:pt idx="19">
                          <c:v>Under</c:v>
                        </c:pt>
                        <c:pt idx="20">
                          <c:v>Under</c:v>
                        </c:pt>
                        <c:pt idx="21">
                          <c:v>Not Under</c:v>
                        </c:pt>
                        <c:pt idx="22">
                          <c:v>Not Under</c:v>
                        </c:pt>
                        <c:pt idx="23">
                          <c:v>Not Under</c:v>
                        </c:pt>
                        <c:pt idx="24">
                          <c:v>Under</c:v>
                        </c:pt>
                        <c:pt idx="25">
                          <c:v>Not Under</c:v>
                        </c:pt>
                        <c:pt idx="26">
                          <c:v>Not Under</c:v>
                        </c:pt>
                        <c:pt idx="27">
                          <c:v>Not Under</c:v>
                        </c:pt>
                        <c:pt idx="28">
                          <c:v>Under</c:v>
                        </c:pt>
                        <c:pt idx="29">
                          <c:v>Not Under</c:v>
                        </c:pt>
                        <c:pt idx="30">
                          <c:v>Not Under</c:v>
                        </c:pt>
                        <c:pt idx="31">
                          <c:v>Under</c:v>
                        </c:pt>
                      </c:lvl>
                      <c:lvl>
                        <c:pt idx="0">
                          <c:v>Over</c:v>
                        </c:pt>
                        <c:pt idx="1">
                          <c:v>Over</c:v>
                        </c:pt>
                        <c:pt idx="2">
                          <c:v>Not Over</c:v>
                        </c:pt>
                        <c:pt idx="3">
                          <c:v>Over</c:v>
                        </c:pt>
                        <c:pt idx="4">
                          <c:v>Not Over</c:v>
                        </c:pt>
                        <c:pt idx="5">
                          <c:v>Over</c:v>
                        </c:pt>
                        <c:pt idx="6">
                          <c:v>Not Over</c:v>
                        </c:pt>
                        <c:pt idx="7">
                          <c:v>Not Over</c:v>
                        </c:pt>
                        <c:pt idx="8">
                          <c:v>Not Over</c:v>
                        </c:pt>
                        <c:pt idx="9">
                          <c:v>Not Over</c:v>
                        </c:pt>
                        <c:pt idx="10">
                          <c:v>Not Over</c:v>
                        </c:pt>
                        <c:pt idx="11">
                          <c:v>Not Over</c:v>
                        </c:pt>
                        <c:pt idx="12">
                          <c:v>Not Over</c:v>
                        </c:pt>
                        <c:pt idx="13">
                          <c:v>Not Over</c:v>
                        </c:pt>
                        <c:pt idx="14">
                          <c:v>Not Over</c:v>
                        </c:pt>
                        <c:pt idx="15">
                          <c:v>Not Over</c:v>
                        </c:pt>
                        <c:pt idx="16">
                          <c:v>Not Over</c:v>
                        </c:pt>
                        <c:pt idx="17">
                          <c:v>Not Over</c:v>
                        </c:pt>
                        <c:pt idx="18">
                          <c:v>Not Over</c:v>
                        </c:pt>
                        <c:pt idx="19">
                          <c:v>Not Over</c:v>
                        </c:pt>
                        <c:pt idx="20">
                          <c:v>Not Over</c:v>
                        </c:pt>
                        <c:pt idx="21">
                          <c:v>Over</c:v>
                        </c:pt>
                        <c:pt idx="22">
                          <c:v>Over</c:v>
                        </c:pt>
                        <c:pt idx="23">
                          <c:v>Over</c:v>
                        </c:pt>
                        <c:pt idx="24">
                          <c:v>Not Over</c:v>
                        </c:pt>
                        <c:pt idx="25">
                          <c:v>Not Over</c:v>
                        </c:pt>
                        <c:pt idx="26">
                          <c:v>Over</c:v>
                        </c:pt>
                        <c:pt idx="27">
                          <c:v>Over</c:v>
                        </c:pt>
                        <c:pt idx="28">
                          <c:v>Not Over</c:v>
                        </c:pt>
                        <c:pt idx="29">
                          <c:v>Over</c:v>
                        </c:pt>
                        <c:pt idx="30">
                          <c:v>Over</c:v>
                        </c:pt>
                        <c:pt idx="31">
                          <c:v>Not Over</c:v>
                        </c:pt>
                      </c:lvl>
                      <c:lvl>
                        <c:pt idx="0">
                          <c:v>48</c:v>
                        </c:pt>
                        <c:pt idx="1">
                          <c:v>47.5</c:v>
                        </c:pt>
                        <c:pt idx="2">
                          <c:v>47</c:v>
                        </c:pt>
                        <c:pt idx="3">
                          <c:v>48</c:v>
                        </c:pt>
                        <c:pt idx="4">
                          <c:v>46.5</c:v>
                        </c:pt>
                        <c:pt idx="5">
                          <c:v>46.5</c:v>
                        </c:pt>
                        <c:pt idx="6">
                          <c:v>44</c:v>
                        </c:pt>
                        <c:pt idx="7">
                          <c:v>44</c:v>
                        </c:pt>
                        <c:pt idx="8">
                          <c:v>38</c:v>
                        </c:pt>
                        <c:pt idx="9">
                          <c:v>45.5</c:v>
                        </c:pt>
                        <c:pt idx="10">
                          <c:v>43</c:v>
                        </c:pt>
                        <c:pt idx="11">
                          <c:v>43.5</c:v>
                        </c:pt>
                        <c:pt idx="12">
                          <c:v>47.5</c:v>
                        </c:pt>
                        <c:pt idx="13">
                          <c:v>43.5</c:v>
                        </c:pt>
                        <c:pt idx="14">
                          <c:v>50.5</c:v>
                        </c:pt>
                        <c:pt idx="15">
                          <c:v>43.5</c:v>
                        </c:pt>
                        <c:pt idx="16">
                          <c:v>48.5</c:v>
                        </c:pt>
                        <c:pt idx="17">
                          <c:v>46</c:v>
                        </c:pt>
                        <c:pt idx="18">
                          <c:v>47</c:v>
                        </c:pt>
                        <c:pt idx="19">
                          <c:v>45.5</c:v>
                        </c:pt>
                        <c:pt idx="20">
                          <c:v>49.5</c:v>
                        </c:pt>
                        <c:pt idx="21">
                          <c:v>44</c:v>
                        </c:pt>
                        <c:pt idx="22">
                          <c:v>44.5</c:v>
                        </c:pt>
                        <c:pt idx="23">
                          <c:v>42</c:v>
                        </c:pt>
                        <c:pt idx="24">
                          <c:v>40</c:v>
                        </c:pt>
                        <c:pt idx="25">
                          <c:v>42.5</c:v>
                        </c:pt>
                        <c:pt idx="26">
                          <c:v>44.5</c:v>
                        </c:pt>
                        <c:pt idx="27">
                          <c:v>42.5</c:v>
                        </c:pt>
                        <c:pt idx="28">
                          <c:v>46.5</c:v>
                        </c:pt>
                        <c:pt idx="29">
                          <c:v>44.5</c:v>
                        </c:pt>
                        <c:pt idx="30">
                          <c:v>42.5</c:v>
                        </c:pt>
                        <c:pt idx="31">
                          <c:v>46.5</c:v>
                        </c:pt>
                      </c:lvl>
                      <c:lvl>
                        <c:pt idx="0">
                          <c:v>-8.5</c:v>
                        </c:pt>
                        <c:pt idx="1">
                          <c:v>3</c:v>
                        </c:pt>
                        <c:pt idx="2">
                          <c:v>1</c:v>
                        </c:pt>
                        <c:pt idx="3">
                          <c:v>5</c:v>
                        </c:pt>
                        <c:pt idx="4">
                          <c:v>-1</c:v>
                        </c:pt>
                        <c:pt idx="5">
                          <c:v>-4</c:v>
                        </c:pt>
                        <c:pt idx="6">
                          <c:v>6.5</c:v>
                        </c:pt>
                        <c:pt idx="7">
                          <c:v>-2.5</c:v>
                        </c:pt>
                        <c:pt idx="8">
                          <c:v>3</c:v>
                        </c:pt>
                        <c:pt idx="9">
                          <c:v>-6</c:v>
                        </c:pt>
                        <c:pt idx="10">
                          <c:v>-9</c:v>
                        </c:pt>
                        <c:pt idx="11">
                          <c:v>1</c:v>
                        </c:pt>
                        <c:pt idx="12">
                          <c:v>-2</c:v>
                        </c:pt>
                        <c:pt idx="13">
                          <c:v>-3</c:v>
                        </c:pt>
                        <c:pt idx="14">
                          <c:v>1</c:v>
                        </c:pt>
                        <c:pt idx="15">
                          <c:v>1.5</c:v>
                        </c:pt>
                        <c:pt idx="16">
                          <c:v>-3.5</c:v>
                        </c:pt>
                        <c:pt idx="17">
                          <c:v>7</c:v>
                        </c:pt>
                        <c:pt idx="18">
                          <c:v>-5.5</c:v>
                        </c:pt>
                        <c:pt idx="19">
                          <c:v>-11.5</c:v>
                        </c:pt>
                        <c:pt idx="20">
                          <c:v>-3.5</c:v>
                        </c:pt>
                        <c:pt idx="21">
                          <c:v>-1.5</c:v>
                        </c:pt>
                        <c:pt idx="22">
                          <c:v>-5.5</c:v>
                        </c:pt>
                        <c:pt idx="23">
                          <c:v>5.5</c:v>
                        </c:pt>
                        <c:pt idx="24">
                          <c:v>-3</c:v>
                        </c:pt>
                        <c:pt idx="25">
                          <c:v>4.5</c:v>
                        </c:pt>
                        <c:pt idx="26">
                          <c:v>-6.5</c:v>
                        </c:pt>
                        <c:pt idx="27">
                          <c:v>2.5</c:v>
                        </c:pt>
                        <c:pt idx="28">
                          <c:v>1.5</c:v>
                        </c:pt>
                        <c:pt idx="29">
                          <c:v>-4.5</c:v>
                        </c:pt>
                        <c:pt idx="30">
                          <c:v>-2.5</c:v>
                        </c:pt>
                        <c:pt idx="31">
                          <c:v>3.5</c:v>
                        </c:pt>
                      </c:lvl>
                      <c:lvl>
                        <c:pt idx="0">
                          <c:v>phi</c:v>
                        </c:pt>
                        <c:pt idx="1">
                          <c:v>sdg</c:v>
                        </c:pt>
                        <c:pt idx="2">
                          <c:v>atl</c:v>
                        </c:pt>
                        <c:pt idx="3">
                          <c:v>cle</c:v>
                        </c:pt>
                        <c:pt idx="4">
                          <c:v>clt</c:v>
                        </c:pt>
                        <c:pt idx="5">
                          <c:v>jax</c:v>
                        </c:pt>
                        <c:pt idx="6">
                          <c:v>nor</c:v>
                        </c:pt>
                        <c:pt idx="7">
                          <c:v>nwe</c:v>
                        </c:pt>
                        <c:pt idx="8">
                          <c:v>nyj</c:v>
                        </c:pt>
                        <c:pt idx="9">
                          <c:v>was</c:v>
                        </c:pt>
                        <c:pt idx="10">
                          <c:v>den</c:v>
                        </c:pt>
                        <c:pt idx="11">
                          <c:v>sea</c:v>
                        </c:pt>
                        <c:pt idx="12">
                          <c:v>gnb</c:v>
                        </c:pt>
                        <c:pt idx="13">
                          <c:v>ram</c:v>
                        </c:pt>
                        <c:pt idx="14">
                          <c:v>buf</c:v>
                        </c:pt>
                        <c:pt idx="15">
                          <c:v>chi</c:v>
                        </c:pt>
                        <c:pt idx="16">
                          <c:v>gnb</c:v>
                        </c:pt>
                        <c:pt idx="17">
                          <c:v>nyj</c:v>
                        </c:pt>
                        <c:pt idx="18">
                          <c:v>det</c:v>
                        </c:pt>
                        <c:pt idx="19">
                          <c:v>rav</c:v>
                        </c:pt>
                        <c:pt idx="20">
                          <c:v>cin</c:v>
                        </c:pt>
                        <c:pt idx="21">
                          <c:v>mia</c:v>
                        </c:pt>
                        <c:pt idx="22">
                          <c:v>dal</c:v>
                        </c:pt>
                        <c:pt idx="23">
                          <c:v>oti</c:v>
                        </c:pt>
                        <c:pt idx="24">
                          <c:v>pit</c:v>
                        </c:pt>
                        <c:pt idx="25">
                          <c:v>nor</c:v>
                        </c:pt>
                        <c:pt idx="26">
                          <c:v>crd</c:v>
                        </c:pt>
                        <c:pt idx="27">
                          <c:v>clt</c:v>
                        </c:pt>
                        <c:pt idx="28">
                          <c:v>kan</c:v>
                        </c:pt>
                        <c:pt idx="29">
                          <c:v>min</c:v>
                        </c:pt>
                        <c:pt idx="30">
                          <c:v>htx</c:v>
                        </c:pt>
                        <c:pt idx="31">
                          <c:v>rai</c:v>
                        </c:pt>
                      </c:lvl>
                      <c:lvl>
                        <c:pt idx="0">
                          <c:v>dal</c:v>
                        </c:pt>
                        <c:pt idx="1">
                          <c:v>kan</c:v>
                        </c:pt>
                        <c:pt idx="2">
                          <c:v>tam</c:v>
                        </c:pt>
                        <c:pt idx="3">
                          <c:v>cin</c:v>
                        </c:pt>
                        <c:pt idx="4">
                          <c:v>mia</c:v>
                        </c:pt>
                        <c:pt idx="5">
                          <c:v>car</c:v>
                        </c:pt>
                        <c:pt idx="6">
                          <c:v>crd</c:v>
                        </c:pt>
                        <c:pt idx="7">
                          <c:v>rai</c:v>
                        </c:pt>
                        <c:pt idx="8">
                          <c:v>pit</c:v>
                        </c:pt>
                        <c:pt idx="9">
                          <c:v>nyg</c:v>
                        </c:pt>
                        <c:pt idx="10">
                          <c:v>oti</c:v>
                        </c:pt>
                        <c:pt idx="11">
                          <c:v>sfo</c:v>
                        </c:pt>
                        <c:pt idx="12">
                          <c:v>det</c:v>
                        </c:pt>
                        <c:pt idx="13">
                          <c:v>htx</c:v>
                        </c:pt>
                        <c:pt idx="14">
                          <c:v>rav</c:v>
                        </c:pt>
                        <c:pt idx="15">
                          <c:v>min</c:v>
                        </c:pt>
                        <c:pt idx="16">
                          <c:v>was</c:v>
                        </c:pt>
                        <c:pt idx="17">
                          <c:v>buf</c:v>
                        </c:pt>
                        <c:pt idx="18">
                          <c:v>chi</c:v>
                        </c:pt>
                        <c:pt idx="19">
                          <c:v>cle</c:v>
                        </c:pt>
                        <c:pt idx="20">
                          <c:v>jax</c:v>
                        </c:pt>
                        <c:pt idx="21">
                          <c:v>nwe</c:v>
                        </c:pt>
                        <c:pt idx="22">
                          <c:v>nyg</c:v>
                        </c:pt>
                        <c:pt idx="23">
                          <c:v>ram</c:v>
                        </c:pt>
                        <c:pt idx="24">
                          <c:v>sea</c:v>
                        </c:pt>
                        <c:pt idx="25">
                          <c:v>sfo</c:v>
                        </c:pt>
                        <c:pt idx="26">
                          <c:v>car</c:v>
                        </c:pt>
                        <c:pt idx="27">
                          <c:v>den</c:v>
                        </c:pt>
                        <c:pt idx="28">
                          <c:v>phi</c:v>
                        </c:pt>
                        <c:pt idx="29">
                          <c:v>atl</c:v>
                        </c:pt>
                        <c:pt idx="30">
                          <c:v>tam</c:v>
                        </c:pt>
                        <c:pt idx="31">
                          <c:v>sdg</c:v>
                        </c:pt>
                      </c:lvl>
                      <c:lvl>
                        <c:pt idx="0">
                          <c:v>dal @ phi</c:v>
                        </c:pt>
                        <c:pt idx="1">
                          <c:v>kan @ sdg</c:v>
                        </c:pt>
                        <c:pt idx="2">
                          <c:v>tam @ atl</c:v>
                        </c:pt>
                        <c:pt idx="3">
                          <c:v>cin @ cle</c:v>
                        </c:pt>
                        <c:pt idx="4">
                          <c:v>mia @ clt</c:v>
                        </c:pt>
                        <c:pt idx="5">
                          <c:v>car @ jax</c:v>
                        </c:pt>
                        <c:pt idx="6">
                          <c:v>crd @ nor</c:v>
                        </c:pt>
                        <c:pt idx="7">
                          <c:v>rai @ nwe</c:v>
                        </c:pt>
                        <c:pt idx="8">
                          <c:v>pit @ nyj</c:v>
                        </c:pt>
                        <c:pt idx="9">
                          <c:v>nyg @ was</c:v>
                        </c:pt>
                        <c:pt idx="10">
                          <c:v>oti @ den</c:v>
                        </c:pt>
                        <c:pt idx="11">
                          <c:v>sfo @ sea</c:v>
                        </c:pt>
                        <c:pt idx="12">
                          <c:v>det @ gnb</c:v>
                        </c:pt>
                        <c:pt idx="13">
                          <c:v>htx @ ram</c:v>
                        </c:pt>
                        <c:pt idx="14">
                          <c:v>rav @ buf</c:v>
                        </c:pt>
                        <c:pt idx="15">
                          <c:v>min @ chi</c:v>
                        </c:pt>
                        <c:pt idx="16">
                          <c:v>was @ gnb</c:v>
                        </c:pt>
                        <c:pt idx="17">
                          <c:v>buf @ nyj</c:v>
                        </c:pt>
                        <c:pt idx="18">
                          <c:v>chi @ det</c:v>
                        </c:pt>
                        <c:pt idx="19">
                          <c:v>cle @ rav</c:v>
                        </c:pt>
                        <c:pt idx="20">
                          <c:v>jax @ cin</c:v>
                        </c:pt>
                        <c:pt idx="21">
                          <c:v>nwe @ mia</c:v>
                        </c:pt>
                        <c:pt idx="22">
                          <c:v>nyg @ dal</c:v>
                        </c:pt>
                        <c:pt idx="23">
                          <c:v>ram @ oti</c:v>
                        </c:pt>
                        <c:pt idx="24">
                          <c:v>sea @ pit</c:v>
                        </c:pt>
                        <c:pt idx="25">
                          <c:v>sfo @ nor</c:v>
                        </c:pt>
                        <c:pt idx="26">
                          <c:v>car @ crd</c:v>
                        </c:pt>
                        <c:pt idx="27">
                          <c:v>den @ clt</c:v>
                        </c:pt>
                        <c:pt idx="28">
                          <c:v>phi @ kan</c:v>
                        </c:pt>
                        <c:pt idx="29">
                          <c:v>atl @ min</c:v>
                        </c:pt>
                        <c:pt idx="30">
                          <c:v>tam @ htx</c:v>
                        </c:pt>
                        <c:pt idx="31">
                          <c:v>sdg @ rai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2</c:v>
                        </c:pt>
                        <c:pt idx="17">
                          <c:v>2</c:v>
                        </c:pt>
                        <c:pt idx="18">
                          <c:v>2</c:v>
                        </c:pt>
                        <c:pt idx="19">
                          <c:v>2</c:v>
                        </c:pt>
                        <c:pt idx="20">
                          <c:v>2</c:v>
                        </c:pt>
                        <c:pt idx="21">
                          <c:v>2</c:v>
                        </c:pt>
                        <c:pt idx="22">
                          <c:v>2</c:v>
                        </c:pt>
                        <c:pt idx="23">
                          <c:v>2</c:v>
                        </c:pt>
                        <c:pt idx="24">
                          <c:v>2</c:v>
                        </c:pt>
                        <c:pt idx="25">
                          <c:v>2</c:v>
                        </c:pt>
                        <c:pt idx="26">
                          <c:v>2</c:v>
                        </c:pt>
                        <c:pt idx="27">
                          <c:v>2</c:v>
                        </c:pt>
                        <c:pt idx="28">
                          <c:v>2</c:v>
                        </c:pt>
                        <c:pt idx="29">
                          <c:v>2</c:v>
                        </c:pt>
                        <c:pt idx="30">
                          <c:v>2</c:v>
                        </c:pt>
                        <c:pt idx="31">
                          <c:v>2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Predictions'!$U$2:$U$33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4F5-4ACF-84A8-640FBD14481B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Predictions'!$AE$1</c15:sqref>
                        </c15:formulaRef>
                      </c:ext>
                    </c:extLst>
                    <c:strCache>
                      <c:ptCount val="1"/>
                      <c:pt idx="0">
                        <c:v>Mean_Absolute_Error_Opp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Predictions'!$A$2:$K$33</c15:sqref>
                        </c15:formulaRef>
                      </c:ext>
                    </c:extLst>
                    <c:multiLvlStrCache>
                      <c:ptCount val="32"/>
                      <c:lvl>
                        <c:pt idx="0">
                          <c:v>26</c:v>
                        </c:pt>
                        <c:pt idx="1">
                          <c:v>29</c:v>
                        </c:pt>
                        <c:pt idx="2">
                          <c:v>18</c:v>
                        </c:pt>
                        <c:pt idx="3">
                          <c:v>30</c:v>
                        </c:pt>
                        <c:pt idx="4">
                          <c:v>28</c:v>
                        </c:pt>
                        <c:pt idx="5">
                          <c:v>21</c:v>
                        </c:pt>
                        <c:pt idx="6">
                          <c:v>26</c:v>
                        </c:pt>
                        <c:pt idx="7">
                          <c:v>22</c:v>
                        </c:pt>
                        <c:pt idx="8">
                          <c:v>21</c:v>
                        </c:pt>
                        <c:pt idx="9">
                          <c:v>21</c:v>
                        </c:pt>
                        <c:pt idx="10">
                          <c:v>17</c:v>
                        </c:pt>
                        <c:pt idx="11">
                          <c:v>22</c:v>
                        </c:pt>
                        <c:pt idx="12">
                          <c:v>23</c:v>
                        </c:pt>
                        <c:pt idx="13">
                          <c:v>17</c:v>
                        </c:pt>
                        <c:pt idx="14">
                          <c:v>22</c:v>
                        </c:pt>
                        <c:pt idx="15">
                          <c:v>22</c:v>
                        </c:pt>
                        <c:pt idx="16">
                          <c:v>25</c:v>
                        </c:pt>
                        <c:pt idx="17">
                          <c:v>28</c:v>
                        </c:pt>
                        <c:pt idx="18">
                          <c:v>20</c:v>
                        </c:pt>
                        <c:pt idx="19">
                          <c:v>19</c:v>
                        </c:pt>
                        <c:pt idx="20">
                          <c:v>23</c:v>
                        </c:pt>
                        <c:pt idx="21">
                          <c:v>23</c:v>
                        </c:pt>
                        <c:pt idx="22">
                          <c:v>19</c:v>
                        </c:pt>
                        <c:pt idx="23">
                          <c:v>24</c:v>
                        </c:pt>
                        <c:pt idx="24">
                          <c:v>15</c:v>
                        </c:pt>
                        <c:pt idx="25">
                          <c:v>27</c:v>
                        </c:pt>
                        <c:pt idx="26">
                          <c:v>21</c:v>
                        </c:pt>
                        <c:pt idx="27">
                          <c:v>22</c:v>
                        </c:pt>
                        <c:pt idx="28">
                          <c:v>21</c:v>
                        </c:pt>
                        <c:pt idx="29">
                          <c:v>22</c:v>
                        </c:pt>
                        <c:pt idx="30">
                          <c:v>25</c:v>
                        </c:pt>
                        <c:pt idx="31">
                          <c:v>28</c:v>
                        </c:pt>
                      </c:lvl>
                      <c:lvl>
                        <c:pt idx="0">
                          <c:v>No Cover</c:v>
                        </c:pt>
                        <c:pt idx="1">
                          <c:v>No Cover</c:v>
                        </c:pt>
                        <c:pt idx="2">
                          <c:v>Cover</c:v>
                        </c:pt>
                        <c:pt idx="3">
                          <c:v>No Cover</c:v>
                        </c:pt>
                        <c:pt idx="4">
                          <c:v>No Cover</c:v>
                        </c:pt>
                        <c:pt idx="5">
                          <c:v>Cover</c:v>
                        </c:pt>
                        <c:pt idx="6">
                          <c:v>No Cover</c:v>
                        </c:pt>
                        <c:pt idx="7">
                          <c:v>Cover</c:v>
                        </c:pt>
                        <c:pt idx="8">
                          <c:v>No Cover</c:v>
                        </c:pt>
                        <c:pt idx="9">
                          <c:v>No Cover</c:v>
                        </c:pt>
                        <c:pt idx="10">
                          <c:v>No Cover</c:v>
                        </c:pt>
                        <c:pt idx="11">
                          <c:v>Cover</c:v>
                        </c:pt>
                        <c:pt idx="12">
                          <c:v>No Cover</c:v>
                        </c:pt>
                        <c:pt idx="13">
                          <c:v>Cover</c:v>
                        </c:pt>
                        <c:pt idx="14">
                          <c:v>No Cover</c:v>
                        </c:pt>
                        <c:pt idx="15">
                          <c:v>Cover</c:v>
                        </c:pt>
                        <c:pt idx="16">
                          <c:v>No Cover</c:v>
                        </c:pt>
                        <c:pt idx="17">
                          <c:v>No Cover</c:v>
                        </c:pt>
                        <c:pt idx="18">
                          <c:v>No Cover</c:v>
                        </c:pt>
                        <c:pt idx="19">
                          <c:v>No Cover</c:v>
                        </c:pt>
                        <c:pt idx="20">
                          <c:v>No Cover</c:v>
                        </c:pt>
                        <c:pt idx="21">
                          <c:v>No Cover</c:v>
                        </c:pt>
                        <c:pt idx="22">
                          <c:v>Cover</c:v>
                        </c:pt>
                        <c:pt idx="23">
                          <c:v>Cover</c:v>
                        </c:pt>
                        <c:pt idx="24">
                          <c:v>Cover</c:v>
                        </c:pt>
                        <c:pt idx="25">
                          <c:v>No Cover</c:v>
                        </c:pt>
                        <c:pt idx="26">
                          <c:v>Cover</c:v>
                        </c:pt>
                        <c:pt idx="27">
                          <c:v>Cover</c:v>
                        </c:pt>
                        <c:pt idx="28">
                          <c:v>Cover</c:v>
                        </c:pt>
                        <c:pt idx="29">
                          <c:v>No Cover</c:v>
                        </c:pt>
                        <c:pt idx="30">
                          <c:v>No Cover</c:v>
                        </c:pt>
                        <c:pt idx="31">
                          <c:v>No Cover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1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1</c:v>
                        </c:pt>
                        <c:pt idx="6">
                          <c:v>0</c:v>
                        </c:pt>
                        <c:pt idx="7">
                          <c:v>1</c:v>
                        </c:pt>
                        <c:pt idx="8">
                          <c:v>0</c:v>
                        </c:pt>
                        <c:pt idx="9">
                          <c:v>0</c:v>
                        </c:pt>
                        <c:pt idx="10">
                          <c:v>0</c:v>
                        </c:pt>
                        <c:pt idx="11">
                          <c:v>0</c:v>
                        </c:pt>
                        <c:pt idx="12">
                          <c:v>0</c:v>
                        </c:pt>
                        <c:pt idx="13">
                          <c:v>0</c:v>
                        </c:pt>
                        <c:pt idx="14">
                          <c:v>0</c:v>
                        </c:pt>
                        <c:pt idx="15">
                          <c:v>0</c:v>
                        </c:pt>
                        <c:pt idx="16">
                          <c:v>1</c:v>
                        </c:pt>
                        <c:pt idx="17">
                          <c:v>0</c:v>
                        </c:pt>
                        <c:pt idx="18">
                          <c:v>1</c:v>
                        </c:pt>
                        <c:pt idx="19">
                          <c:v>0</c:v>
                        </c:pt>
                        <c:pt idx="20">
                          <c:v>0</c:v>
                        </c:pt>
                        <c:pt idx="21">
                          <c:v>1</c:v>
                        </c:pt>
                        <c:pt idx="22">
                          <c:v>0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0</c:v>
                        </c:pt>
                        <c:pt idx="26">
                          <c:v>0</c:v>
                        </c:pt>
                        <c:pt idx="27">
                          <c:v>0</c:v>
                        </c:pt>
                        <c:pt idx="28">
                          <c:v>0</c:v>
                        </c:pt>
                        <c:pt idx="29">
                          <c:v>0</c:v>
                        </c:pt>
                        <c:pt idx="30">
                          <c:v>0</c:v>
                        </c:pt>
                        <c:pt idx="31">
                          <c:v>0</c:v>
                        </c:pt>
                      </c:lvl>
                      <c:lvl>
                        <c:pt idx="0">
                          <c:v>Not Under</c:v>
                        </c:pt>
                        <c:pt idx="1">
                          <c:v>Not Under</c:v>
                        </c:pt>
                        <c:pt idx="2">
                          <c:v>Under</c:v>
                        </c:pt>
                        <c:pt idx="3">
                          <c:v>Not Under</c:v>
                        </c:pt>
                        <c:pt idx="4">
                          <c:v>Under</c:v>
                        </c:pt>
                        <c:pt idx="5">
                          <c:v>Not Under</c:v>
                        </c:pt>
                        <c:pt idx="6">
                          <c:v>Under</c:v>
                        </c:pt>
                        <c:pt idx="7">
                          <c:v>Under</c:v>
                        </c:pt>
                        <c:pt idx="8">
                          <c:v>Under</c:v>
                        </c:pt>
                        <c:pt idx="9">
                          <c:v>Under</c:v>
                        </c:pt>
                        <c:pt idx="10">
                          <c:v>Under</c:v>
                        </c:pt>
                        <c:pt idx="11">
                          <c:v>Under</c:v>
                        </c:pt>
                        <c:pt idx="12">
                          <c:v>Under</c:v>
                        </c:pt>
                        <c:pt idx="13">
                          <c:v>Under</c:v>
                        </c:pt>
                        <c:pt idx="14">
                          <c:v>Under</c:v>
                        </c:pt>
                        <c:pt idx="15">
                          <c:v>Under</c:v>
                        </c:pt>
                        <c:pt idx="16">
                          <c:v>Under</c:v>
                        </c:pt>
                        <c:pt idx="17">
                          <c:v>Under</c:v>
                        </c:pt>
                        <c:pt idx="18">
                          <c:v>Not Under</c:v>
                        </c:pt>
                        <c:pt idx="19">
                          <c:v>Under</c:v>
                        </c:pt>
                        <c:pt idx="20">
                          <c:v>Under</c:v>
                        </c:pt>
                        <c:pt idx="21">
                          <c:v>Not Under</c:v>
                        </c:pt>
                        <c:pt idx="22">
                          <c:v>Not Under</c:v>
                        </c:pt>
                        <c:pt idx="23">
                          <c:v>Not Under</c:v>
                        </c:pt>
                        <c:pt idx="24">
                          <c:v>Under</c:v>
                        </c:pt>
                        <c:pt idx="25">
                          <c:v>Not Under</c:v>
                        </c:pt>
                        <c:pt idx="26">
                          <c:v>Not Under</c:v>
                        </c:pt>
                        <c:pt idx="27">
                          <c:v>Not Under</c:v>
                        </c:pt>
                        <c:pt idx="28">
                          <c:v>Under</c:v>
                        </c:pt>
                        <c:pt idx="29">
                          <c:v>Not Under</c:v>
                        </c:pt>
                        <c:pt idx="30">
                          <c:v>Not Under</c:v>
                        </c:pt>
                        <c:pt idx="31">
                          <c:v>Under</c:v>
                        </c:pt>
                      </c:lvl>
                      <c:lvl>
                        <c:pt idx="0">
                          <c:v>Over</c:v>
                        </c:pt>
                        <c:pt idx="1">
                          <c:v>Over</c:v>
                        </c:pt>
                        <c:pt idx="2">
                          <c:v>Not Over</c:v>
                        </c:pt>
                        <c:pt idx="3">
                          <c:v>Over</c:v>
                        </c:pt>
                        <c:pt idx="4">
                          <c:v>Not Over</c:v>
                        </c:pt>
                        <c:pt idx="5">
                          <c:v>Over</c:v>
                        </c:pt>
                        <c:pt idx="6">
                          <c:v>Not Over</c:v>
                        </c:pt>
                        <c:pt idx="7">
                          <c:v>Not Over</c:v>
                        </c:pt>
                        <c:pt idx="8">
                          <c:v>Not Over</c:v>
                        </c:pt>
                        <c:pt idx="9">
                          <c:v>Not Over</c:v>
                        </c:pt>
                        <c:pt idx="10">
                          <c:v>Not Over</c:v>
                        </c:pt>
                        <c:pt idx="11">
                          <c:v>Not Over</c:v>
                        </c:pt>
                        <c:pt idx="12">
                          <c:v>Not Over</c:v>
                        </c:pt>
                        <c:pt idx="13">
                          <c:v>Not Over</c:v>
                        </c:pt>
                        <c:pt idx="14">
                          <c:v>Not Over</c:v>
                        </c:pt>
                        <c:pt idx="15">
                          <c:v>Not Over</c:v>
                        </c:pt>
                        <c:pt idx="16">
                          <c:v>Not Over</c:v>
                        </c:pt>
                        <c:pt idx="17">
                          <c:v>Not Over</c:v>
                        </c:pt>
                        <c:pt idx="18">
                          <c:v>Not Over</c:v>
                        </c:pt>
                        <c:pt idx="19">
                          <c:v>Not Over</c:v>
                        </c:pt>
                        <c:pt idx="20">
                          <c:v>Not Over</c:v>
                        </c:pt>
                        <c:pt idx="21">
                          <c:v>Over</c:v>
                        </c:pt>
                        <c:pt idx="22">
                          <c:v>Over</c:v>
                        </c:pt>
                        <c:pt idx="23">
                          <c:v>Over</c:v>
                        </c:pt>
                        <c:pt idx="24">
                          <c:v>Not Over</c:v>
                        </c:pt>
                        <c:pt idx="25">
                          <c:v>Not Over</c:v>
                        </c:pt>
                        <c:pt idx="26">
                          <c:v>Over</c:v>
                        </c:pt>
                        <c:pt idx="27">
                          <c:v>Over</c:v>
                        </c:pt>
                        <c:pt idx="28">
                          <c:v>Not Over</c:v>
                        </c:pt>
                        <c:pt idx="29">
                          <c:v>Over</c:v>
                        </c:pt>
                        <c:pt idx="30">
                          <c:v>Over</c:v>
                        </c:pt>
                        <c:pt idx="31">
                          <c:v>Not Over</c:v>
                        </c:pt>
                      </c:lvl>
                      <c:lvl>
                        <c:pt idx="0">
                          <c:v>48</c:v>
                        </c:pt>
                        <c:pt idx="1">
                          <c:v>47.5</c:v>
                        </c:pt>
                        <c:pt idx="2">
                          <c:v>47</c:v>
                        </c:pt>
                        <c:pt idx="3">
                          <c:v>48</c:v>
                        </c:pt>
                        <c:pt idx="4">
                          <c:v>46.5</c:v>
                        </c:pt>
                        <c:pt idx="5">
                          <c:v>46.5</c:v>
                        </c:pt>
                        <c:pt idx="6">
                          <c:v>44</c:v>
                        </c:pt>
                        <c:pt idx="7">
                          <c:v>44</c:v>
                        </c:pt>
                        <c:pt idx="8">
                          <c:v>38</c:v>
                        </c:pt>
                        <c:pt idx="9">
                          <c:v>45.5</c:v>
                        </c:pt>
                        <c:pt idx="10">
                          <c:v>43</c:v>
                        </c:pt>
                        <c:pt idx="11">
                          <c:v>43.5</c:v>
                        </c:pt>
                        <c:pt idx="12">
                          <c:v>47.5</c:v>
                        </c:pt>
                        <c:pt idx="13">
                          <c:v>43.5</c:v>
                        </c:pt>
                        <c:pt idx="14">
                          <c:v>50.5</c:v>
                        </c:pt>
                        <c:pt idx="15">
                          <c:v>43.5</c:v>
                        </c:pt>
                        <c:pt idx="16">
                          <c:v>48.5</c:v>
                        </c:pt>
                        <c:pt idx="17">
                          <c:v>46</c:v>
                        </c:pt>
                        <c:pt idx="18">
                          <c:v>47</c:v>
                        </c:pt>
                        <c:pt idx="19">
                          <c:v>45.5</c:v>
                        </c:pt>
                        <c:pt idx="20">
                          <c:v>49.5</c:v>
                        </c:pt>
                        <c:pt idx="21">
                          <c:v>44</c:v>
                        </c:pt>
                        <c:pt idx="22">
                          <c:v>44.5</c:v>
                        </c:pt>
                        <c:pt idx="23">
                          <c:v>42</c:v>
                        </c:pt>
                        <c:pt idx="24">
                          <c:v>40</c:v>
                        </c:pt>
                        <c:pt idx="25">
                          <c:v>42.5</c:v>
                        </c:pt>
                        <c:pt idx="26">
                          <c:v>44.5</c:v>
                        </c:pt>
                        <c:pt idx="27">
                          <c:v>42.5</c:v>
                        </c:pt>
                        <c:pt idx="28">
                          <c:v>46.5</c:v>
                        </c:pt>
                        <c:pt idx="29">
                          <c:v>44.5</c:v>
                        </c:pt>
                        <c:pt idx="30">
                          <c:v>42.5</c:v>
                        </c:pt>
                        <c:pt idx="31">
                          <c:v>46.5</c:v>
                        </c:pt>
                      </c:lvl>
                      <c:lvl>
                        <c:pt idx="0">
                          <c:v>-8.5</c:v>
                        </c:pt>
                        <c:pt idx="1">
                          <c:v>3</c:v>
                        </c:pt>
                        <c:pt idx="2">
                          <c:v>1</c:v>
                        </c:pt>
                        <c:pt idx="3">
                          <c:v>5</c:v>
                        </c:pt>
                        <c:pt idx="4">
                          <c:v>-1</c:v>
                        </c:pt>
                        <c:pt idx="5">
                          <c:v>-4</c:v>
                        </c:pt>
                        <c:pt idx="6">
                          <c:v>6.5</c:v>
                        </c:pt>
                        <c:pt idx="7">
                          <c:v>-2.5</c:v>
                        </c:pt>
                        <c:pt idx="8">
                          <c:v>3</c:v>
                        </c:pt>
                        <c:pt idx="9">
                          <c:v>-6</c:v>
                        </c:pt>
                        <c:pt idx="10">
                          <c:v>-9</c:v>
                        </c:pt>
                        <c:pt idx="11">
                          <c:v>1</c:v>
                        </c:pt>
                        <c:pt idx="12">
                          <c:v>-2</c:v>
                        </c:pt>
                        <c:pt idx="13">
                          <c:v>-3</c:v>
                        </c:pt>
                        <c:pt idx="14">
                          <c:v>1</c:v>
                        </c:pt>
                        <c:pt idx="15">
                          <c:v>1.5</c:v>
                        </c:pt>
                        <c:pt idx="16">
                          <c:v>-3.5</c:v>
                        </c:pt>
                        <c:pt idx="17">
                          <c:v>7</c:v>
                        </c:pt>
                        <c:pt idx="18">
                          <c:v>-5.5</c:v>
                        </c:pt>
                        <c:pt idx="19">
                          <c:v>-11.5</c:v>
                        </c:pt>
                        <c:pt idx="20">
                          <c:v>-3.5</c:v>
                        </c:pt>
                        <c:pt idx="21">
                          <c:v>-1.5</c:v>
                        </c:pt>
                        <c:pt idx="22">
                          <c:v>-5.5</c:v>
                        </c:pt>
                        <c:pt idx="23">
                          <c:v>5.5</c:v>
                        </c:pt>
                        <c:pt idx="24">
                          <c:v>-3</c:v>
                        </c:pt>
                        <c:pt idx="25">
                          <c:v>4.5</c:v>
                        </c:pt>
                        <c:pt idx="26">
                          <c:v>-6.5</c:v>
                        </c:pt>
                        <c:pt idx="27">
                          <c:v>2.5</c:v>
                        </c:pt>
                        <c:pt idx="28">
                          <c:v>1.5</c:v>
                        </c:pt>
                        <c:pt idx="29">
                          <c:v>-4.5</c:v>
                        </c:pt>
                        <c:pt idx="30">
                          <c:v>-2.5</c:v>
                        </c:pt>
                        <c:pt idx="31">
                          <c:v>3.5</c:v>
                        </c:pt>
                      </c:lvl>
                      <c:lvl>
                        <c:pt idx="0">
                          <c:v>phi</c:v>
                        </c:pt>
                        <c:pt idx="1">
                          <c:v>sdg</c:v>
                        </c:pt>
                        <c:pt idx="2">
                          <c:v>atl</c:v>
                        </c:pt>
                        <c:pt idx="3">
                          <c:v>cle</c:v>
                        </c:pt>
                        <c:pt idx="4">
                          <c:v>clt</c:v>
                        </c:pt>
                        <c:pt idx="5">
                          <c:v>jax</c:v>
                        </c:pt>
                        <c:pt idx="6">
                          <c:v>nor</c:v>
                        </c:pt>
                        <c:pt idx="7">
                          <c:v>nwe</c:v>
                        </c:pt>
                        <c:pt idx="8">
                          <c:v>nyj</c:v>
                        </c:pt>
                        <c:pt idx="9">
                          <c:v>was</c:v>
                        </c:pt>
                        <c:pt idx="10">
                          <c:v>den</c:v>
                        </c:pt>
                        <c:pt idx="11">
                          <c:v>sea</c:v>
                        </c:pt>
                        <c:pt idx="12">
                          <c:v>gnb</c:v>
                        </c:pt>
                        <c:pt idx="13">
                          <c:v>ram</c:v>
                        </c:pt>
                        <c:pt idx="14">
                          <c:v>buf</c:v>
                        </c:pt>
                        <c:pt idx="15">
                          <c:v>chi</c:v>
                        </c:pt>
                        <c:pt idx="16">
                          <c:v>gnb</c:v>
                        </c:pt>
                        <c:pt idx="17">
                          <c:v>nyj</c:v>
                        </c:pt>
                        <c:pt idx="18">
                          <c:v>det</c:v>
                        </c:pt>
                        <c:pt idx="19">
                          <c:v>rav</c:v>
                        </c:pt>
                        <c:pt idx="20">
                          <c:v>cin</c:v>
                        </c:pt>
                        <c:pt idx="21">
                          <c:v>mia</c:v>
                        </c:pt>
                        <c:pt idx="22">
                          <c:v>dal</c:v>
                        </c:pt>
                        <c:pt idx="23">
                          <c:v>oti</c:v>
                        </c:pt>
                        <c:pt idx="24">
                          <c:v>pit</c:v>
                        </c:pt>
                        <c:pt idx="25">
                          <c:v>nor</c:v>
                        </c:pt>
                        <c:pt idx="26">
                          <c:v>crd</c:v>
                        </c:pt>
                        <c:pt idx="27">
                          <c:v>clt</c:v>
                        </c:pt>
                        <c:pt idx="28">
                          <c:v>kan</c:v>
                        </c:pt>
                        <c:pt idx="29">
                          <c:v>min</c:v>
                        </c:pt>
                        <c:pt idx="30">
                          <c:v>htx</c:v>
                        </c:pt>
                        <c:pt idx="31">
                          <c:v>rai</c:v>
                        </c:pt>
                      </c:lvl>
                      <c:lvl>
                        <c:pt idx="0">
                          <c:v>dal</c:v>
                        </c:pt>
                        <c:pt idx="1">
                          <c:v>kan</c:v>
                        </c:pt>
                        <c:pt idx="2">
                          <c:v>tam</c:v>
                        </c:pt>
                        <c:pt idx="3">
                          <c:v>cin</c:v>
                        </c:pt>
                        <c:pt idx="4">
                          <c:v>mia</c:v>
                        </c:pt>
                        <c:pt idx="5">
                          <c:v>car</c:v>
                        </c:pt>
                        <c:pt idx="6">
                          <c:v>crd</c:v>
                        </c:pt>
                        <c:pt idx="7">
                          <c:v>rai</c:v>
                        </c:pt>
                        <c:pt idx="8">
                          <c:v>pit</c:v>
                        </c:pt>
                        <c:pt idx="9">
                          <c:v>nyg</c:v>
                        </c:pt>
                        <c:pt idx="10">
                          <c:v>oti</c:v>
                        </c:pt>
                        <c:pt idx="11">
                          <c:v>sfo</c:v>
                        </c:pt>
                        <c:pt idx="12">
                          <c:v>det</c:v>
                        </c:pt>
                        <c:pt idx="13">
                          <c:v>htx</c:v>
                        </c:pt>
                        <c:pt idx="14">
                          <c:v>rav</c:v>
                        </c:pt>
                        <c:pt idx="15">
                          <c:v>min</c:v>
                        </c:pt>
                        <c:pt idx="16">
                          <c:v>was</c:v>
                        </c:pt>
                        <c:pt idx="17">
                          <c:v>buf</c:v>
                        </c:pt>
                        <c:pt idx="18">
                          <c:v>chi</c:v>
                        </c:pt>
                        <c:pt idx="19">
                          <c:v>cle</c:v>
                        </c:pt>
                        <c:pt idx="20">
                          <c:v>jax</c:v>
                        </c:pt>
                        <c:pt idx="21">
                          <c:v>nwe</c:v>
                        </c:pt>
                        <c:pt idx="22">
                          <c:v>nyg</c:v>
                        </c:pt>
                        <c:pt idx="23">
                          <c:v>ram</c:v>
                        </c:pt>
                        <c:pt idx="24">
                          <c:v>sea</c:v>
                        </c:pt>
                        <c:pt idx="25">
                          <c:v>sfo</c:v>
                        </c:pt>
                        <c:pt idx="26">
                          <c:v>car</c:v>
                        </c:pt>
                        <c:pt idx="27">
                          <c:v>den</c:v>
                        </c:pt>
                        <c:pt idx="28">
                          <c:v>phi</c:v>
                        </c:pt>
                        <c:pt idx="29">
                          <c:v>atl</c:v>
                        </c:pt>
                        <c:pt idx="30">
                          <c:v>tam</c:v>
                        </c:pt>
                        <c:pt idx="31">
                          <c:v>sdg</c:v>
                        </c:pt>
                      </c:lvl>
                      <c:lvl>
                        <c:pt idx="0">
                          <c:v>dal @ phi</c:v>
                        </c:pt>
                        <c:pt idx="1">
                          <c:v>kan @ sdg</c:v>
                        </c:pt>
                        <c:pt idx="2">
                          <c:v>tam @ atl</c:v>
                        </c:pt>
                        <c:pt idx="3">
                          <c:v>cin @ cle</c:v>
                        </c:pt>
                        <c:pt idx="4">
                          <c:v>mia @ clt</c:v>
                        </c:pt>
                        <c:pt idx="5">
                          <c:v>car @ jax</c:v>
                        </c:pt>
                        <c:pt idx="6">
                          <c:v>crd @ nor</c:v>
                        </c:pt>
                        <c:pt idx="7">
                          <c:v>rai @ nwe</c:v>
                        </c:pt>
                        <c:pt idx="8">
                          <c:v>pit @ nyj</c:v>
                        </c:pt>
                        <c:pt idx="9">
                          <c:v>nyg @ was</c:v>
                        </c:pt>
                        <c:pt idx="10">
                          <c:v>oti @ den</c:v>
                        </c:pt>
                        <c:pt idx="11">
                          <c:v>sfo @ sea</c:v>
                        </c:pt>
                        <c:pt idx="12">
                          <c:v>det @ gnb</c:v>
                        </c:pt>
                        <c:pt idx="13">
                          <c:v>htx @ ram</c:v>
                        </c:pt>
                        <c:pt idx="14">
                          <c:v>rav @ buf</c:v>
                        </c:pt>
                        <c:pt idx="15">
                          <c:v>min @ chi</c:v>
                        </c:pt>
                        <c:pt idx="16">
                          <c:v>was @ gnb</c:v>
                        </c:pt>
                        <c:pt idx="17">
                          <c:v>buf @ nyj</c:v>
                        </c:pt>
                        <c:pt idx="18">
                          <c:v>chi @ det</c:v>
                        </c:pt>
                        <c:pt idx="19">
                          <c:v>cle @ rav</c:v>
                        </c:pt>
                        <c:pt idx="20">
                          <c:v>jax @ cin</c:v>
                        </c:pt>
                        <c:pt idx="21">
                          <c:v>nwe @ mia</c:v>
                        </c:pt>
                        <c:pt idx="22">
                          <c:v>nyg @ dal</c:v>
                        </c:pt>
                        <c:pt idx="23">
                          <c:v>ram @ oti</c:v>
                        </c:pt>
                        <c:pt idx="24">
                          <c:v>sea @ pit</c:v>
                        </c:pt>
                        <c:pt idx="25">
                          <c:v>sfo @ nor</c:v>
                        </c:pt>
                        <c:pt idx="26">
                          <c:v>car @ crd</c:v>
                        </c:pt>
                        <c:pt idx="27">
                          <c:v>den @ clt</c:v>
                        </c:pt>
                        <c:pt idx="28">
                          <c:v>phi @ kan</c:v>
                        </c:pt>
                        <c:pt idx="29">
                          <c:v>atl @ min</c:v>
                        </c:pt>
                        <c:pt idx="30">
                          <c:v>tam @ htx</c:v>
                        </c:pt>
                        <c:pt idx="31">
                          <c:v>sdg @ rai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2</c:v>
                        </c:pt>
                        <c:pt idx="17">
                          <c:v>2</c:v>
                        </c:pt>
                        <c:pt idx="18">
                          <c:v>2</c:v>
                        </c:pt>
                        <c:pt idx="19">
                          <c:v>2</c:v>
                        </c:pt>
                        <c:pt idx="20">
                          <c:v>2</c:v>
                        </c:pt>
                        <c:pt idx="21">
                          <c:v>2</c:v>
                        </c:pt>
                        <c:pt idx="22">
                          <c:v>2</c:v>
                        </c:pt>
                        <c:pt idx="23">
                          <c:v>2</c:v>
                        </c:pt>
                        <c:pt idx="24">
                          <c:v>2</c:v>
                        </c:pt>
                        <c:pt idx="25">
                          <c:v>2</c:v>
                        </c:pt>
                        <c:pt idx="26">
                          <c:v>2</c:v>
                        </c:pt>
                        <c:pt idx="27">
                          <c:v>2</c:v>
                        </c:pt>
                        <c:pt idx="28">
                          <c:v>2</c:v>
                        </c:pt>
                        <c:pt idx="29">
                          <c:v>2</c:v>
                        </c:pt>
                        <c:pt idx="30">
                          <c:v>2</c:v>
                        </c:pt>
                        <c:pt idx="31">
                          <c:v>2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Predictions'!$AE$2:$AE$33</c15:sqref>
                        </c15:formulaRef>
                      </c:ext>
                    </c:extLst>
                    <c:numCache>
                      <c:formatCode>0.00</c:formatCode>
                      <c:ptCount val="32"/>
                      <c:pt idx="0">
                        <c:v>7.6158536585365857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B4F5-4ACF-84A8-640FBD14481B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Predictions'!$AF$1</c15:sqref>
                        </c15:formulaRef>
                      </c:ext>
                    </c:extLst>
                    <c:strCache>
                      <c:ptCount val="1"/>
                      <c:pt idx="0">
                        <c:v>Mean_Absolute_Error_Tm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Predictions'!$A$2:$K$33</c15:sqref>
                        </c15:formulaRef>
                      </c:ext>
                    </c:extLst>
                    <c:multiLvlStrCache>
                      <c:ptCount val="32"/>
                      <c:lvl>
                        <c:pt idx="0">
                          <c:v>26</c:v>
                        </c:pt>
                        <c:pt idx="1">
                          <c:v>29</c:v>
                        </c:pt>
                        <c:pt idx="2">
                          <c:v>18</c:v>
                        </c:pt>
                        <c:pt idx="3">
                          <c:v>30</c:v>
                        </c:pt>
                        <c:pt idx="4">
                          <c:v>28</c:v>
                        </c:pt>
                        <c:pt idx="5">
                          <c:v>21</c:v>
                        </c:pt>
                        <c:pt idx="6">
                          <c:v>26</c:v>
                        </c:pt>
                        <c:pt idx="7">
                          <c:v>22</c:v>
                        </c:pt>
                        <c:pt idx="8">
                          <c:v>21</c:v>
                        </c:pt>
                        <c:pt idx="9">
                          <c:v>21</c:v>
                        </c:pt>
                        <c:pt idx="10">
                          <c:v>17</c:v>
                        </c:pt>
                        <c:pt idx="11">
                          <c:v>22</c:v>
                        </c:pt>
                        <c:pt idx="12">
                          <c:v>23</c:v>
                        </c:pt>
                        <c:pt idx="13">
                          <c:v>17</c:v>
                        </c:pt>
                        <c:pt idx="14">
                          <c:v>22</c:v>
                        </c:pt>
                        <c:pt idx="15">
                          <c:v>22</c:v>
                        </c:pt>
                        <c:pt idx="16">
                          <c:v>25</c:v>
                        </c:pt>
                        <c:pt idx="17">
                          <c:v>28</c:v>
                        </c:pt>
                        <c:pt idx="18">
                          <c:v>20</c:v>
                        </c:pt>
                        <c:pt idx="19">
                          <c:v>19</c:v>
                        </c:pt>
                        <c:pt idx="20">
                          <c:v>23</c:v>
                        </c:pt>
                        <c:pt idx="21">
                          <c:v>23</c:v>
                        </c:pt>
                        <c:pt idx="22">
                          <c:v>19</c:v>
                        </c:pt>
                        <c:pt idx="23">
                          <c:v>24</c:v>
                        </c:pt>
                        <c:pt idx="24">
                          <c:v>15</c:v>
                        </c:pt>
                        <c:pt idx="25">
                          <c:v>27</c:v>
                        </c:pt>
                        <c:pt idx="26">
                          <c:v>21</c:v>
                        </c:pt>
                        <c:pt idx="27">
                          <c:v>22</c:v>
                        </c:pt>
                        <c:pt idx="28">
                          <c:v>21</c:v>
                        </c:pt>
                        <c:pt idx="29">
                          <c:v>22</c:v>
                        </c:pt>
                        <c:pt idx="30">
                          <c:v>25</c:v>
                        </c:pt>
                        <c:pt idx="31">
                          <c:v>28</c:v>
                        </c:pt>
                      </c:lvl>
                      <c:lvl>
                        <c:pt idx="0">
                          <c:v>No Cover</c:v>
                        </c:pt>
                        <c:pt idx="1">
                          <c:v>No Cover</c:v>
                        </c:pt>
                        <c:pt idx="2">
                          <c:v>Cover</c:v>
                        </c:pt>
                        <c:pt idx="3">
                          <c:v>No Cover</c:v>
                        </c:pt>
                        <c:pt idx="4">
                          <c:v>No Cover</c:v>
                        </c:pt>
                        <c:pt idx="5">
                          <c:v>Cover</c:v>
                        </c:pt>
                        <c:pt idx="6">
                          <c:v>No Cover</c:v>
                        </c:pt>
                        <c:pt idx="7">
                          <c:v>Cover</c:v>
                        </c:pt>
                        <c:pt idx="8">
                          <c:v>No Cover</c:v>
                        </c:pt>
                        <c:pt idx="9">
                          <c:v>No Cover</c:v>
                        </c:pt>
                        <c:pt idx="10">
                          <c:v>No Cover</c:v>
                        </c:pt>
                        <c:pt idx="11">
                          <c:v>Cover</c:v>
                        </c:pt>
                        <c:pt idx="12">
                          <c:v>No Cover</c:v>
                        </c:pt>
                        <c:pt idx="13">
                          <c:v>Cover</c:v>
                        </c:pt>
                        <c:pt idx="14">
                          <c:v>No Cover</c:v>
                        </c:pt>
                        <c:pt idx="15">
                          <c:v>Cover</c:v>
                        </c:pt>
                        <c:pt idx="16">
                          <c:v>No Cover</c:v>
                        </c:pt>
                        <c:pt idx="17">
                          <c:v>No Cover</c:v>
                        </c:pt>
                        <c:pt idx="18">
                          <c:v>No Cover</c:v>
                        </c:pt>
                        <c:pt idx="19">
                          <c:v>No Cover</c:v>
                        </c:pt>
                        <c:pt idx="20">
                          <c:v>No Cover</c:v>
                        </c:pt>
                        <c:pt idx="21">
                          <c:v>No Cover</c:v>
                        </c:pt>
                        <c:pt idx="22">
                          <c:v>Cover</c:v>
                        </c:pt>
                        <c:pt idx="23">
                          <c:v>Cover</c:v>
                        </c:pt>
                        <c:pt idx="24">
                          <c:v>Cover</c:v>
                        </c:pt>
                        <c:pt idx="25">
                          <c:v>No Cover</c:v>
                        </c:pt>
                        <c:pt idx="26">
                          <c:v>Cover</c:v>
                        </c:pt>
                        <c:pt idx="27">
                          <c:v>Cover</c:v>
                        </c:pt>
                        <c:pt idx="28">
                          <c:v>Cover</c:v>
                        </c:pt>
                        <c:pt idx="29">
                          <c:v>No Cover</c:v>
                        </c:pt>
                        <c:pt idx="30">
                          <c:v>No Cover</c:v>
                        </c:pt>
                        <c:pt idx="31">
                          <c:v>No Cover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1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1</c:v>
                        </c:pt>
                        <c:pt idx="6">
                          <c:v>0</c:v>
                        </c:pt>
                        <c:pt idx="7">
                          <c:v>1</c:v>
                        </c:pt>
                        <c:pt idx="8">
                          <c:v>0</c:v>
                        </c:pt>
                        <c:pt idx="9">
                          <c:v>0</c:v>
                        </c:pt>
                        <c:pt idx="10">
                          <c:v>0</c:v>
                        </c:pt>
                        <c:pt idx="11">
                          <c:v>0</c:v>
                        </c:pt>
                        <c:pt idx="12">
                          <c:v>0</c:v>
                        </c:pt>
                        <c:pt idx="13">
                          <c:v>0</c:v>
                        </c:pt>
                        <c:pt idx="14">
                          <c:v>0</c:v>
                        </c:pt>
                        <c:pt idx="15">
                          <c:v>0</c:v>
                        </c:pt>
                        <c:pt idx="16">
                          <c:v>1</c:v>
                        </c:pt>
                        <c:pt idx="17">
                          <c:v>0</c:v>
                        </c:pt>
                        <c:pt idx="18">
                          <c:v>1</c:v>
                        </c:pt>
                        <c:pt idx="19">
                          <c:v>0</c:v>
                        </c:pt>
                        <c:pt idx="20">
                          <c:v>0</c:v>
                        </c:pt>
                        <c:pt idx="21">
                          <c:v>1</c:v>
                        </c:pt>
                        <c:pt idx="22">
                          <c:v>0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0</c:v>
                        </c:pt>
                        <c:pt idx="26">
                          <c:v>0</c:v>
                        </c:pt>
                        <c:pt idx="27">
                          <c:v>0</c:v>
                        </c:pt>
                        <c:pt idx="28">
                          <c:v>0</c:v>
                        </c:pt>
                        <c:pt idx="29">
                          <c:v>0</c:v>
                        </c:pt>
                        <c:pt idx="30">
                          <c:v>0</c:v>
                        </c:pt>
                        <c:pt idx="31">
                          <c:v>0</c:v>
                        </c:pt>
                      </c:lvl>
                      <c:lvl>
                        <c:pt idx="0">
                          <c:v>Not Under</c:v>
                        </c:pt>
                        <c:pt idx="1">
                          <c:v>Not Under</c:v>
                        </c:pt>
                        <c:pt idx="2">
                          <c:v>Under</c:v>
                        </c:pt>
                        <c:pt idx="3">
                          <c:v>Not Under</c:v>
                        </c:pt>
                        <c:pt idx="4">
                          <c:v>Under</c:v>
                        </c:pt>
                        <c:pt idx="5">
                          <c:v>Not Under</c:v>
                        </c:pt>
                        <c:pt idx="6">
                          <c:v>Under</c:v>
                        </c:pt>
                        <c:pt idx="7">
                          <c:v>Under</c:v>
                        </c:pt>
                        <c:pt idx="8">
                          <c:v>Under</c:v>
                        </c:pt>
                        <c:pt idx="9">
                          <c:v>Under</c:v>
                        </c:pt>
                        <c:pt idx="10">
                          <c:v>Under</c:v>
                        </c:pt>
                        <c:pt idx="11">
                          <c:v>Under</c:v>
                        </c:pt>
                        <c:pt idx="12">
                          <c:v>Under</c:v>
                        </c:pt>
                        <c:pt idx="13">
                          <c:v>Under</c:v>
                        </c:pt>
                        <c:pt idx="14">
                          <c:v>Under</c:v>
                        </c:pt>
                        <c:pt idx="15">
                          <c:v>Under</c:v>
                        </c:pt>
                        <c:pt idx="16">
                          <c:v>Under</c:v>
                        </c:pt>
                        <c:pt idx="17">
                          <c:v>Under</c:v>
                        </c:pt>
                        <c:pt idx="18">
                          <c:v>Not Under</c:v>
                        </c:pt>
                        <c:pt idx="19">
                          <c:v>Under</c:v>
                        </c:pt>
                        <c:pt idx="20">
                          <c:v>Under</c:v>
                        </c:pt>
                        <c:pt idx="21">
                          <c:v>Not Under</c:v>
                        </c:pt>
                        <c:pt idx="22">
                          <c:v>Not Under</c:v>
                        </c:pt>
                        <c:pt idx="23">
                          <c:v>Not Under</c:v>
                        </c:pt>
                        <c:pt idx="24">
                          <c:v>Under</c:v>
                        </c:pt>
                        <c:pt idx="25">
                          <c:v>Not Under</c:v>
                        </c:pt>
                        <c:pt idx="26">
                          <c:v>Not Under</c:v>
                        </c:pt>
                        <c:pt idx="27">
                          <c:v>Not Under</c:v>
                        </c:pt>
                        <c:pt idx="28">
                          <c:v>Under</c:v>
                        </c:pt>
                        <c:pt idx="29">
                          <c:v>Not Under</c:v>
                        </c:pt>
                        <c:pt idx="30">
                          <c:v>Not Under</c:v>
                        </c:pt>
                        <c:pt idx="31">
                          <c:v>Under</c:v>
                        </c:pt>
                      </c:lvl>
                      <c:lvl>
                        <c:pt idx="0">
                          <c:v>Over</c:v>
                        </c:pt>
                        <c:pt idx="1">
                          <c:v>Over</c:v>
                        </c:pt>
                        <c:pt idx="2">
                          <c:v>Not Over</c:v>
                        </c:pt>
                        <c:pt idx="3">
                          <c:v>Over</c:v>
                        </c:pt>
                        <c:pt idx="4">
                          <c:v>Not Over</c:v>
                        </c:pt>
                        <c:pt idx="5">
                          <c:v>Over</c:v>
                        </c:pt>
                        <c:pt idx="6">
                          <c:v>Not Over</c:v>
                        </c:pt>
                        <c:pt idx="7">
                          <c:v>Not Over</c:v>
                        </c:pt>
                        <c:pt idx="8">
                          <c:v>Not Over</c:v>
                        </c:pt>
                        <c:pt idx="9">
                          <c:v>Not Over</c:v>
                        </c:pt>
                        <c:pt idx="10">
                          <c:v>Not Over</c:v>
                        </c:pt>
                        <c:pt idx="11">
                          <c:v>Not Over</c:v>
                        </c:pt>
                        <c:pt idx="12">
                          <c:v>Not Over</c:v>
                        </c:pt>
                        <c:pt idx="13">
                          <c:v>Not Over</c:v>
                        </c:pt>
                        <c:pt idx="14">
                          <c:v>Not Over</c:v>
                        </c:pt>
                        <c:pt idx="15">
                          <c:v>Not Over</c:v>
                        </c:pt>
                        <c:pt idx="16">
                          <c:v>Not Over</c:v>
                        </c:pt>
                        <c:pt idx="17">
                          <c:v>Not Over</c:v>
                        </c:pt>
                        <c:pt idx="18">
                          <c:v>Not Over</c:v>
                        </c:pt>
                        <c:pt idx="19">
                          <c:v>Not Over</c:v>
                        </c:pt>
                        <c:pt idx="20">
                          <c:v>Not Over</c:v>
                        </c:pt>
                        <c:pt idx="21">
                          <c:v>Over</c:v>
                        </c:pt>
                        <c:pt idx="22">
                          <c:v>Over</c:v>
                        </c:pt>
                        <c:pt idx="23">
                          <c:v>Over</c:v>
                        </c:pt>
                        <c:pt idx="24">
                          <c:v>Not Over</c:v>
                        </c:pt>
                        <c:pt idx="25">
                          <c:v>Not Over</c:v>
                        </c:pt>
                        <c:pt idx="26">
                          <c:v>Over</c:v>
                        </c:pt>
                        <c:pt idx="27">
                          <c:v>Over</c:v>
                        </c:pt>
                        <c:pt idx="28">
                          <c:v>Not Over</c:v>
                        </c:pt>
                        <c:pt idx="29">
                          <c:v>Over</c:v>
                        </c:pt>
                        <c:pt idx="30">
                          <c:v>Over</c:v>
                        </c:pt>
                        <c:pt idx="31">
                          <c:v>Not Over</c:v>
                        </c:pt>
                      </c:lvl>
                      <c:lvl>
                        <c:pt idx="0">
                          <c:v>48</c:v>
                        </c:pt>
                        <c:pt idx="1">
                          <c:v>47.5</c:v>
                        </c:pt>
                        <c:pt idx="2">
                          <c:v>47</c:v>
                        </c:pt>
                        <c:pt idx="3">
                          <c:v>48</c:v>
                        </c:pt>
                        <c:pt idx="4">
                          <c:v>46.5</c:v>
                        </c:pt>
                        <c:pt idx="5">
                          <c:v>46.5</c:v>
                        </c:pt>
                        <c:pt idx="6">
                          <c:v>44</c:v>
                        </c:pt>
                        <c:pt idx="7">
                          <c:v>44</c:v>
                        </c:pt>
                        <c:pt idx="8">
                          <c:v>38</c:v>
                        </c:pt>
                        <c:pt idx="9">
                          <c:v>45.5</c:v>
                        </c:pt>
                        <c:pt idx="10">
                          <c:v>43</c:v>
                        </c:pt>
                        <c:pt idx="11">
                          <c:v>43.5</c:v>
                        </c:pt>
                        <c:pt idx="12">
                          <c:v>47.5</c:v>
                        </c:pt>
                        <c:pt idx="13">
                          <c:v>43.5</c:v>
                        </c:pt>
                        <c:pt idx="14">
                          <c:v>50.5</c:v>
                        </c:pt>
                        <c:pt idx="15">
                          <c:v>43.5</c:v>
                        </c:pt>
                        <c:pt idx="16">
                          <c:v>48.5</c:v>
                        </c:pt>
                        <c:pt idx="17">
                          <c:v>46</c:v>
                        </c:pt>
                        <c:pt idx="18">
                          <c:v>47</c:v>
                        </c:pt>
                        <c:pt idx="19">
                          <c:v>45.5</c:v>
                        </c:pt>
                        <c:pt idx="20">
                          <c:v>49.5</c:v>
                        </c:pt>
                        <c:pt idx="21">
                          <c:v>44</c:v>
                        </c:pt>
                        <c:pt idx="22">
                          <c:v>44.5</c:v>
                        </c:pt>
                        <c:pt idx="23">
                          <c:v>42</c:v>
                        </c:pt>
                        <c:pt idx="24">
                          <c:v>40</c:v>
                        </c:pt>
                        <c:pt idx="25">
                          <c:v>42.5</c:v>
                        </c:pt>
                        <c:pt idx="26">
                          <c:v>44.5</c:v>
                        </c:pt>
                        <c:pt idx="27">
                          <c:v>42.5</c:v>
                        </c:pt>
                        <c:pt idx="28">
                          <c:v>46.5</c:v>
                        </c:pt>
                        <c:pt idx="29">
                          <c:v>44.5</c:v>
                        </c:pt>
                        <c:pt idx="30">
                          <c:v>42.5</c:v>
                        </c:pt>
                        <c:pt idx="31">
                          <c:v>46.5</c:v>
                        </c:pt>
                      </c:lvl>
                      <c:lvl>
                        <c:pt idx="0">
                          <c:v>-8.5</c:v>
                        </c:pt>
                        <c:pt idx="1">
                          <c:v>3</c:v>
                        </c:pt>
                        <c:pt idx="2">
                          <c:v>1</c:v>
                        </c:pt>
                        <c:pt idx="3">
                          <c:v>5</c:v>
                        </c:pt>
                        <c:pt idx="4">
                          <c:v>-1</c:v>
                        </c:pt>
                        <c:pt idx="5">
                          <c:v>-4</c:v>
                        </c:pt>
                        <c:pt idx="6">
                          <c:v>6.5</c:v>
                        </c:pt>
                        <c:pt idx="7">
                          <c:v>-2.5</c:v>
                        </c:pt>
                        <c:pt idx="8">
                          <c:v>3</c:v>
                        </c:pt>
                        <c:pt idx="9">
                          <c:v>-6</c:v>
                        </c:pt>
                        <c:pt idx="10">
                          <c:v>-9</c:v>
                        </c:pt>
                        <c:pt idx="11">
                          <c:v>1</c:v>
                        </c:pt>
                        <c:pt idx="12">
                          <c:v>-2</c:v>
                        </c:pt>
                        <c:pt idx="13">
                          <c:v>-3</c:v>
                        </c:pt>
                        <c:pt idx="14">
                          <c:v>1</c:v>
                        </c:pt>
                        <c:pt idx="15">
                          <c:v>1.5</c:v>
                        </c:pt>
                        <c:pt idx="16">
                          <c:v>-3.5</c:v>
                        </c:pt>
                        <c:pt idx="17">
                          <c:v>7</c:v>
                        </c:pt>
                        <c:pt idx="18">
                          <c:v>-5.5</c:v>
                        </c:pt>
                        <c:pt idx="19">
                          <c:v>-11.5</c:v>
                        </c:pt>
                        <c:pt idx="20">
                          <c:v>-3.5</c:v>
                        </c:pt>
                        <c:pt idx="21">
                          <c:v>-1.5</c:v>
                        </c:pt>
                        <c:pt idx="22">
                          <c:v>-5.5</c:v>
                        </c:pt>
                        <c:pt idx="23">
                          <c:v>5.5</c:v>
                        </c:pt>
                        <c:pt idx="24">
                          <c:v>-3</c:v>
                        </c:pt>
                        <c:pt idx="25">
                          <c:v>4.5</c:v>
                        </c:pt>
                        <c:pt idx="26">
                          <c:v>-6.5</c:v>
                        </c:pt>
                        <c:pt idx="27">
                          <c:v>2.5</c:v>
                        </c:pt>
                        <c:pt idx="28">
                          <c:v>1.5</c:v>
                        </c:pt>
                        <c:pt idx="29">
                          <c:v>-4.5</c:v>
                        </c:pt>
                        <c:pt idx="30">
                          <c:v>-2.5</c:v>
                        </c:pt>
                        <c:pt idx="31">
                          <c:v>3.5</c:v>
                        </c:pt>
                      </c:lvl>
                      <c:lvl>
                        <c:pt idx="0">
                          <c:v>phi</c:v>
                        </c:pt>
                        <c:pt idx="1">
                          <c:v>sdg</c:v>
                        </c:pt>
                        <c:pt idx="2">
                          <c:v>atl</c:v>
                        </c:pt>
                        <c:pt idx="3">
                          <c:v>cle</c:v>
                        </c:pt>
                        <c:pt idx="4">
                          <c:v>clt</c:v>
                        </c:pt>
                        <c:pt idx="5">
                          <c:v>jax</c:v>
                        </c:pt>
                        <c:pt idx="6">
                          <c:v>nor</c:v>
                        </c:pt>
                        <c:pt idx="7">
                          <c:v>nwe</c:v>
                        </c:pt>
                        <c:pt idx="8">
                          <c:v>nyj</c:v>
                        </c:pt>
                        <c:pt idx="9">
                          <c:v>was</c:v>
                        </c:pt>
                        <c:pt idx="10">
                          <c:v>den</c:v>
                        </c:pt>
                        <c:pt idx="11">
                          <c:v>sea</c:v>
                        </c:pt>
                        <c:pt idx="12">
                          <c:v>gnb</c:v>
                        </c:pt>
                        <c:pt idx="13">
                          <c:v>ram</c:v>
                        </c:pt>
                        <c:pt idx="14">
                          <c:v>buf</c:v>
                        </c:pt>
                        <c:pt idx="15">
                          <c:v>chi</c:v>
                        </c:pt>
                        <c:pt idx="16">
                          <c:v>gnb</c:v>
                        </c:pt>
                        <c:pt idx="17">
                          <c:v>nyj</c:v>
                        </c:pt>
                        <c:pt idx="18">
                          <c:v>det</c:v>
                        </c:pt>
                        <c:pt idx="19">
                          <c:v>rav</c:v>
                        </c:pt>
                        <c:pt idx="20">
                          <c:v>cin</c:v>
                        </c:pt>
                        <c:pt idx="21">
                          <c:v>mia</c:v>
                        </c:pt>
                        <c:pt idx="22">
                          <c:v>dal</c:v>
                        </c:pt>
                        <c:pt idx="23">
                          <c:v>oti</c:v>
                        </c:pt>
                        <c:pt idx="24">
                          <c:v>pit</c:v>
                        </c:pt>
                        <c:pt idx="25">
                          <c:v>nor</c:v>
                        </c:pt>
                        <c:pt idx="26">
                          <c:v>crd</c:v>
                        </c:pt>
                        <c:pt idx="27">
                          <c:v>clt</c:v>
                        </c:pt>
                        <c:pt idx="28">
                          <c:v>kan</c:v>
                        </c:pt>
                        <c:pt idx="29">
                          <c:v>min</c:v>
                        </c:pt>
                        <c:pt idx="30">
                          <c:v>htx</c:v>
                        </c:pt>
                        <c:pt idx="31">
                          <c:v>rai</c:v>
                        </c:pt>
                      </c:lvl>
                      <c:lvl>
                        <c:pt idx="0">
                          <c:v>dal</c:v>
                        </c:pt>
                        <c:pt idx="1">
                          <c:v>kan</c:v>
                        </c:pt>
                        <c:pt idx="2">
                          <c:v>tam</c:v>
                        </c:pt>
                        <c:pt idx="3">
                          <c:v>cin</c:v>
                        </c:pt>
                        <c:pt idx="4">
                          <c:v>mia</c:v>
                        </c:pt>
                        <c:pt idx="5">
                          <c:v>car</c:v>
                        </c:pt>
                        <c:pt idx="6">
                          <c:v>crd</c:v>
                        </c:pt>
                        <c:pt idx="7">
                          <c:v>rai</c:v>
                        </c:pt>
                        <c:pt idx="8">
                          <c:v>pit</c:v>
                        </c:pt>
                        <c:pt idx="9">
                          <c:v>nyg</c:v>
                        </c:pt>
                        <c:pt idx="10">
                          <c:v>oti</c:v>
                        </c:pt>
                        <c:pt idx="11">
                          <c:v>sfo</c:v>
                        </c:pt>
                        <c:pt idx="12">
                          <c:v>det</c:v>
                        </c:pt>
                        <c:pt idx="13">
                          <c:v>htx</c:v>
                        </c:pt>
                        <c:pt idx="14">
                          <c:v>rav</c:v>
                        </c:pt>
                        <c:pt idx="15">
                          <c:v>min</c:v>
                        </c:pt>
                        <c:pt idx="16">
                          <c:v>was</c:v>
                        </c:pt>
                        <c:pt idx="17">
                          <c:v>buf</c:v>
                        </c:pt>
                        <c:pt idx="18">
                          <c:v>chi</c:v>
                        </c:pt>
                        <c:pt idx="19">
                          <c:v>cle</c:v>
                        </c:pt>
                        <c:pt idx="20">
                          <c:v>jax</c:v>
                        </c:pt>
                        <c:pt idx="21">
                          <c:v>nwe</c:v>
                        </c:pt>
                        <c:pt idx="22">
                          <c:v>nyg</c:v>
                        </c:pt>
                        <c:pt idx="23">
                          <c:v>ram</c:v>
                        </c:pt>
                        <c:pt idx="24">
                          <c:v>sea</c:v>
                        </c:pt>
                        <c:pt idx="25">
                          <c:v>sfo</c:v>
                        </c:pt>
                        <c:pt idx="26">
                          <c:v>car</c:v>
                        </c:pt>
                        <c:pt idx="27">
                          <c:v>den</c:v>
                        </c:pt>
                        <c:pt idx="28">
                          <c:v>phi</c:v>
                        </c:pt>
                        <c:pt idx="29">
                          <c:v>atl</c:v>
                        </c:pt>
                        <c:pt idx="30">
                          <c:v>tam</c:v>
                        </c:pt>
                        <c:pt idx="31">
                          <c:v>sdg</c:v>
                        </c:pt>
                      </c:lvl>
                      <c:lvl>
                        <c:pt idx="0">
                          <c:v>dal @ phi</c:v>
                        </c:pt>
                        <c:pt idx="1">
                          <c:v>kan @ sdg</c:v>
                        </c:pt>
                        <c:pt idx="2">
                          <c:v>tam @ atl</c:v>
                        </c:pt>
                        <c:pt idx="3">
                          <c:v>cin @ cle</c:v>
                        </c:pt>
                        <c:pt idx="4">
                          <c:v>mia @ clt</c:v>
                        </c:pt>
                        <c:pt idx="5">
                          <c:v>car @ jax</c:v>
                        </c:pt>
                        <c:pt idx="6">
                          <c:v>crd @ nor</c:v>
                        </c:pt>
                        <c:pt idx="7">
                          <c:v>rai @ nwe</c:v>
                        </c:pt>
                        <c:pt idx="8">
                          <c:v>pit @ nyj</c:v>
                        </c:pt>
                        <c:pt idx="9">
                          <c:v>nyg @ was</c:v>
                        </c:pt>
                        <c:pt idx="10">
                          <c:v>oti @ den</c:v>
                        </c:pt>
                        <c:pt idx="11">
                          <c:v>sfo @ sea</c:v>
                        </c:pt>
                        <c:pt idx="12">
                          <c:v>det @ gnb</c:v>
                        </c:pt>
                        <c:pt idx="13">
                          <c:v>htx @ ram</c:v>
                        </c:pt>
                        <c:pt idx="14">
                          <c:v>rav @ buf</c:v>
                        </c:pt>
                        <c:pt idx="15">
                          <c:v>min @ chi</c:v>
                        </c:pt>
                        <c:pt idx="16">
                          <c:v>was @ gnb</c:v>
                        </c:pt>
                        <c:pt idx="17">
                          <c:v>buf @ nyj</c:v>
                        </c:pt>
                        <c:pt idx="18">
                          <c:v>chi @ det</c:v>
                        </c:pt>
                        <c:pt idx="19">
                          <c:v>cle @ rav</c:v>
                        </c:pt>
                        <c:pt idx="20">
                          <c:v>jax @ cin</c:v>
                        </c:pt>
                        <c:pt idx="21">
                          <c:v>nwe @ mia</c:v>
                        </c:pt>
                        <c:pt idx="22">
                          <c:v>nyg @ dal</c:v>
                        </c:pt>
                        <c:pt idx="23">
                          <c:v>ram @ oti</c:v>
                        </c:pt>
                        <c:pt idx="24">
                          <c:v>sea @ pit</c:v>
                        </c:pt>
                        <c:pt idx="25">
                          <c:v>sfo @ nor</c:v>
                        </c:pt>
                        <c:pt idx="26">
                          <c:v>car @ crd</c:v>
                        </c:pt>
                        <c:pt idx="27">
                          <c:v>den @ clt</c:v>
                        </c:pt>
                        <c:pt idx="28">
                          <c:v>phi @ kan</c:v>
                        </c:pt>
                        <c:pt idx="29">
                          <c:v>atl @ min</c:v>
                        </c:pt>
                        <c:pt idx="30">
                          <c:v>tam @ htx</c:v>
                        </c:pt>
                        <c:pt idx="31">
                          <c:v>sdg @ rai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2</c:v>
                        </c:pt>
                        <c:pt idx="17">
                          <c:v>2</c:v>
                        </c:pt>
                        <c:pt idx="18">
                          <c:v>2</c:v>
                        </c:pt>
                        <c:pt idx="19">
                          <c:v>2</c:v>
                        </c:pt>
                        <c:pt idx="20">
                          <c:v>2</c:v>
                        </c:pt>
                        <c:pt idx="21">
                          <c:v>2</c:v>
                        </c:pt>
                        <c:pt idx="22">
                          <c:v>2</c:v>
                        </c:pt>
                        <c:pt idx="23">
                          <c:v>2</c:v>
                        </c:pt>
                        <c:pt idx="24">
                          <c:v>2</c:v>
                        </c:pt>
                        <c:pt idx="25">
                          <c:v>2</c:v>
                        </c:pt>
                        <c:pt idx="26">
                          <c:v>2</c:v>
                        </c:pt>
                        <c:pt idx="27">
                          <c:v>2</c:v>
                        </c:pt>
                        <c:pt idx="28">
                          <c:v>2</c:v>
                        </c:pt>
                        <c:pt idx="29">
                          <c:v>2</c:v>
                        </c:pt>
                        <c:pt idx="30">
                          <c:v>2</c:v>
                        </c:pt>
                        <c:pt idx="31">
                          <c:v>2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Predictions'!$AF$2:$AF$33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 formatCode="0.00">
                        <c:v>8.1158536585365848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B4F5-4ACF-84A8-640FBD14481B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Predictions'!$AG$1</c15:sqref>
                        </c15:formulaRef>
                      </c:ext>
                    </c:extLst>
                    <c:strCache>
                      <c:ptCount val="1"/>
                      <c:pt idx="0">
                        <c:v>Mean_Squared_Error_Opp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Predictions'!$A$2:$K$33</c15:sqref>
                        </c15:formulaRef>
                      </c:ext>
                    </c:extLst>
                    <c:multiLvlStrCache>
                      <c:ptCount val="32"/>
                      <c:lvl>
                        <c:pt idx="0">
                          <c:v>26</c:v>
                        </c:pt>
                        <c:pt idx="1">
                          <c:v>29</c:v>
                        </c:pt>
                        <c:pt idx="2">
                          <c:v>18</c:v>
                        </c:pt>
                        <c:pt idx="3">
                          <c:v>30</c:v>
                        </c:pt>
                        <c:pt idx="4">
                          <c:v>28</c:v>
                        </c:pt>
                        <c:pt idx="5">
                          <c:v>21</c:v>
                        </c:pt>
                        <c:pt idx="6">
                          <c:v>26</c:v>
                        </c:pt>
                        <c:pt idx="7">
                          <c:v>22</c:v>
                        </c:pt>
                        <c:pt idx="8">
                          <c:v>21</c:v>
                        </c:pt>
                        <c:pt idx="9">
                          <c:v>21</c:v>
                        </c:pt>
                        <c:pt idx="10">
                          <c:v>17</c:v>
                        </c:pt>
                        <c:pt idx="11">
                          <c:v>22</c:v>
                        </c:pt>
                        <c:pt idx="12">
                          <c:v>23</c:v>
                        </c:pt>
                        <c:pt idx="13">
                          <c:v>17</c:v>
                        </c:pt>
                        <c:pt idx="14">
                          <c:v>22</c:v>
                        </c:pt>
                        <c:pt idx="15">
                          <c:v>22</c:v>
                        </c:pt>
                        <c:pt idx="16">
                          <c:v>25</c:v>
                        </c:pt>
                        <c:pt idx="17">
                          <c:v>28</c:v>
                        </c:pt>
                        <c:pt idx="18">
                          <c:v>20</c:v>
                        </c:pt>
                        <c:pt idx="19">
                          <c:v>19</c:v>
                        </c:pt>
                        <c:pt idx="20">
                          <c:v>23</c:v>
                        </c:pt>
                        <c:pt idx="21">
                          <c:v>23</c:v>
                        </c:pt>
                        <c:pt idx="22">
                          <c:v>19</c:v>
                        </c:pt>
                        <c:pt idx="23">
                          <c:v>24</c:v>
                        </c:pt>
                        <c:pt idx="24">
                          <c:v>15</c:v>
                        </c:pt>
                        <c:pt idx="25">
                          <c:v>27</c:v>
                        </c:pt>
                        <c:pt idx="26">
                          <c:v>21</c:v>
                        </c:pt>
                        <c:pt idx="27">
                          <c:v>22</c:v>
                        </c:pt>
                        <c:pt idx="28">
                          <c:v>21</c:v>
                        </c:pt>
                        <c:pt idx="29">
                          <c:v>22</c:v>
                        </c:pt>
                        <c:pt idx="30">
                          <c:v>25</c:v>
                        </c:pt>
                        <c:pt idx="31">
                          <c:v>28</c:v>
                        </c:pt>
                      </c:lvl>
                      <c:lvl>
                        <c:pt idx="0">
                          <c:v>No Cover</c:v>
                        </c:pt>
                        <c:pt idx="1">
                          <c:v>No Cover</c:v>
                        </c:pt>
                        <c:pt idx="2">
                          <c:v>Cover</c:v>
                        </c:pt>
                        <c:pt idx="3">
                          <c:v>No Cover</c:v>
                        </c:pt>
                        <c:pt idx="4">
                          <c:v>No Cover</c:v>
                        </c:pt>
                        <c:pt idx="5">
                          <c:v>Cover</c:v>
                        </c:pt>
                        <c:pt idx="6">
                          <c:v>No Cover</c:v>
                        </c:pt>
                        <c:pt idx="7">
                          <c:v>Cover</c:v>
                        </c:pt>
                        <c:pt idx="8">
                          <c:v>No Cover</c:v>
                        </c:pt>
                        <c:pt idx="9">
                          <c:v>No Cover</c:v>
                        </c:pt>
                        <c:pt idx="10">
                          <c:v>No Cover</c:v>
                        </c:pt>
                        <c:pt idx="11">
                          <c:v>Cover</c:v>
                        </c:pt>
                        <c:pt idx="12">
                          <c:v>No Cover</c:v>
                        </c:pt>
                        <c:pt idx="13">
                          <c:v>Cover</c:v>
                        </c:pt>
                        <c:pt idx="14">
                          <c:v>No Cover</c:v>
                        </c:pt>
                        <c:pt idx="15">
                          <c:v>Cover</c:v>
                        </c:pt>
                        <c:pt idx="16">
                          <c:v>No Cover</c:v>
                        </c:pt>
                        <c:pt idx="17">
                          <c:v>No Cover</c:v>
                        </c:pt>
                        <c:pt idx="18">
                          <c:v>No Cover</c:v>
                        </c:pt>
                        <c:pt idx="19">
                          <c:v>No Cover</c:v>
                        </c:pt>
                        <c:pt idx="20">
                          <c:v>No Cover</c:v>
                        </c:pt>
                        <c:pt idx="21">
                          <c:v>No Cover</c:v>
                        </c:pt>
                        <c:pt idx="22">
                          <c:v>Cover</c:v>
                        </c:pt>
                        <c:pt idx="23">
                          <c:v>Cover</c:v>
                        </c:pt>
                        <c:pt idx="24">
                          <c:v>Cover</c:v>
                        </c:pt>
                        <c:pt idx="25">
                          <c:v>No Cover</c:v>
                        </c:pt>
                        <c:pt idx="26">
                          <c:v>Cover</c:v>
                        </c:pt>
                        <c:pt idx="27">
                          <c:v>Cover</c:v>
                        </c:pt>
                        <c:pt idx="28">
                          <c:v>Cover</c:v>
                        </c:pt>
                        <c:pt idx="29">
                          <c:v>No Cover</c:v>
                        </c:pt>
                        <c:pt idx="30">
                          <c:v>No Cover</c:v>
                        </c:pt>
                        <c:pt idx="31">
                          <c:v>No Cover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1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1</c:v>
                        </c:pt>
                        <c:pt idx="6">
                          <c:v>0</c:v>
                        </c:pt>
                        <c:pt idx="7">
                          <c:v>1</c:v>
                        </c:pt>
                        <c:pt idx="8">
                          <c:v>0</c:v>
                        </c:pt>
                        <c:pt idx="9">
                          <c:v>0</c:v>
                        </c:pt>
                        <c:pt idx="10">
                          <c:v>0</c:v>
                        </c:pt>
                        <c:pt idx="11">
                          <c:v>0</c:v>
                        </c:pt>
                        <c:pt idx="12">
                          <c:v>0</c:v>
                        </c:pt>
                        <c:pt idx="13">
                          <c:v>0</c:v>
                        </c:pt>
                        <c:pt idx="14">
                          <c:v>0</c:v>
                        </c:pt>
                        <c:pt idx="15">
                          <c:v>0</c:v>
                        </c:pt>
                        <c:pt idx="16">
                          <c:v>1</c:v>
                        </c:pt>
                        <c:pt idx="17">
                          <c:v>0</c:v>
                        </c:pt>
                        <c:pt idx="18">
                          <c:v>1</c:v>
                        </c:pt>
                        <c:pt idx="19">
                          <c:v>0</c:v>
                        </c:pt>
                        <c:pt idx="20">
                          <c:v>0</c:v>
                        </c:pt>
                        <c:pt idx="21">
                          <c:v>1</c:v>
                        </c:pt>
                        <c:pt idx="22">
                          <c:v>0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0</c:v>
                        </c:pt>
                        <c:pt idx="26">
                          <c:v>0</c:v>
                        </c:pt>
                        <c:pt idx="27">
                          <c:v>0</c:v>
                        </c:pt>
                        <c:pt idx="28">
                          <c:v>0</c:v>
                        </c:pt>
                        <c:pt idx="29">
                          <c:v>0</c:v>
                        </c:pt>
                        <c:pt idx="30">
                          <c:v>0</c:v>
                        </c:pt>
                        <c:pt idx="31">
                          <c:v>0</c:v>
                        </c:pt>
                      </c:lvl>
                      <c:lvl>
                        <c:pt idx="0">
                          <c:v>Not Under</c:v>
                        </c:pt>
                        <c:pt idx="1">
                          <c:v>Not Under</c:v>
                        </c:pt>
                        <c:pt idx="2">
                          <c:v>Under</c:v>
                        </c:pt>
                        <c:pt idx="3">
                          <c:v>Not Under</c:v>
                        </c:pt>
                        <c:pt idx="4">
                          <c:v>Under</c:v>
                        </c:pt>
                        <c:pt idx="5">
                          <c:v>Not Under</c:v>
                        </c:pt>
                        <c:pt idx="6">
                          <c:v>Under</c:v>
                        </c:pt>
                        <c:pt idx="7">
                          <c:v>Under</c:v>
                        </c:pt>
                        <c:pt idx="8">
                          <c:v>Under</c:v>
                        </c:pt>
                        <c:pt idx="9">
                          <c:v>Under</c:v>
                        </c:pt>
                        <c:pt idx="10">
                          <c:v>Under</c:v>
                        </c:pt>
                        <c:pt idx="11">
                          <c:v>Under</c:v>
                        </c:pt>
                        <c:pt idx="12">
                          <c:v>Under</c:v>
                        </c:pt>
                        <c:pt idx="13">
                          <c:v>Under</c:v>
                        </c:pt>
                        <c:pt idx="14">
                          <c:v>Under</c:v>
                        </c:pt>
                        <c:pt idx="15">
                          <c:v>Under</c:v>
                        </c:pt>
                        <c:pt idx="16">
                          <c:v>Under</c:v>
                        </c:pt>
                        <c:pt idx="17">
                          <c:v>Under</c:v>
                        </c:pt>
                        <c:pt idx="18">
                          <c:v>Not Under</c:v>
                        </c:pt>
                        <c:pt idx="19">
                          <c:v>Under</c:v>
                        </c:pt>
                        <c:pt idx="20">
                          <c:v>Under</c:v>
                        </c:pt>
                        <c:pt idx="21">
                          <c:v>Not Under</c:v>
                        </c:pt>
                        <c:pt idx="22">
                          <c:v>Not Under</c:v>
                        </c:pt>
                        <c:pt idx="23">
                          <c:v>Not Under</c:v>
                        </c:pt>
                        <c:pt idx="24">
                          <c:v>Under</c:v>
                        </c:pt>
                        <c:pt idx="25">
                          <c:v>Not Under</c:v>
                        </c:pt>
                        <c:pt idx="26">
                          <c:v>Not Under</c:v>
                        </c:pt>
                        <c:pt idx="27">
                          <c:v>Not Under</c:v>
                        </c:pt>
                        <c:pt idx="28">
                          <c:v>Under</c:v>
                        </c:pt>
                        <c:pt idx="29">
                          <c:v>Not Under</c:v>
                        </c:pt>
                        <c:pt idx="30">
                          <c:v>Not Under</c:v>
                        </c:pt>
                        <c:pt idx="31">
                          <c:v>Under</c:v>
                        </c:pt>
                      </c:lvl>
                      <c:lvl>
                        <c:pt idx="0">
                          <c:v>Over</c:v>
                        </c:pt>
                        <c:pt idx="1">
                          <c:v>Over</c:v>
                        </c:pt>
                        <c:pt idx="2">
                          <c:v>Not Over</c:v>
                        </c:pt>
                        <c:pt idx="3">
                          <c:v>Over</c:v>
                        </c:pt>
                        <c:pt idx="4">
                          <c:v>Not Over</c:v>
                        </c:pt>
                        <c:pt idx="5">
                          <c:v>Over</c:v>
                        </c:pt>
                        <c:pt idx="6">
                          <c:v>Not Over</c:v>
                        </c:pt>
                        <c:pt idx="7">
                          <c:v>Not Over</c:v>
                        </c:pt>
                        <c:pt idx="8">
                          <c:v>Not Over</c:v>
                        </c:pt>
                        <c:pt idx="9">
                          <c:v>Not Over</c:v>
                        </c:pt>
                        <c:pt idx="10">
                          <c:v>Not Over</c:v>
                        </c:pt>
                        <c:pt idx="11">
                          <c:v>Not Over</c:v>
                        </c:pt>
                        <c:pt idx="12">
                          <c:v>Not Over</c:v>
                        </c:pt>
                        <c:pt idx="13">
                          <c:v>Not Over</c:v>
                        </c:pt>
                        <c:pt idx="14">
                          <c:v>Not Over</c:v>
                        </c:pt>
                        <c:pt idx="15">
                          <c:v>Not Over</c:v>
                        </c:pt>
                        <c:pt idx="16">
                          <c:v>Not Over</c:v>
                        </c:pt>
                        <c:pt idx="17">
                          <c:v>Not Over</c:v>
                        </c:pt>
                        <c:pt idx="18">
                          <c:v>Not Over</c:v>
                        </c:pt>
                        <c:pt idx="19">
                          <c:v>Not Over</c:v>
                        </c:pt>
                        <c:pt idx="20">
                          <c:v>Not Over</c:v>
                        </c:pt>
                        <c:pt idx="21">
                          <c:v>Over</c:v>
                        </c:pt>
                        <c:pt idx="22">
                          <c:v>Over</c:v>
                        </c:pt>
                        <c:pt idx="23">
                          <c:v>Over</c:v>
                        </c:pt>
                        <c:pt idx="24">
                          <c:v>Not Over</c:v>
                        </c:pt>
                        <c:pt idx="25">
                          <c:v>Not Over</c:v>
                        </c:pt>
                        <c:pt idx="26">
                          <c:v>Over</c:v>
                        </c:pt>
                        <c:pt idx="27">
                          <c:v>Over</c:v>
                        </c:pt>
                        <c:pt idx="28">
                          <c:v>Not Over</c:v>
                        </c:pt>
                        <c:pt idx="29">
                          <c:v>Over</c:v>
                        </c:pt>
                        <c:pt idx="30">
                          <c:v>Over</c:v>
                        </c:pt>
                        <c:pt idx="31">
                          <c:v>Not Over</c:v>
                        </c:pt>
                      </c:lvl>
                      <c:lvl>
                        <c:pt idx="0">
                          <c:v>48</c:v>
                        </c:pt>
                        <c:pt idx="1">
                          <c:v>47.5</c:v>
                        </c:pt>
                        <c:pt idx="2">
                          <c:v>47</c:v>
                        </c:pt>
                        <c:pt idx="3">
                          <c:v>48</c:v>
                        </c:pt>
                        <c:pt idx="4">
                          <c:v>46.5</c:v>
                        </c:pt>
                        <c:pt idx="5">
                          <c:v>46.5</c:v>
                        </c:pt>
                        <c:pt idx="6">
                          <c:v>44</c:v>
                        </c:pt>
                        <c:pt idx="7">
                          <c:v>44</c:v>
                        </c:pt>
                        <c:pt idx="8">
                          <c:v>38</c:v>
                        </c:pt>
                        <c:pt idx="9">
                          <c:v>45.5</c:v>
                        </c:pt>
                        <c:pt idx="10">
                          <c:v>43</c:v>
                        </c:pt>
                        <c:pt idx="11">
                          <c:v>43.5</c:v>
                        </c:pt>
                        <c:pt idx="12">
                          <c:v>47.5</c:v>
                        </c:pt>
                        <c:pt idx="13">
                          <c:v>43.5</c:v>
                        </c:pt>
                        <c:pt idx="14">
                          <c:v>50.5</c:v>
                        </c:pt>
                        <c:pt idx="15">
                          <c:v>43.5</c:v>
                        </c:pt>
                        <c:pt idx="16">
                          <c:v>48.5</c:v>
                        </c:pt>
                        <c:pt idx="17">
                          <c:v>46</c:v>
                        </c:pt>
                        <c:pt idx="18">
                          <c:v>47</c:v>
                        </c:pt>
                        <c:pt idx="19">
                          <c:v>45.5</c:v>
                        </c:pt>
                        <c:pt idx="20">
                          <c:v>49.5</c:v>
                        </c:pt>
                        <c:pt idx="21">
                          <c:v>44</c:v>
                        </c:pt>
                        <c:pt idx="22">
                          <c:v>44.5</c:v>
                        </c:pt>
                        <c:pt idx="23">
                          <c:v>42</c:v>
                        </c:pt>
                        <c:pt idx="24">
                          <c:v>40</c:v>
                        </c:pt>
                        <c:pt idx="25">
                          <c:v>42.5</c:v>
                        </c:pt>
                        <c:pt idx="26">
                          <c:v>44.5</c:v>
                        </c:pt>
                        <c:pt idx="27">
                          <c:v>42.5</c:v>
                        </c:pt>
                        <c:pt idx="28">
                          <c:v>46.5</c:v>
                        </c:pt>
                        <c:pt idx="29">
                          <c:v>44.5</c:v>
                        </c:pt>
                        <c:pt idx="30">
                          <c:v>42.5</c:v>
                        </c:pt>
                        <c:pt idx="31">
                          <c:v>46.5</c:v>
                        </c:pt>
                      </c:lvl>
                      <c:lvl>
                        <c:pt idx="0">
                          <c:v>-8.5</c:v>
                        </c:pt>
                        <c:pt idx="1">
                          <c:v>3</c:v>
                        </c:pt>
                        <c:pt idx="2">
                          <c:v>1</c:v>
                        </c:pt>
                        <c:pt idx="3">
                          <c:v>5</c:v>
                        </c:pt>
                        <c:pt idx="4">
                          <c:v>-1</c:v>
                        </c:pt>
                        <c:pt idx="5">
                          <c:v>-4</c:v>
                        </c:pt>
                        <c:pt idx="6">
                          <c:v>6.5</c:v>
                        </c:pt>
                        <c:pt idx="7">
                          <c:v>-2.5</c:v>
                        </c:pt>
                        <c:pt idx="8">
                          <c:v>3</c:v>
                        </c:pt>
                        <c:pt idx="9">
                          <c:v>-6</c:v>
                        </c:pt>
                        <c:pt idx="10">
                          <c:v>-9</c:v>
                        </c:pt>
                        <c:pt idx="11">
                          <c:v>1</c:v>
                        </c:pt>
                        <c:pt idx="12">
                          <c:v>-2</c:v>
                        </c:pt>
                        <c:pt idx="13">
                          <c:v>-3</c:v>
                        </c:pt>
                        <c:pt idx="14">
                          <c:v>1</c:v>
                        </c:pt>
                        <c:pt idx="15">
                          <c:v>1.5</c:v>
                        </c:pt>
                        <c:pt idx="16">
                          <c:v>-3.5</c:v>
                        </c:pt>
                        <c:pt idx="17">
                          <c:v>7</c:v>
                        </c:pt>
                        <c:pt idx="18">
                          <c:v>-5.5</c:v>
                        </c:pt>
                        <c:pt idx="19">
                          <c:v>-11.5</c:v>
                        </c:pt>
                        <c:pt idx="20">
                          <c:v>-3.5</c:v>
                        </c:pt>
                        <c:pt idx="21">
                          <c:v>-1.5</c:v>
                        </c:pt>
                        <c:pt idx="22">
                          <c:v>-5.5</c:v>
                        </c:pt>
                        <c:pt idx="23">
                          <c:v>5.5</c:v>
                        </c:pt>
                        <c:pt idx="24">
                          <c:v>-3</c:v>
                        </c:pt>
                        <c:pt idx="25">
                          <c:v>4.5</c:v>
                        </c:pt>
                        <c:pt idx="26">
                          <c:v>-6.5</c:v>
                        </c:pt>
                        <c:pt idx="27">
                          <c:v>2.5</c:v>
                        </c:pt>
                        <c:pt idx="28">
                          <c:v>1.5</c:v>
                        </c:pt>
                        <c:pt idx="29">
                          <c:v>-4.5</c:v>
                        </c:pt>
                        <c:pt idx="30">
                          <c:v>-2.5</c:v>
                        </c:pt>
                        <c:pt idx="31">
                          <c:v>3.5</c:v>
                        </c:pt>
                      </c:lvl>
                      <c:lvl>
                        <c:pt idx="0">
                          <c:v>phi</c:v>
                        </c:pt>
                        <c:pt idx="1">
                          <c:v>sdg</c:v>
                        </c:pt>
                        <c:pt idx="2">
                          <c:v>atl</c:v>
                        </c:pt>
                        <c:pt idx="3">
                          <c:v>cle</c:v>
                        </c:pt>
                        <c:pt idx="4">
                          <c:v>clt</c:v>
                        </c:pt>
                        <c:pt idx="5">
                          <c:v>jax</c:v>
                        </c:pt>
                        <c:pt idx="6">
                          <c:v>nor</c:v>
                        </c:pt>
                        <c:pt idx="7">
                          <c:v>nwe</c:v>
                        </c:pt>
                        <c:pt idx="8">
                          <c:v>nyj</c:v>
                        </c:pt>
                        <c:pt idx="9">
                          <c:v>was</c:v>
                        </c:pt>
                        <c:pt idx="10">
                          <c:v>den</c:v>
                        </c:pt>
                        <c:pt idx="11">
                          <c:v>sea</c:v>
                        </c:pt>
                        <c:pt idx="12">
                          <c:v>gnb</c:v>
                        </c:pt>
                        <c:pt idx="13">
                          <c:v>ram</c:v>
                        </c:pt>
                        <c:pt idx="14">
                          <c:v>buf</c:v>
                        </c:pt>
                        <c:pt idx="15">
                          <c:v>chi</c:v>
                        </c:pt>
                        <c:pt idx="16">
                          <c:v>gnb</c:v>
                        </c:pt>
                        <c:pt idx="17">
                          <c:v>nyj</c:v>
                        </c:pt>
                        <c:pt idx="18">
                          <c:v>det</c:v>
                        </c:pt>
                        <c:pt idx="19">
                          <c:v>rav</c:v>
                        </c:pt>
                        <c:pt idx="20">
                          <c:v>cin</c:v>
                        </c:pt>
                        <c:pt idx="21">
                          <c:v>mia</c:v>
                        </c:pt>
                        <c:pt idx="22">
                          <c:v>dal</c:v>
                        </c:pt>
                        <c:pt idx="23">
                          <c:v>oti</c:v>
                        </c:pt>
                        <c:pt idx="24">
                          <c:v>pit</c:v>
                        </c:pt>
                        <c:pt idx="25">
                          <c:v>nor</c:v>
                        </c:pt>
                        <c:pt idx="26">
                          <c:v>crd</c:v>
                        </c:pt>
                        <c:pt idx="27">
                          <c:v>clt</c:v>
                        </c:pt>
                        <c:pt idx="28">
                          <c:v>kan</c:v>
                        </c:pt>
                        <c:pt idx="29">
                          <c:v>min</c:v>
                        </c:pt>
                        <c:pt idx="30">
                          <c:v>htx</c:v>
                        </c:pt>
                        <c:pt idx="31">
                          <c:v>rai</c:v>
                        </c:pt>
                      </c:lvl>
                      <c:lvl>
                        <c:pt idx="0">
                          <c:v>dal</c:v>
                        </c:pt>
                        <c:pt idx="1">
                          <c:v>kan</c:v>
                        </c:pt>
                        <c:pt idx="2">
                          <c:v>tam</c:v>
                        </c:pt>
                        <c:pt idx="3">
                          <c:v>cin</c:v>
                        </c:pt>
                        <c:pt idx="4">
                          <c:v>mia</c:v>
                        </c:pt>
                        <c:pt idx="5">
                          <c:v>car</c:v>
                        </c:pt>
                        <c:pt idx="6">
                          <c:v>crd</c:v>
                        </c:pt>
                        <c:pt idx="7">
                          <c:v>rai</c:v>
                        </c:pt>
                        <c:pt idx="8">
                          <c:v>pit</c:v>
                        </c:pt>
                        <c:pt idx="9">
                          <c:v>nyg</c:v>
                        </c:pt>
                        <c:pt idx="10">
                          <c:v>oti</c:v>
                        </c:pt>
                        <c:pt idx="11">
                          <c:v>sfo</c:v>
                        </c:pt>
                        <c:pt idx="12">
                          <c:v>det</c:v>
                        </c:pt>
                        <c:pt idx="13">
                          <c:v>htx</c:v>
                        </c:pt>
                        <c:pt idx="14">
                          <c:v>rav</c:v>
                        </c:pt>
                        <c:pt idx="15">
                          <c:v>min</c:v>
                        </c:pt>
                        <c:pt idx="16">
                          <c:v>was</c:v>
                        </c:pt>
                        <c:pt idx="17">
                          <c:v>buf</c:v>
                        </c:pt>
                        <c:pt idx="18">
                          <c:v>chi</c:v>
                        </c:pt>
                        <c:pt idx="19">
                          <c:v>cle</c:v>
                        </c:pt>
                        <c:pt idx="20">
                          <c:v>jax</c:v>
                        </c:pt>
                        <c:pt idx="21">
                          <c:v>nwe</c:v>
                        </c:pt>
                        <c:pt idx="22">
                          <c:v>nyg</c:v>
                        </c:pt>
                        <c:pt idx="23">
                          <c:v>ram</c:v>
                        </c:pt>
                        <c:pt idx="24">
                          <c:v>sea</c:v>
                        </c:pt>
                        <c:pt idx="25">
                          <c:v>sfo</c:v>
                        </c:pt>
                        <c:pt idx="26">
                          <c:v>car</c:v>
                        </c:pt>
                        <c:pt idx="27">
                          <c:v>den</c:v>
                        </c:pt>
                        <c:pt idx="28">
                          <c:v>phi</c:v>
                        </c:pt>
                        <c:pt idx="29">
                          <c:v>atl</c:v>
                        </c:pt>
                        <c:pt idx="30">
                          <c:v>tam</c:v>
                        </c:pt>
                        <c:pt idx="31">
                          <c:v>sdg</c:v>
                        </c:pt>
                      </c:lvl>
                      <c:lvl>
                        <c:pt idx="0">
                          <c:v>dal @ phi</c:v>
                        </c:pt>
                        <c:pt idx="1">
                          <c:v>kan @ sdg</c:v>
                        </c:pt>
                        <c:pt idx="2">
                          <c:v>tam @ atl</c:v>
                        </c:pt>
                        <c:pt idx="3">
                          <c:v>cin @ cle</c:v>
                        </c:pt>
                        <c:pt idx="4">
                          <c:v>mia @ clt</c:v>
                        </c:pt>
                        <c:pt idx="5">
                          <c:v>car @ jax</c:v>
                        </c:pt>
                        <c:pt idx="6">
                          <c:v>crd @ nor</c:v>
                        </c:pt>
                        <c:pt idx="7">
                          <c:v>rai @ nwe</c:v>
                        </c:pt>
                        <c:pt idx="8">
                          <c:v>pit @ nyj</c:v>
                        </c:pt>
                        <c:pt idx="9">
                          <c:v>nyg @ was</c:v>
                        </c:pt>
                        <c:pt idx="10">
                          <c:v>oti @ den</c:v>
                        </c:pt>
                        <c:pt idx="11">
                          <c:v>sfo @ sea</c:v>
                        </c:pt>
                        <c:pt idx="12">
                          <c:v>det @ gnb</c:v>
                        </c:pt>
                        <c:pt idx="13">
                          <c:v>htx @ ram</c:v>
                        </c:pt>
                        <c:pt idx="14">
                          <c:v>rav @ buf</c:v>
                        </c:pt>
                        <c:pt idx="15">
                          <c:v>min @ chi</c:v>
                        </c:pt>
                        <c:pt idx="16">
                          <c:v>was @ gnb</c:v>
                        </c:pt>
                        <c:pt idx="17">
                          <c:v>buf @ nyj</c:v>
                        </c:pt>
                        <c:pt idx="18">
                          <c:v>chi @ det</c:v>
                        </c:pt>
                        <c:pt idx="19">
                          <c:v>cle @ rav</c:v>
                        </c:pt>
                        <c:pt idx="20">
                          <c:v>jax @ cin</c:v>
                        </c:pt>
                        <c:pt idx="21">
                          <c:v>nwe @ mia</c:v>
                        </c:pt>
                        <c:pt idx="22">
                          <c:v>nyg @ dal</c:v>
                        </c:pt>
                        <c:pt idx="23">
                          <c:v>ram @ oti</c:v>
                        </c:pt>
                        <c:pt idx="24">
                          <c:v>sea @ pit</c:v>
                        </c:pt>
                        <c:pt idx="25">
                          <c:v>sfo @ nor</c:v>
                        </c:pt>
                        <c:pt idx="26">
                          <c:v>car @ crd</c:v>
                        </c:pt>
                        <c:pt idx="27">
                          <c:v>den @ clt</c:v>
                        </c:pt>
                        <c:pt idx="28">
                          <c:v>phi @ kan</c:v>
                        </c:pt>
                        <c:pt idx="29">
                          <c:v>atl @ min</c:v>
                        </c:pt>
                        <c:pt idx="30">
                          <c:v>tam @ htx</c:v>
                        </c:pt>
                        <c:pt idx="31">
                          <c:v>sdg @ rai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2</c:v>
                        </c:pt>
                        <c:pt idx="17">
                          <c:v>2</c:v>
                        </c:pt>
                        <c:pt idx="18">
                          <c:v>2</c:v>
                        </c:pt>
                        <c:pt idx="19">
                          <c:v>2</c:v>
                        </c:pt>
                        <c:pt idx="20">
                          <c:v>2</c:v>
                        </c:pt>
                        <c:pt idx="21">
                          <c:v>2</c:v>
                        </c:pt>
                        <c:pt idx="22">
                          <c:v>2</c:v>
                        </c:pt>
                        <c:pt idx="23">
                          <c:v>2</c:v>
                        </c:pt>
                        <c:pt idx="24">
                          <c:v>2</c:v>
                        </c:pt>
                        <c:pt idx="25">
                          <c:v>2</c:v>
                        </c:pt>
                        <c:pt idx="26">
                          <c:v>2</c:v>
                        </c:pt>
                        <c:pt idx="27">
                          <c:v>2</c:v>
                        </c:pt>
                        <c:pt idx="28">
                          <c:v>2</c:v>
                        </c:pt>
                        <c:pt idx="29">
                          <c:v>2</c:v>
                        </c:pt>
                        <c:pt idx="30">
                          <c:v>2</c:v>
                        </c:pt>
                        <c:pt idx="31">
                          <c:v>2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Predictions'!$AG$2:$AG$33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 formatCode="0.00">
                        <c:v>89.762195121951223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B4F5-4ACF-84A8-640FBD14481B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Predictions'!$AH$1</c15:sqref>
                        </c15:formulaRef>
                      </c:ext>
                    </c:extLst>
                    <c:strCache>
                      <c:ptCount val="1"/>
                      <c:pt idx="0">
                        <c:v>Mean_Squared_Error_Tm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Predictions'!$A$2:$K$33</c15:sqref>
                        </c15:formulaRef>
                      </c:ext>
                    </c:extLst>
                    <c:multiLvlStrCache>
                      <c:ptCount val="32"/>
                      <c:lvl>
                        <c:pt idx="0">
                          <c:v>26</c:v>
                        </c:pt>
                        <c:pt idx="1">
                          <c:v>29</c:v>
                        </c:pt>
                        <c:pt idx="2">
                          <c:v>18</c:v>
                        </c:pt>
                        <c:pt idx="3">
                          <c:v>30</c:v>
                        </c:pt>
                        <c:pt idx="4">
                          <c:v>28</c:v>
                        </c:pt>
                        <c:pt idx="5">
                          <c:v>21</c:v>
                        </c:pt>
                        <c:pt idx="6">
                          <c:v>26</c:v>
                        </c:pt>
                        <c:pt idx="7">
                          <c:v>22</c:v>
                        </c:pt>
                        <c:pt idx="8">
                          <c:v>21</c:v>
                        </c:pt>
                        <c:pt idx="9">
                          <c:v>21</c:v>
                        </c:pt>
                        <c:pt idx="10">
                          <c:v>17</c:v>
                        </c:pt>
                        <c:pt idx="11">
                          <c:v>22</c:v>
                        </c:pt>
                        <c:pt idx="12">
                          <c:v>23</c:v>
                        </c:pt>
                        <c:pt idx="13">
                          <c:v>17</c:v>
                        </c:pt>
                        <c:pt idx="14">
                          <c:v>22</c:v>
                        </c:pt>
                        <c:pt idx="15">
                          <c:v>22</c:v>
                        </c:pt>
                        <c:pt idx="16">
                          <c:v>25</c:v>
                        </c:pt>
                        <c:pt idx="17">
                          <c:v>28</c:v>
                        </c:pt>
                        <c:pt idx="18">
                          <c:v>20</c:v>
                        </c:pt>
                        <c:pt idx="19">
                          <c:v>19</c:v>
                        </c:pt>
                        <c:pt idx="20">
                          <c:v>23</c:v>
                        </c:pt>
                        <c:pt idx="21">
                          <c:v>23</c:v>
                        </c:pt>
                        <c:pt idx="22">
                          <c:v>19</c:v>
                        </c:pt>
                        <c:pt idx="23">
                          <c:v>24</c:v>
                        </c:pt>
                        <c:pt idx="24">
                          <c:v>15</c:v>
                        </c:pt>
                        <c:pt idx="25">
                          <c:v>27</c:v>
                        </c:pt>
                        <c:pt idx="26">
                          <c:v>21</c:v>
                        </c:pt>
                        <c:pt idx="27">
                          <c:v>22</c:v>
                        </c:pt>
                        <c:pt idx="28">
                          <c:v>21</c:v>
                        </c:pt>
                        <c:pt idx="29">
                          <c:v>22</c:v>
                        </c:pt>
                        <c:pt idx="30">
                          <c:v>25</c:v>
                        </c:pt>
                        <c:pt idx="31">
                          <c:v>28</c:v>
                        </c:pt>
                      </c:lvl>
                      <c:lvl>
                        <c:pt idx="0">
                          <c:v>No Cover</c:v>
                        </c:pt>
                        <c:pt idx="1">
                          <c:v>No Cover</c:v>
                        </c:pt>
                        <c:pt idx="2">
                          <c:v>Cover</c:v>
                        </c:pt>
                        <c:pt idx="3">
                          <c:v>No Cover</c:v>
                        </c:pt>
                        <c:pt idx="4">
                          <c:v>No Cover</c:v>
                        </c:pt>
                        <c:pt idx="5">
                          <c:v>Cover</c:v>
                        </c:pt>
                        <c:pt idx="6">
                          <c:v>No Cover</c:v>
                        </c:pt>
                        <c:pt idx="7">
                          <c:v>Cover</c:v>
                        </c:pt>
                        <c:pt idx="8">
                          <c:v>No Cover</c:v>
                        </c:pt>
                        <c:pt idx="9">
                          <c:v>No Cover</c:v>
                        </c:pt>
                        <c:pt idx="10">
                          <c:v>No Cover</c:v>
                        </c:pt>
                        <c:pt idx="11">
                          <c:v>Cover</c:v>
                        </c:pt>
                        <c:pt idx="12">
                          <c:v>No Cover</c:v>
                        </c:pt>
                        <c:pt idx="13">
                          <c:v>Cover</c:v>
                        </c:pt>
                        <c:pt idx="14">
                          <c:v>No Cover</c:v>
                        </c:pt>
                        <c:pt idx="15">
                          <c:v>Cover</c:v>
                        </c:pt>
                        <c:pt idx="16">
                          <c:v>No Cover</c:v>
                        </c:pt>
                        <c:pt idx="17">
                          <c:v>No Cover</c:v>
                        </c:pt>
                        <c:pt idx="18">
                          <c:v>No Cover</c:v>
                        </c:pt>
                        <c:pt idx="19">
                          <c:v>No Cover</c:v>
                        </c:pt>
                        <c:pt idx="20">
                          <c:v>No Cover</c:v>
                        </c:pt>
                        <c:pt idx="21">
                          <c:v>No Cover</c:v>
                        </c:pt>
                        <c:pt idx="22">
                          <c:v>Cover</c:v>
                        </c:pt>
                        <c:pt idx="23">
                          <c:v>Cover</c:v>
                        </c:pt>
                        <c:pt idx="24">
                          <c:v>Cover</c:v>
                        </c:pt>
                        <c:pt idx="25">
                          <c:v>No Cover</c:v>
                        </c:pt>
                        <c:pt idx="26">
                          <c:v>Cover</c:v>
                        </c:pt>
                        <c:pt idx="27">
                          <c:v>Cover</c:v>
                        </c:pt>
                        <c:pt idx="28">
                          <c:v>Cover</c:v>
                        </c:pt>
                        <c:pt idx="29">
                          <c:v>No Cover</c:v>
                        </c:pt>
                        <c:pt idx="30">
                          <c:v>No Cover</c:v>
                        </c:pt>
                        <c:pt idx="31">
                          <c:v>No Cover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1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1</c:v>
                        </c:pt>
                        <c:pt idx="6">
                          <c:v>0</c:v>
                        </c:pt>
                        <c:pt idx="7">
                          <c:v>1</c:v>
                        </c:pt>
                        <c:pt idx="8">
                          <c:v>0</c:v>
                        </c:pt>
                        <c:pt idx="9">
                          <c:v>0</c:v>
                        </c:pt>
                        <c:pt idx="10">
                          <c:v>0</c:v>
                        </c:pt>
                        <c:pt idx="11">
                          <c:v>0</c:v>
                        </c:pt>
                        <c:pt idx="12">
                          <c:v>0</c:v>
                        </c:pt>
                        <c:pt idx="13">
                          <c:v>0</c:v>
                        </c:pt>
                        <c:pt idx="14">
                          <c:v>0</c:v>
                        </c:pt>
                        <c:pt idx="15">
                          <c:v>0</c:v>
                        </c:pt>
                        <c:pt idx="16">
                          <c:v>1</c:v>
                        </c:pt>
                        <c:pt idx="17">
                          <c:v>0</c:v>
                        </c:pt>
                        <c:pt idx="18">
                          <c:v>1</c:v>
                        </c:pt>
                        <c:pt idx="19">
                          <c:v>0</c:v>
                        </c:pt>
                        <c:pt idx="20">
                          <c:v>0</c:v>
                        </c:pt>
                        <c:pt idx="21">
                          <c:v>1</c:v>
                        </c:pt>
                        <c:pt idx="22">
                          <c:v>0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0</c:v>
                        </c:pt>
                        <c:pt idx="26">
                          <c:v>0</c:v>
                        </c:pt>
                        <c:pt idx="27">
                          <c:v>0</c:v>
                        </c:pt>
                        <c:pt idx="28">
                          <c:v>0</c:v>
                        </c:pt>
                        <c:pt idx="29">
                          <c:v>0</c:v>
                        </c:pt>
                        <c:pt idx="30">
                          <c:v>0</c:v>
                        </c:pt>
                        <c:pt idx="31">
                          <c:v>0</c:v>
                        </c:pt>
                      </c:lvl>
                      <c:lvl>
                        <c:pt idx="0">
                          <c:v>Not Under</c:v>
                        </c:pt>
                        <c:pt idx="1">
                          <c:v>Not Under</c:v>
                        </c:pt>
                        <c:pt idx="2">
                          <c:v>Under</c:v>
                        </c:pt>
                        <c:pt idx="3">
                          <c:v>Not Under</c:v>
                        </c:pt>
                        <c:pt idx="4">
                          <c:v>Under</c:v>
                        </c:pt>
                        <c:pt idx="5">
                          <c:v>Not Under</c:v>
                        </c:pt>
                        <c:pt idx="6">
                          <c:v>Under</c:v>
                        </c:pt>
                        <c:pt idx="7">
                          <c:v>Under</c:v>
                        </c:pt>
                        <c:pt idx="8">
                          <c:v>Under</c:v>
                        </c:pt>
                        <c:pt idx="9">
                          <c:v>Under</c:v>
                        </c:pt>
                        <c:pt idx="10">
                          <c:v>Under</c:v>
                        </c:pt>
                        <c:pt idx="11">
                          <c:v>Under</c:v>
                        </c:pt>
                        <c:pt idx="12">
                          <c:v>Under</c:v>
                        </c:pt>
                        <c:pt idx="13">
                          <c:v>Under</c:v>
                        </c:pt>
                        <c:pt idx="14">
                          <c:v>Under</c:v>
                        </c:pt>
                        <c:pt idx="15">
                          <c:v>Under</c:v>
                        </c:pt>
                        <c:pt idx="16">
                          <c:v>Under</c:v>
                        </c:pt>
                        <c:pt idx="17">
                          <c:v>Under</c:v>
                        </c:pt>
                        <c:pt idx="18">
                          <c:v>Not Under</c:v>
                        </c:pt>
                        <c:pt idx="19">
                          <c:v>Under</c:v>
                        </c:pt>
                        <c:pt idx="20">
                          <c:v>Under</c:v>
                        </c:pt>
                        <c:pt idx="21">
                          <c:v>Not Under</c:v>
                        </c:pt>
                        <c:pt idx="22">
                          <c:v>Not Under</c:v>
                        </c:pt>
                        <c:pt idx="23">
                          <c:v>Not Under</c:v>
                        </c:pt>
                        <c:pt idx="24">
                          <c:v>Under</c:v>
                        </c:pt>
                        <c:pt idx="25">
                          <c:v>Not Under</c:v>
                        </c:pt>
                        <c:pt idx="26">
                          <c:v>Not Under</c:v>
                        </c:pt>
                        <c:pt idx="27">
                          <c:v>Not Under</c:v>
                        </c:pt>
                        <c:pt idx="28">
                          <c:v>Under</c:v>
                        </c:pt>
                        <c:pt idx="29">
                          <c:v>Not Under</c:v>
                        </c:pt>
                        <c:pt idx="30">
                          <c:v>Not Under</c:v>
                        </c:pt>
                        <c:pt idx="31">
                          <c:v>Under</c:v>
                        </c:pt>
                      </c:lvl>
                      <c:lvl>
                        <c:pt idx="0">
                          <c:v>Over</c:v>
                        </c:pt>
                        <c:pt idx="1">
                          <c:v>Over</c:v>
                        </c:pt>
                        <c:pt idx="2">
                          <c:v>Not Over</c:v>
                        </c:pt>
                        <c:pt idx="3">
                          <c:v>Over</c:v>
                        </c:pt>
                        <c:pt idx="4">
                          <c:v>Not Over</c:v>
                        </c:pt>
                        <c:pt idx="5">
                          <c:v>Over</c:v>
                        </c:pt>
                        <c:pt idx="6">
                          <c:v>Not Over</c:v>
                        </c:pt>
                        <c:pt idx="7">
                          <c:v>Not Over</c:v>
                        </c:pt>
                        <c:pt idx="8">
                          <c:v>Not Over</c:v>
                        </c:pt>
                        <c:pt idx="9">
                          <c:v>Not Over</c:v>
                        </c:pt>
                        <c:pt idx="10">
                          <c:v>Not Over</c:v>
                        </c:pt>
                        <c:pt idx="11">
                          <c:v>Not Over</c:v>
                        </c:pt>
                        <c:pt idx="12">
                          <c:v>Not Over</c:v>
                        </c:pt>
                        <c:pt idx="13">
                          <c:v>Not Over</c:v>
                        </c:pt>
                        <c:pt idx="14">
                          <c:v>Not Over</c:v>
                        </c:pt>
                        <c:pt idx="15">
                          <c:v>Not Over</c:v>
                        </c:pt>
                        <c:pt idx="16">
                          <c:v>Not Over</c:v>
                        </c:pt>
                        <c:pt idx="17">
                          <c:v>Not Over</c:v>
                        </c:pt>
                        <c:pt idx="18">
                          <c:v>Not Over</c:v>
                        </c:pt>
                        <c:pt idx="19">
                          <c:v>Not Over</c:v>
                        </c:pt>
                        <c:pt idx="20">
                          <c:v>Not Over</c:v>
                        </c:pt>
                        <c:pt idx="21">
                          <c:v>Over</c:v>
                        </c:pt>
                        <c:pt idx="22">
                          <c:v>Over</c:v>
                        </c:pt>
                        <c:pt idx="23">
                          <c:v>Over</c:v>
                        </c:pt>
                        <c:pt idx="24">
                          <c:v>Not Over</c:v>
                        </c:pt>
                        <c:pt idx="25">
                          <c:v>Not Over</c:v>
                        </c:pt>
                        <c:pt idx="26">
                          <c:v>Over</c:v>
                        </c:pt>
                        <c:pt idx="27">
                          <c:v>Over</c:v>
                        </c:pt>
                        <c:pt idx="28">
                          <c:v>Not Over</c:v>
                        </c:pt>
                        <c:pt idx="29">
                          <c:v>Over</c:v>
                        </c:pt>
                        <c:pt idx="30">
                          <c:v>Over</c:v>
                        </c:pt>
                        <c:pt idx="31">
                          <c:v>Not Over</c:v>
                        </c:pt>
                      </c:lvl>
                      <c:lvl>
                        <c:pt idx="0">
                          <c:v>48</c:v>
                        </c:pt>
                        <c:pt idx="1">
                          <c:v>47.5</c:v>
                        </c:pt>
                        <c:pt idx="2">
                          <c:v>47</c:v>
                        </c:pt>
                        <c:pt idx="3">
                          <c:v>48</c:v>
                        </c:pt>
                        <c:pt idx="4">
                          <c:v>46.5</c:v>
                        </c:pt>
                        <c:pt idx="5">
                          <c:v>46.5</c:v>
                        </c:pt>
                        <c:pt idx="6">
                          <c:v>44</c:v>
                        </c:pt>
                        <c:pt idx="7">
                          <c:v>44</c:v>
                        </c:pt>
                        <c:pt idx="8">
                          <c:v>38</c:v>
                        </c:pt>
                        <c:pt idx="9">
                          <c:v>45.5</c:v>
                        </c:pt>
                        <c:pt idx="10">
                          <c:v>43</c:v>
                        </c:pt>
                        <c:pt idx="11">
                          <c:v>43.5</c:v>
                        </c:pt>
                        <c:pt idx="12">
                          <c:v>47.5</c:v>
                        </c:pt>
                        <c:pt idx="13">
                          <c:v>43.5</c:v>
                        </c:pt>
                        <c:pt idx="14">
                          <c:v>50.5</c:v>
                        </c:pt>
                        <c:pt idx="15">
                          <c:v>43.5</c:v>
                        </c:pt>
                        <c:pt idx="16">
                          <c:v>48.5</c:v>
                        </c:pt>
                        <c:pt idx="17">
                          <c:v>46</c:v>
                        </c:pt>
                        <c:pt idx="18">
                          <c:v>47</c:v>
                        </c:pt>
                        <c:pt idx="19">
                          <c:v>45.5</c:v>
                        </c:pt>
                        <c:pt idx="20">
                          <c:v>49.5</c:v>
                        </c:pt>
                        <c:pt idx="21">
                          <c:v>44</c:v>
                        </c:pt>
                        <c:pt idx="22">
                          <c:v>44.5</c:v>
                        </c:pt>
                        <c:pt idx="23">
                          <c:v>42</c:v>
                        </c:pt>
                        <c:pt idx="24">
                          <c:v>40</c:v>
                        </c:pt>
                        <c:pt idx="25">
                          <c:v>42.5</c:v>
                        </c:pt>
                        <c:pt idx="26">
                          <c:v>44.5</c:v>
                        </c:pt>
                        <c:pt idx="27">
                          <c:v>42.5</c:v>
                        </c:pt>
                        <c:pt idx="28">
                          <c:v>46.5</c:v>
                        </c:pt>
                        <c:pt idx="29">
                          <c:v>44.5</c:v>
                        </c:pt>
                        <c:pt idx="30">
                          <c:v>42.5</c:v>
                        </c:pt>
                        <c:pt idx="31">
                          <c:v>46.5</c:v>
                        </c:pt>
                      </c:lvl>
                      <c:lvl>
                        <c:pt idx="0">
                          <c:v>-8.5</c:v>
                        </c:pt>
                        <c:pt idx="1">
                          <c:v>3</c:v>
                        </c:pt>
                        <c:pt idx="2">
                          <c:v>1</c:v>
                        </c:pt>
                        <c:pt idx="3">
                          <c:v>5</c:v>
                        </c:pt>
                        <c:pt idx="4">
                          <c:v>-1</c:v>
                        </c:pt>
                        <c:pt idx="5">
                          <c:v>-4</c:v>
                        </c:pt>
                        <c:pt idx="6">
                          <c:v>6.5</c:v>
                        </c:pt>
                        <c:pt idx="7">
                          <c:v>-2.5</c:v>
                        </c:pt>
                        <c:pt idx="8">
                          <c:v>3</c:v>
                        </c:pt>
                        <c:pt idx="9">
                          <c:v>-6</c:v>
                        </c:pt>
                        <c:pt idx="10">
                          <c:v>-9</c:v>
                        </c:pt>
                        <c:pt idx="11">
                          <c:v>1</c:v>
                        </c:pt>
                        <c:pt idx="12">
                          <c:v>-2</c:v>
                        </c:pt>
                        <c:pt idx="13">
                          <c:v>-3</c:v>
                        </c:pt>
                        <c:pt idx="14">
                          <c:v>1</c:v>
                        </c:pt>
                        <c:pt idx="15">
                          <c:v>1.5</c:v>
                        </c:pt>
                        <c:pt idx="16">
                          <c:v>-3.5</c:v>
                        </c:pt>
                        <c:pt idx="17">
                          <c:v>7</c:v>
                        </c:pt>
                        <c:pt idx="18">
                          <c:v>-5.5</c:v>
                        </c:pt>
                        <c:pt idx="19">
                          <c:v>-11.5</c:v>
                        </c:pt>
                        <c:pt idx="20">
                          <c:v>-3.5</c:v>
                        </c:pt>
                        <c:pt idx="21">
                          <c:v>-1.5</c:v>
                        </c:pt>
                        <c:pt idx="22">
                          <c:v>-5.5</c:v>
                        </c:pt>
                        <c:pt idx="23">
                          <c:v>5.5</c:v>
                        </c:pt>
                        <c:pt idx="24">
                          <c:v>-3</c:v>
                        </c:pt>
                        <c:pt idx="25">
                          <c:v>4.5</c:v>
                        </c:pt>
                        <c:pt idx="26">
                          <c:v>-6.5</c:v>
                        </c:pt>
                        <c:pt idx="27">
                          <c:v>2.5</c:v>
                        </c:pt>
                        <c:pt idx="28">
                          <c:v>1.5</c:v>
                        </c:pt>
                        <c:pt idx="29">
                          <c:v>-4.5</c:v>
                        </c:pt>
                        <c:pt idx="30">
                          <c:v>-2.5</c:v>
                        </c:pt>
                        <c:pt idx="31">
                          <c:v>3.5</c:v>
                        </c:pt>
                      </c:lvl>
                      <c:lvl>
                        <c:pt idx="0">
                          <c:v>phi</c:v>
                        </c:pt>
                        <c:pt idx="1">
                          <c:v>sdg</c:v>
                        </c:pt>
                        <c:pt idx="2">
                          <c:v>atl</c:v>
                        </c:pt>
                        <c:pt idx="3">
                          <c:v>cle</c:v>
                        </c:pt>
                        <c:pt idx="4">
                          <c:v>clt</c:v>
                        </c:pt>
                        <c:pt idx="5">
                          <c:v>jax</c:v>
                        </c:pt>
                        <c:pt idx="6">
                          <c:v>nor</c:v>
                        </c:pt>
                        <c:pt idx="7">
                          <c:v>nwe</c:v>
                        </c:pt>
                        <c:pt idx="8">
                          <c:v>nyj</c:v>
                        </c:pt>
                        <c:pt idx="9">
                          <c:v>was</c:v>
                        </c:pt>
                        <c:pt idx="10">
                          <c:v>den</c:v>
                        </c:pt>
                        <c:pt idx="11">
                          <c:v>sea</c:v>
                        </c:pt>
                        <c:pt idx="12">
                          <c:v>gnb</c:v>
                        </c:pt>
                        <c:pt idx="13">
                          <c:v>ram</c:v>
                        </c:pt>
                        <c:pt idx="14">
                          <c:v>buf</c:v>
                        </c:pt>
                        <c:pt idx="15">
                          <c:v>chi</c:v>
                        </c:pt>
                        <c:pt idx="16">
                          <c:v>gnb</c:v>
                        </c:pt>
                        <c:pt idx="17">
                          <c:v>nyj</c:v>
                        </c:pt>
                        <c:pt idx="18">
                          <c:v>det</c:v>
                        </c:pt>
                        <c:pt idx="19">
                          <c:v>rav</c:v>
                        </c:pt>
                        <c:pt idx="20">
                          <c:v>cin</c:v>
                        </c:pt>
                        <c:pt idx="21">
                          <c:v>mia</c:v>
                        </c:pt>
                        <c:pt idx="22">
                          <c:v>dal</c:v>
                        </c:pt>
                        <c:pt idx="23">
                          <c:v>oti</c:v>
                        </c:pt>
                        <c:pt idx="24">
                          <c:v>pit</c:v>
                        </c:pt>
                        <c:pt idx="25">
                          <c:v>nor</c:v>
                        </c:pt>
                        <c:pt idx="26">
                          <c:v>crd</c:v>
                        </c:pt>
                        <c:pt idx="27">
                          <c:v>clt</c:v>
                        </c:pt>
                        <c:pt idx="28">
                          <c:v>kan</c:v>
                        </c:pt>
                        <c:pt idx="29">
                          <c:v>min</c:v>
                        </c:pt>
                        <c:pt idx="30">
                          <c:v>htx</c:v>
                        </c:pt>
                        <c:pt idx="31">
                          <c:v>rai</c:v>
                        </c:pt>
                      </c:lvl>
                      <c:lvl>
                        <c:pt idx="0">
                          <c:v>dal</c:v>
                        </c:pt>
                        <c:pt idx="1">
                          <c:v>kan</c:v>
                        </c:pt>
                        <c:pt idx="2">
                          <c:v>tam</c:v>
                        </c:pt>
                        <c:pt idx="3">
                          <c:v>cin</c:v>
                        </c:pt>
                        <c:pt idx="4">
                          <c:v>mia</c:v>
                        </c:pt>
                        <c:pt idx="5">
                          <c:v>car</c:v>
                        </c:pt>
                        <c:pt idx="6">
                          <c:v>crd</c:v>
                        </c:pt>
                        <c:pt idx="7">
                          <c:v>rai</c:v>
                        </c:pt>
                        <c:pt idx="8">
                          <c:v>pit</c:v>
                        </c:pt>
                        <c:pt idx="9">
                          <c:v>nyg</c:v>
                        </c:pt>
                        <c:pt idx="10">
                          <c:v>oti</c:v>
                        </c:pt>
                        <c:pt idx="11">
                          <c:v>sfo</c:v>
                        </c:pt>
                        <c:pt idx="12">
                          <c:v>det</c:v>
                        </c:pt>
                        <c:pt idx="13">
                          <c:v>htx</c:v>
                        </c:pt>
                        <c:pt idx="14">
                          <c:v>rav</c:v>
                        </c:pt>
                        <c:pt idx="15">
                          <c:v>min</c:v>
                        </c:pt>
                        <c:pt idx="16">
                          <c:v>was</c:v>
                        </c:pt>
                        <c:pt idx="17">
                          <c:v>buf</c:v>
                        </c:pt>
                        <c:pt idx="18">
                          <c:v>chi</c:v>
                        </c:pt>
                        <c:pt idx="19">
                          <c:v>cle</c:v>
                        </c:pt>
                        <c:pt idx="20">
                          <c:v>jax</c:v>
                        </c:pt>
                        <c:pt idx="21">
                          <c:v>nwe</c:v>
                        </c:pt>
                        <c:pt idx="22">
                          <c:v>nyg</c:v>
                        </c:pt>
                        <c:pt idx="23">
                          <c:v>ram</c:v>
                        </c:pt>
                        <c:pt idx="24">
                          <c:v>sea</c:v>
                        </c:pt>
                        <c:pt idx="25">
                          <c:v>sfo</c:v>
                        </c:pt>
                        <c:pt idx="26">
                          <c:v>car</c:v>
                        </c:pt>
                        <c:pt idx="27">
                          <c:v>den</c:v>
                        </c:pt>
                        <c:pt idx="28">
                          <c:v>phi</c:v>
                        </c:pt>
                        <c:pt idx="29">
                          <c:v>atl</c:v>
                        </c:pt>
                        <c:pt idx="30">
                          <c:v>tam</c:v>
                        </c:pt>
                        <c:pt idx="31">
                          <c:v>sdg</c:v>
                        </c:pt>
                      </c:lvl>
                      <c:lvl>
                        <c:pt idx="0">
                          <c:v>dal @ phi</c:v>
                        </c:pt>
                        <c:pt idx="1">
                          <c:v>kan @ sdg</c:v>
                        </c:pt>
                        <c:pt idx="2">
                          <c:v>tam @ atl</c:v>
                        </c:pt>
                        <c:pt idx="3">
                          <c:v>cin @ cle</c:v>
                        </c:pt>
                        <c:pt idx="4">
                          <c:v>mia @ clt</c:v>
                        </c:pt>
                        <c:pt idx="5">
                          <c:v>car @ jax</c:v>
                        </c:pt>
                        <c:pt idx="6">
                          <c:v>crd @ nor</c:v>
                        </c:pt>
                        <c:pt idx="7">
                          <c:v>rai @ nwe</c:v>
                        </c:pt>
                        <c:pt idx="8">
                          <c:v>pit @ nyj</c:v>
                        </c:pt>
                        <c:pt idx="9">
                          <c:v>nyg @ was</c:v>
                        </c:pt>
                        <c:pt idx="10">
                          <c:v>oti @ den</c:v>
                        </c:pt>
                        <c:pt idx="11">
                          <c:v>sfo @ sea</c:v>
                        </c:pt>
                        <c:pt idx="12">
                          <c:v>det @ gnb</c:v>
                        </c:pt>
                        <c:pt idx="13">
                          <c:v>htx @ ram</c:v>
                        </c:pt>
                        <c:pt idx="14">
                          <c:v>rav @ buf</c:v>
                        </c:pt>
                        <c:pt idx="15">
                          <c:v>min @ chi</c:v>
                        </c:pt>
                        <c:pt idx="16">
                          <c:v>was @ gnb</c:v>
                        </c:pt>
                        <c:pt idx="17">
                          <c:v>buf @ nyj</c:v>
                        </c:pt>
                        <c:pt idx="18">
                          <c:v>chi @ det</c:v>
                        </c:pt>
                        <c:pt idx="19">
                          <c:v>cle @ rav</c:v>
                        </c:pt>
                        <c:pt idx="20">
                          <c:v>jax @ cin</c:v>
                        </c:pt>
                        <c:pt idx="21">
                          <c:v>nwe @ mia</c:v>
                        </c:pt>
                        <c:pt idx="22">
                          <c:v>nyg @ dal</c:v>
                        </c:pt>
                        <c:pt idx="23">
                          <c:v>ram @ oti</c:v>
                        </c:pt>
                        <c:pt idx="24">
                          <c:v>sea @ pit</c:v>
                        </c:pt>
                        <c:pt idx="25">
                          <c:v>sfo @ nor</c:v>
                        </c:pt>
                        <c:pt idx="26">
                          <c:v>car @ crd</c:v>
                        </c:pt>
                        <c:pt idx="27">
                          <c:v>den @ clt</c:v>
                        </c:pt>
                        <c:pt idx="28">
                          <c:v>phi @ kan</c:v>
                        </c:pt>
                        <c:pt idx="29">
                          <c:v>atl @ min</c:v>
                        </c:pt>
                        <c:pt idx="30">
                          <c:v>tam @ htx</c:v>
                        </c:pt>
                        <c:pt idx="31">
                          <c:v>sdg @ rai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2</c:v>
                        </c:pt>
                        <c:pt idx="17">
                          <c:v>2</c:v>
                        </c:pt>
                        <c:pt idx="18">
                          <c:v>2</c:v>
                        </c:pt>
                        <c:pt idx="19">
                          <c:v>2</c:v>
                        </c:pt>
                        <c:pt idx="20">
                          <c:v>2</c:v>
                        </c:pt>
                        <c:pt idx="21">
                          <c:v>2</c:v>
                        </c:pt>
                        <c:pt idx="22">
                          <c:v>2</c:v>
                        </c:pt>
                        <c:pt idx="23">
                          <c:v>2</c:v>
                        </c:pt>
                        <c:pt idx="24">
                          <c:v>2</c:v>
                        </c:pt>
                        <c:pt idx="25">
                          <c:v>2</c:v>
                        </c:pt>
                        <c:pt idx="26">
                          <c:v>2</c:v>
                        </c:pt>
                        <c:pt idx="27">
                          <c:v>2</c:v>
                        </c:pt>
                        <c:pt idx="28">
                          <c:v>2</c:v>
                        </c:pt>
                        <c:pt idx="29">
                          <c:v>2</c:v>
                        </c:pt>
                        <c:pt idx="30">
                          <c:v>2</c:v>
                        </c:pt>
                        <c:pt idx="31">
                          <c:v>2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Predictions'!$AH$2:$AH$33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 formatCode="0.00">
                        <c:v>104.75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B4F5-4ACF-84A8-640FBD14481B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Predictions'!$AI$1</c15:sqref>
                        </c15:formulaRef>
                      </c:ext>
                    </c:extLst>
                    <c:strCache>
                      <c:ptCount val="1"/>
                      <c:pt idx="0">
                        <c:v>Root_Mean_Squared_Error_Opp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</a:schemeClr>
                    </a:solidFill>
                    <a:ln w="9525">
                      <a:solidFill>
                        <a:schemeClr val="accent5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Predictions'!$A$2:$K$33</c15:sqref>
                        </c15:formulaRef>
                      </c:ext>
                    </c:extLst>
                    <c:multiLvlStrCache>
                      <c:ptCount val="32"/>
                      <c:lvl>
                        <c:pt idx="0">
                          <c:v>26</c:v>
                        </c:pt>
                        <c:pt idx="1">
                          <c:v>29</c:v>
                        </c:pt>
                        <c:pt idx="2">
                          <c:v>18</c:v>
                        </c:pt>
                        <c:pt idx="3">
                          <c:v>30</c:v>
                        </c:pt>
                        <c:pt idx="4">
                          <c:v>28</c:v>
                        </c:pt>
                        <c:pt idx="5">
                          <c:v>21</c:v>
                        </c:pt>
                        <c:pt idx="6">
                          <c:v>26</c:v>
                        </c:pt>
                        <c:pt idx="7">
                          <c:v>22</c:v>
                        </c:pt>
                        <c:pt idx="8">
                          <c:v>21</c:v>
                        </c:pt>
                        <c:pt idx="9">
                          <c:v>21</c:v>
                        </c:pt>
                        <c:pt idx="10">
                          <c:v>17</c:v>
                        </c:pt>
                        <c:pt idx="11">
                          <c:v>22</c:v>
                        </c:pt>
                        <c:pt idx="12">
                          <c:v>23</c:v>
                        </c:pt>
                        <c:pt idx="13">
                          <c:v>17</c:v>
                        </c:pt>
                        <c:pt idx="14">
                          <c:v>22</c:v>
                        </c:pt>
                        <c:pt idx="15">
                          <c:v>22</c:v>
                        </c:pt>
                        <c:pt idx="16">
                          <c:v>25</c:v>
                        </c:pt>
                        <c:pt idx="17">
                          <c:v>28</c:v>
                        </c:pt>
                        <c:pt idx="18">
                          <c:v>20</c:v>
                        </c:pt>
                        <c:pt idx="19">
                          <c:v>19</c:v>
                        </c:pt>
                        <c:pt idx="20">
                          <c:v>23</c:v>
                        </c:pt>
                        <c:pt idx="21">
                          <c:v>23</c:v>
                        </c:pt>
                        <c:pt idx="22">
                          <c:v>19</c:v>
                        </c:pt>
                        <c:pt idx="23">
                          <c:v>24</c:v>
                        </c:pt>
                        <c:pt idx="24">
                          <c:v>15</c:v>
                        </c:pt>
                        <c:pt idx="25">
                          <c:v>27</c:v>
                        </c:pt>
                        <c:pt idx="26">
                          <c:v>21</c:v>
                        </c:pt>
                        <c:pt idx="27">
                          <c:v>22</c:v>
                        </c:pt>
                        <c:pt idx="28">
                          <c:v>21</c:v>
                        </c:pt>
                        <c:pt idx="29">
                          <c:v>22</c:v>
                        </c:pt>
                        <c:pt idx="30">
                          <c:v>25</c:v>
                        </c:pt>
                        <c:pt idx="31">
                          <c:v>28</c:v>
                        </c:pt>
                      </c:lvl>
                      <c:lvl>
                        <c:pt idx="0">
                          <c:v>No Cover</c:v>
                        </c:pt>
                        <c:pt idx="1">
                          <c:v>No Cover</c:v>
                        </c:pt>
                        <c:pt idx="2">
                          <c:v>Cover</c:v>
                        </c:pt>
                        <c:pt idx="3">
                          <c:v>No Cover</c:v>
                        </c:pt>
                        <c:pt idx="4">
                          <c:v>No Cover</c:v>
                        </c:pt>
                        <c:pt idx="5">
                          <c:v>Cover</c:v>
                        </c:pt>
                        <c:pt idx="6">
                          <c:v>No Cover</c:v>
                        </c:pt>
                        <c:pt idx="7">
                          <c:v>Cover</c:v>
                        </c:pt>
                        <c:pt idx="8">
                          <c:v>No Cover</c:v>
                        </c:pt>
                        <c:pt idx="9">
                          <c:v>No Cover</c:v>
                        </c:pt>
                        <c:pt idx="10">
                          <c:v>No Cover</c:v>
                        </c:pt>
                        <c:pt idx="11">
                          <c:v>Cover</c:v>
                        </c:pt>
                        <c:pt idx="12">
                          <c:v>No Cover</c:v>
                        </c:pt>
                        <c:pt idx="13">
                          <c:v>Cover</c:v>
                        </c:pt>
                        <c:pt idx="14">
                          <c:v>No Cover</c:v>
                        </c:pt>
                        <c:pt idx="15">
                          <c:v>Cover</c:v>
                        </c:pt>
                        <c:pt idx="16">
                          <c:v>No Cover</c:v>
                        </c:pt>
                        <c:pt idx="17">
                          <c:v>No Cover</c:v>
                        </c:pt>
                        <c:pt idx="18">
                          <c:v>No Cover</c:v>
                        </c:pt>
                        <c:pt idx="19">
                          <c:v>No Cover</c:v>
                        </c:pt>
                        <c:pt idx="20">
                          <c:v>No Cover</c:v>
                        </c:pt>
                        <c:pt idx="21">
                          <c:v>No Cover</c:v>
                        </c:pt>
                        <c:pt idx="22">
                          <c:v>Cover</c:v>
                        </c:pt>
                        <c:pt idx="23">
                          <c:v>Cover</c:v>
                        </c:pt>
                        <c:pt idx="24">
                          <c:v>Cover</c:v>
                        </c:pt>
                        <c:pt idx="25">
                          <c:v>No Cover</c:v>
                        </c:pt>
                        <c:pt idx="26">
                          <c:v>Cover</c:v>
                        </c:pt>
                        <c:pt idx="27">
                          <c:v>Cover</c:v>
                        </c:pt>
                        <c:pt idx="28">
                          <c:v>Cover</c:v>
                        </c:pt>
                        <c:pt idx="29">
                          <c:v>No Cover</c:v>
                        </c:pt>
                        <c:pt idx="30">
                          <c:v>No Cover</c:v>
                        </c:pt>
                        <c:pt idx="31">
                          <c:v>No Cover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1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1</c:v>
                        </c:pt>
                        <c:pt idx="6">
                          <c:v>0</c:v>
                        </c:pt>
                        <c:pt idx="7">
                          <c:v>1</c:v>
                        </c:pt>
                        <c:pt idx="8">
                          <c:v>0</c:v>
                        </c:pt>
                        <c:pt idx="9">
                          <c:v>0</c:v>
                        </c:pt>
                        <c:pt idx="10">
                          <c:v>0</c:v>
                        </c:pt>
                        <c:pt idx="11">
                          <c:v>0</c:v>
                        </c:pt>
                        <c:pt idx="12">
                          <c:v>0</c:v>
                        </c:pt>
                        <c:pt idx="13">
                          <c:v>0</c:v>
                        </c:pt>
                        <c:pt idx="14">
                          <c:v>0</c:v>
                        </c:pt>
                        <c:pt idx="15">
                          <c:v>0</c:v>
                        </c:pt>
                        <c:pt idx="16">
                          <c:v>1</c:v>
                        </c:pt>
                        <c:pt idx="17">
                          <c:v>0</c:v>
                        </c:pt>
                        <c:pt idx="18">
                          <c:v>1</c:v>
                        </c:pt>
                        <c:pt idx="19">
                          <c:v>0</c:v>
                        </c:pt>
                        <c:pt idx="20">
                          <c:v>0</c:v>
                        </c:pt>
                        <c:pt idx="21">
                          <c:v>1</c:v>
                        </c:pt>
                        <c:pt idx="22">
                          <c:v>0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0</c:v>
                        </c:pt>
                        <c:pt idx="26">
                          <c:v>0</c:v>
                        </c:pt>
                        <c:pt idx="27">
                          <c:v>0</c:v>
                        </c:pt>
                        <c:pt idx="28">
                          <c:v>0</c:v>
                        </c:pt>
                        <c:pt idx="29">
                          <c:v>0</c:v>
                        </c:pt>
                        <c:pt idx="30">
                          <c:v>0</c:v>
                        </c:pt>
                        <c:pt idx="31">
                          <c:v>0</c:v>
                        </c:pt>
                      </c:lvl>
                      <c:lvl>
                        <c:pt idx="0">
                          <c:v>Not Under</c:v>
                        </c:pt>
                        <c:pt idx="1">
                          <c:v>Not Under</c:v>
                        </c:pt>
                        <c:pt idx="2">
                          <c:v>Under</c:v>
                        </c:pt>
                        <c:pt idx="3">
                          <c:v>Not Under</c:v>
                        </c:pt>
                        <c:pt idx="4">
                          <c:v>Under</c:v>
                        </c:pt>
                        <c:pt idx="5">
                          <c:v>Not Under</c:v>
                        </c:pt>
                        <c:pt idx="6">
                          <c:v>Under</c:v>
                        </c:pt>
                        <c:pt idx="7">
                          <c:v>Under</c:v>
                        </c:pt>
                        <c:pt idx="8">
                          <c:v>Under</c:v>
                        </c:pt>
                        <c:pt idx="9">
                          <c:v>Under</c:v>
                        </c:pt>
                        <c:pt idx="10">
                          <c:v>Under</c:v>
                        </c:pt>
                        <c:pt idx="11">
                          <c:v>Under</c:v>
                        </c:pt>
                        <c:pt idx="12">
                          <c:v>Under</c:v>
                        </c:pt>
                        <c:pt idx="13">
                          <c:v>Under</c:v>
                        </c:pt>
                        <c:pt idx="14">
                          <c:v>Under</c:v>
                        </c:pt>
                        <c:pt idx="15">
                          <c:v>Under</c:v>
                        </c:pt>
                        <c:pt idx="16">
                          <c:v>Under</c:v>
                        </c:pt>
                        <c:pt idx="17">
                          <c:v>Under</c:v>
                        </c:pt>
                        <c:pt idx="18">
                          <c:v>Not Under</c:v>
                        </c:pt>
                        <c:pt idx="19">
                          <c:v>Under</c:v>
                        </c:pt>
                        <c:pt idx="20">
                          <c:v>Under</c:v>
                        </c:pt>
                        <c:pt idx="21">
                          <c:v>Not Under</c:v>
                        </c:pt>
                        <c:pt idx="22">
                          <c:v>Not Under</c:v>
                        </c:pt>
                        <c:pt idx="23">
                          <c:v>Not Under</c:v>
                        </c:pt>
                        <c:pt idx="24">
                          <c:v>Under</c:v>
                        </c:pt>
                        <c:pt idx="25">
                          <c:v>Not Under</c:v>
                        </c:pt>
                        <c:pt idx="26">
                          <c:v>Not Under</c:v>
                        </c:pt>
                        <c:pt idx="27">
                          <c:v>Not Under</c:v>
                        </c:pt>
                        <c:pt idx="28">
                          <c:v>Under</c:v>
                        </c:pt>
                        <c:pt idx="29">
                          <c:v>Not Under</c:v>
                        </c:pt>
                        <c:pt idx="30">
                          <c:v>Not Under</c:v>
                        </c:pt>
                        <c:pt idx="31">
                          <c:v>Under</c:v>
                        </c:pt>
                      </c:lvl>
                      <c:lvl>
                        <c:pt idx="0">
                          <c:v>Over</c:v>
                        </c:pt>
                        <c:pt idx="1">
                          <c:v>Over</c:v>
                        </c:pt>
                        <c:pt idx="2">
                          <c:v>Not Over</c:v>
                        </c:pt>
                        <c:pt idx="3">
                          <c:v>Over</c:v>
                        </c:pt>
                        <c:pt idx="4">
                          <c:v>Not Over</c:v>
                        </c:pt>
                        <c:pt idx="5">
                          <c:v>Over</c:v>
                        </c:pt>
                        <c:pt idx="6">
                          <c:v>Not Over</c:v>
                        </c:pt>
                        <c:pt idx="7">
                          <c:v>Not Over</c:v>
                        </c:pt>
                        <c:pt idx="8">
                          <c:v>Not Over</c:v>
                        </c:pt>
                        <c:pt idx="9">
                          <c:v>Not Over</c:v>
                        </c:pt>
                        <c:pt idx="10">
                          <c:v>Not Over</c:v>
                        </c:pt>
                        <c:pt idx="11">
                          <c:v>Not Over</c:v>
                        </c:pt>
                        <c:pt idx="12">
                          <c:v>Not Over</c:v>
                        </c:pt>
                        <c:pt idx="13">
                          <c:v>Not Over</c:v>
                        </c:pt>
                        <c:pt idx="14">
                          <c:v>Not Over</c:v>
                        </c:pt>
                        <c:pt idx="15">
                          <c:v>Not Over</c:v>
                        </c:pt>
                        <c:pt idx="16">
                          <c:v>Not Over</c:v>
                        </c:pt>
                        <c:pt idx="17">
                          <c:v>Not Over</c:v>
                        </c:pt>
                        <c:pt idx="18">
                          <c:v>Not Over</c:v>
                        </c:pt>
                        <c:pt idx="19">
                          <c:v>Not Over</c:v>
                        </c:pt>
                        <c:pt idx="20">
                          <c:v>Not Over</c:v>
                        </c:pt>
                        <c:pt idx="21">
                          <c:v>Over</c:v>
                        </c:pt>
                        <c:pt idx="22">
                          <c:v>Over</c:v>
                        </c:pt>
                        <c:pt idx="23">
                          <c:v>Over</c:v>
                        </c:pt>
                        <c:pt idx="24">
                          <c:v>Not Over</c:v>
                        </c:pt>
                        <c:pt idx="25">
                          <c:v>Not Over</c:v>
                        </c:pt>
                        <c:pt idx="26">
                          <c:v>Over</c:v>
                        </c:pt>
                        <c:pt idx="27">
                          <c:v>Over</c:v>
                        </c:pt>
                        <c:pt idx="28">
                          <c:v>Not Over</c:v>
                        </c:pt>
                        <c:pt idx="29">
                          <c:v>Over</c:v>
                        </c:pt>
                        <c:pt idx="30">
                          <c:v>Over</c:v>
                        </c:pt>
                        <c:pt idx="31">
                          <c:v>Not Over</c:v>
                        </c:pt>
                      </c:lvl>
                      <c:lvl>
                        <c:pt idx="0">
                          <c:v>48</c:v>
                        </c:pt>
                        <c:pt idx="1">
                          <c:v>47.5</c:v>
                        </c:pt>
                        <c:pt idx="2">
                          <c:v>47</c:v>
                        </c:pt>
                        <c:pt idx="3">
                          <c:v>48</c:v>
                        </c:pt>
                        <c:pt idx="4">
                          <c:v>46.5</c:v>
                        </c:pt>
                        <c:pt idx="5">
                          <c:v>46.5</c:v>
                        </c:pt>
                        <c:pt idx="6">
                          <c:v>44</c:v>
                        </c:pt>
                        <c:pt idx="7">
                          <c:v>44</c:v>
                        </c:pt>
                        <c:pt idx="8">
                          <c:v>38</c:v>
                        </c:pt>
                        <c:pt idx="9">
                          <c:v>45.5</c:v>
                        </c:pt>
                        <c:pt idx="10">
                          <c:v>43</c:v>
                        </c:pt>
                        <c:pt idx="11">
                          <c:v>43.5</c:v>
                        </c:pt>
                        <c:pt idx="12">
                          <c:v>47.5</c:v>
                        </c:pt>
                        <c:pt idx="13">
                          <c:v>43.5</c:v>
                        </c:pt>
                        <c:pt idx="14">
                          <c:v>50.5</c:v>
                        </c:pt>
                        <c:pt idx="15">
                          <c:v>43.5</c:v>
                        </c:pt>
                        <c:pt idx="16">
                          <c:v>48.5</c:v>
                        </c:pt>
                        <c:pt idx="17">
                          <c:v>46</c:v>
                        </c:pt>
                        <c:pt idx="18">
                          <c:v>47</c:v>
                        </c:pt>
                        <c:pt idx="19">
                          <c:v>45.5</c:v>
                        </c:pt>
                        <c:pt idx="20">
                          <c:v>49.5</c:v>
                        </c:pt>
                        <c:pt idx="21">
                          <c:v>44</c:v>
                        </c:pt>
                        <c:pt idx="22">
                          <c:v>44.5</c:v>
                        </c:pt>
                        <c:pt idx="23">
                          <c:v>42</c:v>
                        </c:pt>
                        <c:pt idx="24">
                          <c:v>40</c:v>
                        </c:pt>
                        <c:pt idx="25">
                          <c:v>42.5</c:v>
                        </c:pt>
                        <c:pt idx="26">
                          <c:v>44.5</c:v>
                        </c:pt>
                        <c:pt idx="27">
                          <c:v>42.5</c:v>
                        </c:pt>
                        <c:pt idx="28">
                          <c:v>46.5</c:v>
                        </c:pt>
                        <c:pt idx="29">
                          <c:v>44.5</c:v>
                        </c:pt>
                        <c:pt idx="30">
                          <c:v>42.5</c:v>
                        </c:pt>
                        <c:pt idx="31">
                          <c:v>46.5</c:v>
                        </c:pt>
                      </c:lvl>
                      <c:lvl>
                        <c:pt idx="0">
                          <c:v>-8.5</c:v>
                        </c:pt>
                        <c:pt idx="1">
                          <c:v>3</c:v>
                        </c:pt>
                        <c:pt idx="2">
                          <c:v>1</c:v>
                        </c:pt>
                        <c:pt idx="3">
                          <c:v>5</c:v>
                        </c:pt>
                        <c:pt idx="4">
                          <c:v>-1</c:v>
                        </c:pt>
                        <c:pt idx="5">
                          <c:v>-4</c:v>
                        </c:pt>
                        <c:pt idx="6">
                          <c:v>6.5</c:v>
                        </c:pt>
                        <c:pt idx="7">
                          <c:v>-2.5</c:v>
                        </c:pt>
                        <c:pt idx="8">
                          <c:v>3</c:v>
                        </c:pt>
                        <c:pt idx="9">
                          <c:v>-6</c:v>
                        </c:pt>
                        <c:pt idx="10">
                          <c:v>-9</c:v>
                        </c:pt>
                        <c:pt idx="11">
                          <c:v>1</c:v>
                        </c:pt>
                        <c:pt idx="12">
                          <c:v>-2</c:v>
                        </c:pt>
                        <c:pt idx="13">
                          <c:v>-3</c:v>
                        </c:pt>
                        <c:pt idx="14">
                          <c:v>1</c:v>
                        </c:pt>
                        <c:pt idx="15">
                          <c:v>1.5</c:v>
                        </c:pt>
                        <c:pt idx="16">
                          <c:v>-3.5</c:v>
                        </c:pt>
                        <c:pt idx="17">
                          <c:v>7</c:v>
                        </c:pt>
                        <c:pt idx="18">
                          <c:v>-5.5</c:v>
                        </c:pt>
                        <c:pt idx="19">
                          <c:v>-11.5</c:v>
                        </c:pt>
                        <c:pt idx="20">
                          <c:v>-3.5</c:v>
                        </c:pt>
                        <c:pt idx="21">
                          <c:v>-1.5</c:v>
                        </c:pt>
                        <c:pt idx="22">
                          <c:v>-5.5</c:v>
                        </c:pt>
                        <c:pt idx="23">
                          <c:v>5.5</c:v>
                        </c:pt>
                        <c:pt idx="24">
                          <c:v>-3</c:v>
                        </c:pt>
                        <c:pt idx="25">
                          <c:v>4.5</c:v>
                        </c:pt>
                        <c:pt idx="26">
                          <c:v>-6.5</c:v>
                        </c:pt>
                        <c:pt idx="27">
                          <c:v>2.5</c:v>
                        </c:pt>
                        <c:pt idx="28">
                          <c:v>1.5</c:v>
                        </c:pt>
                        <c:pt idx="29">
                          <c:v>-4.5</c:v>
                        </c:pt>
                        <c:pt idx="30">
                          <c:v>-2.5</c:v>
                        </c:pt>
                        <c:pt idx="31">
                          <c:v>3.5</c:v>
                        </c:pt>
                      </c:lvl>
                      <c:lvl>
                        <c:pt idx="0">
                          <c:v>phi</c:v>
                        </c:pt>
                        <c:pt idx="1">
                          <c:v>sdg</c:v>
                        </c:pt>
                        <c:pt idx="2">
                          <c:v>atl</c:v>
                        </c:pt>
                        <c:pt idx="3">
                          <c:v>cle</c:v>
                        </c:pt>
                        <c:pt idx="4">
                          <c:v>clt</c:v>
                        </c:pt>
                        <c:pt idx="5">
                          <c:v>jax</c:v>
                        </c:pt>
                        <c:pt idx="6">
                          <c:v>nor</c:v>
                        </c:pt>
                        <c:pt idx="7">
                          <c:v>nwe</c:v>
                        </c:pt>
                        <c:pt idx="8">
                          <c:v>nyj</c:v>
                        </c:pt>
                        <c:pt idx="9">
                          <c:v>was</c:v>
                        </c:pt>
                        <c:pt idx="10">
                          <c:v>den</c:v>
                        </c:pt>
                        <c:pt idx="11">
                          <c:v>sea</c:v>
                        </c:pt>
                        <c:pt idx="12">
                          <c:v>gnb</c:v>
                        </c:pt>
                        <c:pt idx="13">
                          <c:v>ram</c:v>
                        </c:pt>
                        <c:pt idx="14">
                          <c:v>buf</c:v>
                        </c:pt>
                        <c:pt idx="15">
                          <c:v>chi</c:v>
                        </c:pt>
                        <c:pt idx="16">
                          <c:v>gnb</c:v>
                        </c:pt>
                        <c:pt idx="17">
                          <c:v>nyj</c:v>
                        </c:pt>
                        <c:pt idx="18">
                          <c:v>det</c:v>
                        </c:pt>
                        <c:pt idx="19">
                          <c:v>rav</c:v>
                        </c:pt>
                        <c:pt idx="20">
                          <c:v>cin</c:v>
                        </c:pt>
                        <c:pt idx="21">
                          <c:v>mia</c:v>
                        </c:pt>
                        <c:pt idx="22">
                          <c:v>dal</c:v>
                        </c:pt>
                        <c:pt idx="23">
                          <c:v>oti</c:v>
                        </c:pt>
                        <c:pt idx="24">
                          <c:v>pit</c:v>
                        </c:pt>
                        <c:pt idx="25">
                          <c:v>nor</c:v>
                        </c:pt>
                        <c:pt idx="26">
                          <c:v>crd</c:v>
                        </c:pt>
                        <c:pt idx="27">
                          <c:v>clt</c:v>
                        </c:pt>
                        <c:pt idx="28">
                          <c:v>kan</c:v>
                        </c:pt>
                        <c:pt idx="29">
                          <c:v>min</c:v>
                        </c:pt>
                        <c:pt idx="30">
                          <c:v>htx</c:v>
                        </c:pt>
                        <c:pt idx="31">
                          <c:v>rai</c:v>
                        </c:pt>
                      </c:lvl>
                      <c:lvl>
                        <c:pt idx="0">
                          <c:v>dal</c:v>
                        </c:pt>
                        <c:pt idx="1">
                          <c:v>kan</c:v>
                        </c:pt>
                        <c:pt idx="2">
                          <c:v>tam</c:v>
                        </c:pt>
                        <c:pt idx="3">
                          <c:v>cin</c:v>
                        </c:pt>
                        <c:pt idx="4">
                          <c:v>mia</c:v>
                        </c:pt>
                        <c:pt idx="5">
                          <c:v>car</c:v>
                        </c:pt>
                        <c:pt idx="6">
                          <c:v>crd</c:v>
                        </c:pt>
                        <c:pt idx="7">
                          <c:v>rai</c:v>
                        </c:pt>
                        <c:pt idx="8">
                          <c:v>pit</c:v>
                        </c:pt>
                        <c:pt idx="9">
                          <c:v>nyg</c:v>
                        </c:pt>
                        <c:pt idx="10">
                          <c:v>oti</c:v>
                        </c:pt>
                        <c:pt idx="11">
                          <c:v>sfo</c:v>
                        </c:pt>
                        <c:pt idx="12">
                          <c:v>det</c:v>
                        </c:pt>
                        <c:pt idx="13">
                          <c:v>htx</c:v>
                        </c:pt>
                        <c:pt idx="14">
                          <c:v>rav</c:v>
                        </c:pt>
                        <c:pt idx="15">
                          <c:v>min</c:v>
                        </c:pt>
                        <c:pt idx="16">
                          <c:v>was</c:v>
                        </c:pt>
                        <c:pt idx="17">
                          <c:v>buf</c:v>
                        </c:pt>
                        <c:pt idx="18">
                          <c:v>chi</c:v>
                        </c:pt>
                        <c:pt idx="19">
                          <c:v>cle</c:v>
                        </c:pt>
                        <c:pt idx="20">
                          <c:v>jax</c:v>
                        </c:pt>
                        <c:pt idx="21">
                          <c:v>nwe</c:v>
                        </c:pt>
                        <c:pt idx="22">
                          <c:v>nyg</c:v>
                        </c:pt>
                        <c:pt idx="23">
                          <c:v>ram</c:v>
                        </c:pt>
                        <c:pt idx="24">
                          <c:v>sea</c:v>
                        </c:pt>
                        <c:pt idx="25">
                          <c:v>sfo</c:v>
                        </c:pt>
                        <c:pt idx="26">
                          <c:v>car</c:v>
                        </c:pt>
                        <c:pt idx="27">
                          <c:v>den</c:v>
                        </c:pt>
                        <c:pt idx="28">
                          <c:v>phi</c:v>
                        </c:pt>
                        <c:pt idx="29">
                          <c:v>atl</c:v>
                        </c:pt>
                        <c:pt idx="30">
                          <c:v>tam</c:v>
                        </c:pt>
                        <c:pt idx="31">
                          <c:v>sdg</c:v>
                        </c:pt>
                      </c:lvl>
                      <c:lvl>
                        <c:pt idx="0">
                          <c:v>dal @ phi</c:v>
                        </c:pt>
                        <c:pt idx="1">
                          <c:v>kan @ sdg</c:v>
                        </c:pt>
                        <c:pt idx="2">
                          <c:v>tam @ atl</c:v>
                        </c:pt>
                        <c:pt idx="3">
                          <c:v>cin @ cle</c:v>
                        </c:pt>
                        <c:pt idx="4">
                          <c:v>mia @ clt</c:v>
                        </c:pt>
                        <c:pt idx="5">
                          <c:v>car @ jax</c:v>
                        </c:pt>
                        <c:pt idx="6">
                          <c:v>crd @ nor</c:v>
                        </c:pt>
                        <c:pt idx="7">
                          <c:v>rai @ nwe</c:v>
                        </c:pt>
                        <c:pt idx="8">
                          <c:v>pit @ nyj</c:v>
                        </c:pt>
                        <c:pt idx="9">
                          <c:v>nyg @ was</c:v>
                        </c:pt>
                        <c:pt idx="10">
                          <c:v>oti @ den</c:v>
                        </c:pt>
                        <c:pt idx="11">
                          <c:v>sfo @ sea</c:v>
                        </c:pt>
                        <c:pt idx="12">
                          <c:v>det @ gnb</c:v>
                        </c:pt>
                        <c:pt idx="13">
                          <c:v>htx @ ram</c:v>
                        </c:pt>
                        <c:pt idx="14">
                          <c:v>rav @ buf</c:v>
                        </c:pt>
                        <c:pt idx="15">
                          <c:v>min @ chi</c:v>
                        </c:pt>
                        <c:pt idx="16">
                          <c:v>was @ gnb</c:v>
                        </c:pt>
                        <c:pt idx="17">
                          <c:v>buf @ nyj</c:v>
                        </c:pt>
                        <c:pt idx="18">
                          <c:v>chi @ det</c:v>
                        </c:pt>
                        <c:pt idx="19">
                          <c:v>cle @ rav</c:v>
                        </c:pt>
                        <c:pt idx="20">
                          <c:v>jax @ cin</c:v>
                        </c:pt>
                        <c:pt idx="21">
                          <c:v>nwe @ mia</c:v>
                        </c:pt>
                        <c:pt idx="22">
                          <c:v>nyg @ dal</c:v>
                        </c:pt>
                        <c:pt idx="23">
                          <c:v>ram @ oti</c:v>
                        </c:pt>
                        <c:pt idx="24">
                          <c:v>sea @ pit</c:v>
                        </c:pt>
                        <c:pt idx="25">
                          <c:v>sfo @ nor</c:v>
                        </c:pt>
                        <c:pt idx="26">
                          <c:v>car @ crd</c:v>
                        </c:pt>
                        <c:pt idx="27">
                          <c:v>den @ clt</c:v>
                        </c:pt>
                        <c:pt idx="28">
                          <c:v>phi @ kan</c:v>
                        </c:pt>
                        <c:pt idx="29">
                          <c:v>atl @ min</c:v>
                        </c:pt>
                        <c:pt idx="30">
                          <c:v>tam @ htx</c:v>
                        </c:pt>
                        <c:pt idx="31">
                          <c:v>sdg @ rai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2</c:v>
                        </c:pt>
                        <c:pt idx="17">
                          <c:v>2</c:v>
                        </c:pt>
                        <c:pt idx="18">
                          <c:v>2</c:v>
                        </c:pt>
                        <c:pt idx="19">
                          <c:v>2</c:v>
                        </c:pt>
                        <c:pt idx="20">
                          <c:v>2</c:v>
                        </c:pt>
                        <c:pt idx="21">
                          <c:v>2</c:v>
                        </c:pt>
                        <c:pt idx="22">
                          <c:v>2</c:v>
                        </c:pt>
                        <c:pt idx="23">
                          <c:v>2</c:v>
                        </c:pt>
                        <c:pt idx="24">
                          <c:v>2</c:v>
                        </c:pt>
                        <c:pt idx="25">
                          <c:v>2</c:v>
                        </c:pt>
                        <c:pt idx="26">
                          <c:v>2</c:v>
                        </c:pt>
                        <c:pt idx="27">
                          <c:v>2</c:v>
                        </c:pt>
                        <c:pt idx="28">
                          <c:v>2</c:v>
                        </c:pt>
                        <c:pt idx="29">
                          <c:v>2</c:v>
                        </c:pt>
                        <c:pt idx="30">
                          <c:v>2</c:v>
                        </c:pt>
                        <c:pt idx="31">
                          <c:v>2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Predictions'!$AI$2:$AI$33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 formatCode="0.00">
                        <c:v>9.4742912728051181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B4F5-4ACF-84A8-640FBD14481B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Predictions'!$AJ$1</c15:sqref>
                        </c15:formulaRef>
                      </c:ext>
                    </c:extLst>
                    <c:strCache>
                      <c:ptCount val="1"/>
                      <c:pt idx="0">
                        <c:v>Root_Mean_Squared_Error_Tm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</a:schemeClr>
                    </a:solidFill>
                    <a:ln w="9525">
                      <a:solidFill>
                        <a:schemeClr val="accent6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Predictions'!$A$2:$K$33</c15:sqref>
                        </c15:formulaRef>
                      </c:ext>
                    </c:extLst>
                    <c:multiLvlStrCache>
                      <c:ptCount val="32"/>
                      <c:lvl>
                        <c:pt idx="0">
                          <c:v>26</c:v>
                        </c:pt>
                        <c:pt idx="1">
                          <c:v>29</c:v>
                        </c:pt>
                        <c:pt idx="2">
                          <c:v>18</c:v>
                        </c:pt>
                        <c:pt idx="3">
                          <c:v>30</c:v>
                        </c:pt>
                        <c:pt idx="4">
                          <c:v>28</c:v>
                        </c:pt>
                        <c:pt idx="5">
                          <c:v>21</c:v>
                        </c:pt>
                        <c:pt idx="6">
                          <c:v>26</c:v>
                        </c:pt>
                        <c:pt idx="7">
                          <c:v>22</c:v>
                        </c:pt>
                        <c:pt idx="8">
                          <c:v>21</c:v>
                        </c:pt>
                        <c:pt idx="9">
                          <c:v>21</c:v>
                        </c:pt>
                        <c:pt idx="10">
                          <c:v>17</c:v>
                        </c:pt>
                        <c:pt idx="11">
                          <c:v>22</c:v>
                        </c:pt>
                        <c:pt idx="12">
                          <c:v>23</c:v>
                        </c:pt>
                        <c:pt idx="13">
                          <c:v>17</c:v>
                        </c:pt>
                        <c:pt idx="14">
                          <c:v>22</c:v>
                        </c:pt>
                        <c:pt idx="15">
                          <c:v>22</c:v>
                        </c:pt>
                        <c:pt idx="16">
                          <c:v>25</c:v>
                        </c:pt>
                        <c:pt idx="17">
                          <c:v>28</c:v>
                        </c:pt>
                        <c:pt idx="18">
                          <c:v>20</c:v>
                        </c:pt>
                        <c:pt idx="19">
                          <c:v>19</c:v>
                        </c:pt>
                        <c:pt idx="20">
                          <c:v>23</c:v>
                        </c:pt>
                        <c:pt idx="21">
                          <c:v>23</c:v>
                        </c:pt>
                        <c:pt idx="22">
                          <c:v>19</c:v>
                        </c:pt>
                        <c:pt idx="23">
                          <c:v>24</c:v>
                        </c:pt>
                        <c:pt idx="24">
                          <c:v>15</c:v>
                        </c:pt>
                        <c:pt idx="25">
                          <c:v>27</c:v>
                        </c:pt>
                        <c:pt idx="26">
                          <c:v>21</c:v>
                        </c:pt>
                        <c:pt idx="27">
                          <c:v>22</c:v>
                        </c:pt>
                        <c:pt idx="28">
                          <c:v>21</c:v>
                        </c:pt>
                        <c:pt idx="29">
                          <c:v>22</c:v>
                        </c:pt>
                        <c:pt idx="30">
                          <c:v>25</c:v>
                        </c:pt>
                        <c:pt idx="31">
                          <c:v>28</c:v>
                        </c:pt>
                      </c:lvl>
                      <c:lvl>
                        <c:pt idx="0">
                          <c:v>No Cover</c:v>
                        </c:pt>
                        <c:pt idx="1">
                          <c:v>No Cover</c:v>
                        </c:pt>
                        <c:pt idx="2">
                          <c:v>Cover</c:v>
                        </c:pt>
                        <c:pt idx="3">
                          <c:v>No Cover</c:v>
                        </c:pt>
                        <c:pt idx="4">
                          <c:v>No Cover</c:v>
                        </c:pt>
                        <c:pt idx="5">
                          <c:v>Cover</c:v>
                        </c:pt>
                        <c:pt idx="6">
                          <c:v>No Cover</c:v>
                        </c:pt>
                        <c:pt idx="7">
                          <c:v>Cover</c:v>
                        </c:pt>
                        <c:pt idx="8">
                          <c:v>No Cover</c:v>
                        </c:pt>
                        <c:pt idx="9">
                          <c:v>No Cover</c:v>
                        </c:pt>
                        <c:pt idx="10">
                          <c:v>No Cover</c:v>
                        </c:pt>
                        <c:pt idx="11">
                          <c:v>Cover</c:v>
                        </c:pt>
                        <c:pt idx="12">
                          <c:v>No Cover</c:v>
                        </c:pt>
                        <c:pt idx="13">
                          <c:v>Cover</c:v>
                        </c:pt>
                        <c:pt idx="14">
                          <c:v>No Cover</c:v>
                        </c:pt>
                        <c:pt idx="15">
                          <c:v>Cover</c:v>
                        </c:pt>
                        <c:pt idx="16">
                          <c:v>No Cover</c:v>
                        </c:pt>
                        <c:pt idx="17">
                          <c:v>No Cover</c:v>
                        </c:pt>
                        <c:pt idx="18">
                          <c:v>No Cover</c:v>
                        </c:pt>
                        <c:pt idx="19">
                          <c:v>No Cover</c:v>
                        </c:pt>
                        <c:pt idx="20">
                          <c:v>No Cover</c:v>
                        </c:pt>
                        <c:pt idx="21">
                          <c:v>No Cover</c:v>
                        </c:pt>
                        <c:pt idx="22">
                          <c:v>Cover</c:v>
                        </c:pt>
                        <c:pt idx="23">
                          <c:v>Cover</c:v>
                        </c:pt>
                        <c:pt idx="24">
                          <c:v>Cover</c:v>
                        </c:pt>
                        <c:pt idx="25">
                          <c:v>No Cover</c:v>
                        </c:pt>
                        <c:pt idx="26">
                          <c:v>Cover</c:v>
                        </c:pt>
                        <c:pt idx="27">
                          <c:v>Cover</c:v>
                        </c:pt>
                        <c:pt idx="28">
                          <c:v>Cover</c:v>
                        </c:pt>
                        <c:pt idx="29">
                          <c:v>No Cover</c:v>
                        </c:pt>
                        <c:pt idx="30">
                          <c:v>No Cover</c:v>
                        </c:pt>
                        <c:pt idx="31">
                          <c:v>No Cover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1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1</c:v>
                        </c:pt>
                        <c:pt idx="6">
                          <c:v>0</c:v>
                        </c:pt>
                        <c:pt idx="7">
                          <c:v>1</c:v>
                        </c:pt>
                        <c:pt idx="8">
                          <c:v>0</c:v>
                        </c:pt>
                        <c:pt idx="9">
                          <c:v>0</c:v>
                        </c:pt>
                        <c:pt idx="10">
                          <c:v>0</c:v>
                        </c:pt>
                        <c:pt idx="11">
                          <c:v>0</c:v>
                        </c:pt>
                        <c:pt idx="12">
                          <c:v>0</c:v>
                        </c:pt>
                        <c:pt idx="13">
                          <c:v>0</c:v>
                        </c:pt>
                        <c:pt idx="14">
                          <c:v>0</c:v>
                        </c:pt>
                        <c:pt idx="15">
                          <c:v>0</c:v>
                        </c:pt>
                        <c:pt idx="16">
                          <c:v>1</c:v>
                        </c:pt>
                        <c:pt idx="17">
                          <c:v>0</c:v>
                        </c:pt>
                        <c:pt idx="18">
                          <c:v>1</c:v>
                        </c:pt>
                        <c:pt idx="19">
                          <c:v>0</c:v>
                        </c:pt>
                        <c:pt idx="20">
                          <c:v>0</c:v>
                        </c:pt>
                        <c:pt idx="21">
                          <c:v>1</c:v>
                        </c:pt>
                        <c:pt idx="22">
                          <c:v>0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0</c:v>
                        </c:pt>
                        <c:pt idx="26">
                          <c:v>0</c:v>
                        </c:pt>
                        <c:pt idx="27">
                          <c:v>0</c:v>
                        </c:pt>
                        <c:pt idx="28">
                          <c:v>0</c:v>
                        </c:pt>
                        <c:pt idx="29">
                          <c:v>0</c:v>
                        </c:pt>
                        <c:pt idx="30">
                          <c:v>0</c:v>
                        </c:pt>
                        <c:pt idx="31">
                          <c:v>0</c:v>
                        </c:pt>
                      </c:lvl>
                      <c:lvl>
                        <c:pt idx="0">
                          <c:v>Not Under</c:v>
                        </c:pt>
                        <c:pt idx="1">
                          <c:v>Not Under</c:v>
                        </c:pt>
                        <c:pt idx="2">
                          <c:v>Under</c:v>
                        </c:pt>
                        <c:pt idx="3">
                          <c:v>Not Under</c:v>
                        </c:pt>
                        <c:pt idx="4">
                          <c:v>Under</c:v>
                        </c:pt>
                        <c:pt idx="5">
                          <c:v>Not Under</c:v>
                        </c:pt>
                        <c:pt idx="6">
                          <c:v>Under</c:v>
                        </c:pt>
                        <c:pt idx="7">
                          <c:v>Under</c:v>
                        </c:pt>
                        <c:pt idx="8">
                          <c:v>Under</c:v>
                        </c:pt>
                        <c:pt idx="9">
                          <c:v>Under</c:v>
                        </c:pt>
                        <c:pt idx="10">
                          <c:v>Under</c:v>
                        </c:pt>
                        <c:pt idx="11">
                          <c:v>Under</c:v>
                        </c:pt>
                        <c:pt idx="12">
                          <c:v>Under</c:v>
                        </c:pt>
                        <c:pt idx="13">
                          <c:v>Under</c:v>
                        </c:pt>
                        <c:pt idx="14">
                          <c:v>Under</c:v>
                        </c:pt>
                        <c:pt idx="15">
                          <c:v>Under</c:v>
                        </c:pt>
                        <c:pt idx="16">
                          <c:v>Under</c:v>
                        </c:pt>
                        <c:pt idx="17">
                          <c:v>Under</c:v>
                        </c:pt>
                        <c:pt idx="18">
                          <c:v>Not Under</c:v>
                        </c:pt>
                        <c:pt idx="19">
                          <c:v>Under</c:v>
                        </c:pt>
                        <c:pt idx="20">
                          <c:v>Under</c:v>
                        </c:pt>
                        <c:pt idx="21">
                          <c:v>Not Under</c:v>
                        </c:pt>
                        <c:pt idx="22">
                          <c:v>Not Under</c:v>
                        </c:pt>
                        <c:pt idx="23">
                          <c:v>Not Under</c:v>
                        </c:pt>
                        <c:pt idx="24">
                          <c:v>Under</c:v>
                        </c:pt>
                        <c:pt idx="25">
                          <c:v>Not Under</c:v>
                        </c:pt>
                        <c:pt idx="26">
                          <c:v>Not Under</c:v>
                        </c:pt>
                        <c:pt idx="27">
                          <c:v>Not Under</c:v>
                        </c:pt>
                        <c:pt idx="28">
                          <c:v>Under</c:v>
                        </c:pt>
                        <c:pt idx="29">
                          <c:v>Not Under</c:v>
                        </c:pt>
                        <c:pt idx="30">
                          <c:v>Not Under</c:v>
                        </c:pt>
                        <c:pt idx="31">
                          <c:v>Under</c:v>
                        </c:pt>
                      </c:lvl>
                      <c:lvl>
                        <c:pt idx="0">
                          <c:v>Over</c:v>
                        </c:pt>
                        <c:pt idx="1">
                          <c:v>Over</c:v>
                        </c:pt>
                        <c:pt idx="2">
                          <c:v>Not Over</c:v>
                        </c:pt>
                        <c:pt idx="3">
                          <c:v>Over</c:v>
                        </c:pt>
                        <c:pt idx="4">
                          <c:v>Not Over</c:v>
                        </c:pt>
                        <c:pt idx="5">
                          <c:v>Over</c:v>
                        </c:pt>
                        <c:pt idx="6">
                          <c:v>Not Over</c:v>
                        </c:pt>
                        <c:pt idx="7">
                          <c:v>Not Over</c:v>
                        </c:pt>
                        <c:pt idx="8">
                          <c:v>Not Over</c:v>
                        </c:pt>
                        <c:pt idx="9">
                          <c:v>Not Over</c:v>
                        </c:pt>
                        <c:pt idx="10">
                          <c:v>Not Over</c:v>
                        </c:pt>
                        <c:pt idx="11">
                          <c:v>Not Over</c:v>
                        </c:pt>
                        <c:pt idx="12">
                          <c:v>Not Over</c:v>
                        </c:pt>
                        <c:pt idx="13">
                          <c:v>Not Over</c:v>
                        </c:pt>
                        <c:pt idx="14">
                          <c:v>Not Over</c:v>
                        </c:pt>
                        <c:pt idx="15">
                          <c:v>Not Over</c:v>
                        </c:pt>
                        <c:pt idx="16">
                          <c:v>Not Over</c:v>
                        </c:pt>
                        <c:pt idx="17">
                          <c:v>Not Over</c:v>
                        </c:pt>
                        <c:pt idx="18">
                          <c:v>Not Over</c:v>
                        </c:pt>
                        <c:pt idx="19">
                          <c:v>Not Over</c:v>
                        </c:pt>
                        <c:pt idx="20">
                          <c:v>Not Over</c:v>
                        </c:pt>
                        <c:pt idx="21">
                          <c:v>Over</c:v>
                        </c:pt>
                        <c:pt idx="22">
                          <c:v>Over</c:v>
                        </c:pt>
                        <c:pt idx="23">
                          <c:v>Over</c:v>
                        </c:pt>
                        <c:pt idx="24">
                          <c:v>Not Over</c:v>
                        </c:pt>
                        <c:pt idx="25">
                          <c:v>Not Over</c:v>
                        </c:pt>
                        <c:pt idx="26">
                          <c:v>Over</c:v>
                        </c:pt>
                        <c:pt idx="27">
                          <c:v>Over</c:v>
                        </c:pt>
                        <c:pt idx="28">
                          <c:v>Not Over</c:v>
                        </c:pt>
                        <c:pt idx="29">
                          <c:v>Over</c:v>
                        </c:pt>
                        <c:pt idx="30">
                          <c:v>Over</c:v>
                        </c:pt>
                        <c:pt idx="31">
                          <c:v>Not Over</c:v>
                        </c:pt>
                      </c:lvl>
                      <c:lvl>
                        <c:pt idx="0">
                          <c:v>48</c:v>
                        </c:pt>
                        <c:pt idx="1">
                          <c:v>47.5</c:v>
                        </c:pt>
                        <c:pt idx="2">
                          <c:v>47</c:v>
                        </c:pt>
                        <c:pt idx="3">
                          <c:v>48</c:v>
                        </c:pt>
                        <c:pt idx="4">
                          <c:v>46.5</c:v>
                        </c:pt>
                        <c:pt idx="5">
                          <c:v>46.5</c:v>
                        </c:pt>
                        <c:pt idx="6">
                          <c:v>44</c:v>
                        </c:pt>
                        <c:pt idx="7">
                          <c:v>44</c:v>
                        </c:pt>
                        <c:pt idx="8">
                          <c:v>38</c:v>
                        </c:pt>
                        <c:pt idx="9">
                          <c:v>45.5</c:v>
                        </c:pt>
                        <c:pt idx="10">
                          <c:v>43</c:v>
                        </c:pt>
                        <c:pt idx="11">
                          <c:v>43.5</c:v>
                        </c:pt>
                        <c:pt idx="12">
                          <c:v>47.5</c:v>
                        </c:pt>
                        <c:pt idx="13">
                          <c:v>43.5</c:v>
                        </c:pt>
                        <c:pt idx="14">
                          <c:v>50.5</c:v>
                        </c:pt>
                        <c:pt idx="15">
                          <c:v>43.5</c:v>
                        </c:pt>
                        <c:pt idx="16">
                          <c:v>48.5</c:v>
                        </c:pt>
                        <c:pt idx="17">
                          <c:v>46</c:v>
                        </c:pt>
                        <c:pt idx="18">
                          <c:v>47</c:v>
                        </c:pt>
                        <c:pt idx="19">
                          <c:v>45.5</c:v>
                        </c:pt>
                        <c:pt idx="20">
                          <c:v>49.5</c:v>
                        </c:pt>
                        <c:pt idx="21">
                          <c:v>44</c:v>
                        </c:pt>
                        <c:pt idx="22">
                          <c:v>44.5</c:v>
                        </c:pt>
                        <c:pt idx="23">
                          <c:v>42</c:v>
                        </c:pt>
                        <c:pt idx="24">
                          <c:v>40</c:v>
                        </c:pt>
                        <c:pt idx="25">
                          <c:v>42.5</c:v>
                        </c:pt>
                        <c:pt idx="26">
                          <c:v>44.5</c:v>
                        </c:pt>
                        <c:pt idx="27">
                          <c:v>42.5</c:v>
                        </c:pt>
                        <c:pt idx="28">
                          <c:v>46.5</c:v>
                        </c:pt>
                        <c:pt idx="29">
                          <c:v>44.5</c:v>
                        </c:pt>
                        <c:pt idx="30">
                          <c:v>42.5</c:v>
                        </c:pt>
                        <c:pt idx="31">
                          <c:v>46.5</c:v>
                        </c:pt>
                      </c:lvl>
                      <c:lvl>
                        <c:pt idx="0">
                          <c:v>-8.5</c:v>
                        </c:pt>
                        <c:pt idx="1">
                          <c:v>3</c:v>
                        </c:pt>
                        <c:pt idx="2">
                          <c:v>1</c:v>
                        </c:pt>
                        <c:pt idx="3">
                          <c:v>5</c:v>
                        </c:pt>
                        <c:pt idx="4">
                          <c:v>-1</c:v>
                        </c:pt>
                        <c:pt idx="5">
                          <c:v>-4</c:v>
                        </c:pt>
                        <c:pt idx="6">
                          <c:v>6.5</c:v>
                        </c:pt>
                        <c:pt idx="7">
                          <c:v>-2.5</c:v>
                        </c:pt>
                        <c:pt idx="8">
                          <c:v>3</c:v>
                        </c:pt>
                        <c:pt idx="9">
                          <c:v>-6</c:v>
                        </c:pt>
                        <c:pt idx="10">
                          <c:v>-9</c:v>
                        </c:pt>
                        <c:pt idx="11">
                          <c:v>1</c:v>
                        </c:pt>
                        <c:pt idx="12">
                          <c:v>-2</c:v>
                        </c:pt>
                        <c:pt idx="13">
                          <c:v>-3</c:v>
                        </c:pt>
                        <c:pt idx="14">
                          <c:v>1</c:v>
                        </c:pt>
                        <c:pt idx="15">
                          <c:v>1.5</c:v>
                        </c:pt>
                        <c:pt idx="16">
                          <c:v>-3.5</c:v>
                        </c:pt>
                        <c:pt idx="17">
                          <c:v>7</c:v>
                        </c:pt>
                        <c:pt idx="18">
                          <c:v>-5.5</c:v>
                        </c:pt>
                        <c:pt idx="19">
                          <c:v>-11.5</c:v>
                        </c:pt>
                        <c:pt idx="20">
                          <c:v>-3.5</c:v>
                        </c:pt>
                        <c:pt idx="21">
                          <c:v>-1.5</c:v>
                        </c:pt>
                        <c:pt idx="22">
                          <c:v>-5.5</c:v>
                        </c:pt>
                        <c:pt idx="23">
                          <c:v>5.5</c:v>
                        </c:pt>
                        <c:pt idx="24">
                          <c:v>-3</c:v>
                        </c:pt>
                        <c:pt idx="25">
                          <c:v>4.5</c:v>
                        </c:pt>
                        <c:pt idx="26">
                          <c:v>-6.5</c:v>
                        </c:pt>
                        <c:pt idx="27">
                          <c:v>2.5</c:v>
                        </c:pt>
                        <c:pt idx="28">
                          <c:v>1.5</c:v>
                        </c:pt>
                        <c:pt idx="29">
                          <c:v>-4.5</c:v>
                        </c:pt>
                        <c:pt idx="30">
                          <c:v>-2.5</c:v>
                        </c:pt>
                        <c:pt idx="31">
                          <c:v>3.5</c:v>
                        </c:pt>
                      </c:lvl>
                      <c:lvl>
                        <c:pt idx="0">
                          <c:v>phi</c:v>
                        </c:pt>
                        <c:pt idx="1">
                          <c:v>sdg</c:v>
                        </c:pt>
                        <c:pt idx="2">
                          <c:v>atl</c:v>
                        </c:pt>
                        <c:pt idx="3">
                          <c:v>cle</c:v>
                        </c:pt>
                        <c:pt idx="4">
                          <c:v>clt</c:v>
                        </c:pt>
                        <c:pt idx="5">
                          <c:v>jax</c:v>
                        </c:pt>
                        <c:pt idx="6">
                          <c:v>nor</c:v>
                        </c:pt>
                        <c:pt idx="7">
                          <c:v>nwe</c:v>
                        </c:pt>
                        <c:pt idx="8">
                          <c:v>nyj</c:v>
                        </c:pt>
                        <c:pt idx="9">
                          <c:v>was</c:v>
                        </c:pt>
                        <c:pt idx="10">
                          <c:v>den</c:v>
                        </c:pt>
                        <c:pt idx="11">
                          <c:v>sea</c:v>
                        </c:pt>
                        <c:pt idx="12">
                          <c:v>gnb</c:v>
                        </c:pt>
                        <c:pt idx="13">
                          <c:v>ram</c:v>
                        </c:pt>
                        <c:pt idx="14">
                          <c:v>buf</c:v>
                        </c:pt>
                        <c:pt idx="15">
                          <c:v>chi</c:v>
                        </c:pt>
                        <c:pt idx="16">
                          <c:v>gnb</c:v>
                        </c:pt>
                        <c:pt idx="17">
                          <c:v>nyj</c:v>
                        </c:pt>
                        <c:pt idx="18">
                          <c:v>det</c:v>
                        </c:pt>
                        <c:pt idx="19">
                          <c:v>rav</c:v>
                        </c:pt>
                        <c:pt idx="20">
                          <c:v>cin</c:v>
                        </c:pt>
                        <c:pt idx="21">
                          <c:v>mia</c:v>
                        </c:pt>
                        <c:pt idx="22">
                          <c:v>dal</c:v>
                        </c:pt>
                        <c:pt idx="23">
                          <c:v>oti</c:v>
                        </c:pt>
                        <c:pt idx="24">
                          <c:v>pit</c:v>
                        </c:pt>
                        <c:pt idx="25">
                          <c:v>nor</c:v>
                        </c:pt>
                        <c:pt idx="26">
                          <c:v>crd</c:v>
                        </c:pt>
                        <c:pt idx="27">
                          <c:v>clt</c:v>
                        </c:pt>
                        <c:pt idx="28">
                          <c:v>kan</c:v>
                        </c:pt>
                        <c:pt idx="29">
                          <c:v>min</c:v>
                        </c:pt>
                        <c:pt idx="30">
                          <c:v>htx</c:v>
                        </c:pt>
                        <c:pt idx="31">
                          <c:v>rai</c:v>
                        </c:pt>
                      </c:lvl>
                      <c:lvl>
                        <c:pt idx="0">
                          <c:v>dal</c:v>
                        </c:pt>
                        <c:pt idx="1">
                          <c:v>kan</c:v>
                        </c:pt>
                        <c:pt idx="2">
                          <c:v>tam</c:v>
                        </c:pt>
                        <c:pt idx="3">
                          <c:v>cin</c:v>
                        </c:pt>
                        <c:pt idx="4">
                          <c:v>mia</c:v>
                        </c:pt>
                        <c:pt idx="5">
                          <c:v>car</c:v>
                        </c:pt>
                        <c:pt idx="6">
                          <c:v>crd</c:v>
                        </c:pt>
                        <c:pt idx="7">
                          <c:v>rai</c:v>
                        </c:pt>
                        <c:pt idx="8">
                          <c:v>pit</c:v>
                        </c:pt>
                        <c:pt idx="9">
                          <c:v>nyg</c:v>
                        </c:pt>
                        <c:pt idx="10">
                          <c:v>oti</c:v>
                        </c:pt>
                        <c:pt idx="11">
                          <c:v>sfo</c:v>
                        </c:pt>
                        <c:pt idx="12">
                          <c:v>det</c:v>
                        </c:pt>
                        <c:pt idx="13">
                          <c:v>htx</c:v>
                        </c:pt>
                        <c:pt idx="14">
                          <c:v>rav</c:v>
                        </c:pt>
                        <c:pt idx="15">
                          <c:v>min</c:v>
                        </c:pt>
                        <c:pt idx="16">
                          <c:v>was</c:v>
                        </c:pt>
                        <c:pt idx="17">
                          <c:v>buf</c:v>
                        </c:pt>
                        <c:pt idx="18">
                          <c:v>chi</c:v>
                        </c:pt>
                        <c:pt idx="19">
                          <c:v>cle</c:v>
                        </c:pt>
                        <c:pt idx="20">
                          <c:v>jax</c:v>
                        </c:pt>
                        <c:pt idx="21">
                          <c:v>nwe</c:v>
                        </c:pt>
                        <c:pt idx="22">
                          <c:v>nyg</c:v>
                        </c:pt>
                        <c:pt idx="23">
                          <c:v>ram</c:v>
                        </c:pt>
                        <c:pt idx="24">
                          <c:v>sea</c:v>
                        </c:pt>
                        <c:pt idx="25">
                          <c:v>sfo</c:v>
                        </c:pt>
                        <c:pt idx="26">
                          <c:v>car</c:v>
                        </c:pt>
                        <c:pt idx="27">
                          <c:v>den</c:v>
                        </c:pt>
                        <c:pt idx="28">
                          <c:v>phi</c:v>
                        </c:pt>
                        <c:pt idx="29">
                          <c:v>atl</c:v>
                        </c:pt>
                        <c:pt idx="30">
                          <c:v>tam</c:v>
                        </c:pt>
                        <c:pt idx="31">
                          <c:v>sdg</c:v>
                        </c:pt>
                      </c:lvl>
                      <c:lvl>
                        <c:pt idx="0">
                          <c:v>dal @ phi</c:v>
                        </c:pt>
                        <c:pt idx="1">
                          <c:v>kan @ sdg</c:v>
                        </c:pt>
                        <c:pt idx="2">
                          <c:v>tam @ atl</c:v>
                        </c:pt>
                        <c:pt idx="3">
                          <c:v>cin @ cle</c:v>
                        </c:pt>
                        <c:pt idx="4">
                          <c:v>mia @ clt</c:v>
                        </c:pt>
                        <c:pt idx="5">
                          <c:v>car @ jax</c:v>
                        </c:pt>
                        <c:pt idx="6">
                          <c:v>crd @ nor</c:v>
                        </c:pt>
                        <c:pt idx="7">
                          <c:v>rai @ nwe</c:v>
                        </c:pt>
                        <c:pt idx="8">
                          <c:v>pit @ nyj</c:v>
                        </c:pt>
                        <c:pt idx="9">
                          <c:v>nyg @ was</c:v>
                        </c:pt>
                        <c:pt idx="10">
                          <c:v>oti @ den</c:v>
                        </c:pt>
                        <c:pt idx="11">
                          <c:v>sfo @ sea</c:v>
                        </c:pt>
                        <c:pt idx="12">
                          <c:v>det @ gnb</c:v>
                        </c:pt>
                        <c:pt idx="13">
                          <c:v>htx @ ram</c:v>
                        </c:pt>
                        <c:pt idx="14">
                          <c:v>rav @ buf</c:v>
                        </c:pt>
                        <c:pt idx="15">
                          <c:v>min @ chi</c:v>
                        </c:pt>
                        <c:pt idx="16">
                          <c:v>was @ gnb</c:v>
                        </c:pt>
                        <c:pt idx="17">
                          <c:v>buf @ nyj</c:v>
                        </c:pt>
                        <c:pt idx="18">
                          <c:v>chi @ det</c:v>
                        </c:pt>
                        <c:pt idx="19">
                          <c:v>cle @ rav</c:v>
                        </c:pt>
                        <c:pt idx="20">
                          <c:v>jax @ cin</c:v>
                        </c:pt>
                        <c:pt idx="21">
                          <c:v>nwe @ mia</c:v>
                        </c:pt>
                        <c:pt idx="22">
                          <c:v>nyg @ dal</c:v>
                        </c:pt>
                        <c:pt idx="23">
                          <c:v>ram @ oti</c:v>
                        </c:pt>
                        <c:pt idx="24">
                          <c:v>sea @ pit</c:v>
                        </c:pt>
                        <c:pt idx="25">
                          <c:v>sfo @ nor</c:v>
                        </c:pt>
                        <c:pt idx="26">
                          <c:v>car @ crd</c:v>
                        </c:pt>
                        <c:pt idx="27">
                          <c:v>den @ clt</c:v>
                        </c:pt>
                        <c:pt idx="28">
                          <c:v>phi @ kan</c:v>
                        </c:pt>
                        <c:pt idx="29">
                          <c:v>atl @ min</c:v>
                        </c:pt>
                        <c:pt idx="30">
                          <c:v>tam @ htx</c:v>
                        </c:pt>
                        <c:pt idx="31">
                          <c:v>sdg @ rai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2</c:v>
                        </c:pt>
                        <c:pt idx="17">
                          <c:v>2</c:v>
                        </c:pt>
                        <c:pt idx="18">
                          <c:v>2</c:v>
                        </c:pt>
                        <c:pt idx="19">
                          <c:v>2</c:v>
                        </c:pt>
                        <c:pt idx="20">
                          <c:v>2</c:v>
                        </c:pt>
                        <c:pt idx="21">
                          <c:v>2</c:v>
                        </c:pt>
                        <c:pt idx="22">
                          <c:v>2</c:v>
                        </c:pt>
                        <c:pt idx="23">
                          <c:v>2</c:v>
                        </c:pt>
                        <c:pt idx="24">
                          <c:v>2</c:v>
                        </c:pt>
                        <c:pt idx="25">
                          <c:v>2</c:v>
                        </c:pt>
                        <c:pt idx="26">
                          <c:v>2</c:v>
                        </c:pt>
                        <c:pt idx="27">
                          <c:v>2</c:v>
                        </c:pt>
                        <c:pt idx="28">
                          <c:v>2</c:v>
                        </c:pt>
                        <c:pt idx="29">
                          <c:v>2</c:v>
                        </c:pt>
                        <c:pt idx="30">
                          <c:v>2</c:v>
                        </c:pt>
                        <c:pt idx="31">
                          <c:v>2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Predictions'!$AJ$2:$AJ$33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 formatCode="0.00">
                        <c:v>10.23474474522936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B4F5-4ACF-84A8-640FBD14481B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Predictions'!$AK$1</c15:sqref>
                        </c15:formulaRef>
                      </c:ext>
                    </c:extLst>
                    <c:strCache>
                      <c:ptCount val="1"/>
                      <c:pt idx="0">
                        <c:v>STDEV_Opp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Predictions'!$A$2:$K$33</c15:sqref>
                        </c15:formulaRef>
                      </c:ext>
                    </c:extLst>
                    <c:multiLvlStrCache>
                      <c:ptCount val="32"/>
                      <c:lvl>
                        <c:pt idx="0">
                          <c:v>26</c:v>
                        </c:pt>
                        <c:pt idx="1">
                          <c:v>29</c:v>
                        </c:pt>
                        <c:pt idx="2">
                          <c:v>18</c:v>
                        </c:pt>
                        <c:pt idx="3">
                          <c:v>30</c:v>
                        </c:pt>
                        <c:pt idx="4">
                          <c:v>28</c:v>
                        </c:pt>
                        <c:pt idx="5">
                          <c:v>21</c:v>
                        </c:pt>
                        <c:pt idx="6">
                          <c:v>26</c:v>
                        </c:pt>
                        <c:pt idx="7">
                          <c:v>22</c:v>
                        </c:pt>
                        <c:pt idx="8">
                          <c:v>21</c:v>
                        </c:pt>
                        <c:pt idx="9">
                          <c:v>21</c:v>
                        </c:pt>
                        <c:pt idx="10">
                          <c:v>17</c:v>
                        </c:pt>
                        <c:pt idx="11">
                          <c:v>22</c:v>
                        </c:pt>
                        <c:pt idx="12">
                          <c:v>23</c:v>
                        </c:pt>
                        <c:pt idx="13">
                          <c:v>17</c:v>
                        </c:pt>
                        <c:pt idx="14">
                          <c:v>22</c:v>
                        </c:pt>
                        <c:pt idx="15">
                          <c:v>22</c:v>
                        </c:pt>
                        <c:pt idx="16">
                          <c:v>25</c:v>
                        </c:pt>
                        <c:pt idx="17">
                          <c:v>28</c:v>
                        </c:pt>
                        <c:pt idx="18">
                          <c:v>20</c:v>
                        </c:pt>
                        <c:pt idx="19">
                          <c:v>19</c:v>
                        </c:pt>
                        <c:pt idx="20">
                          <c:v>23</c:v>
                        </c:pt>
                        <c:pt idx="21">
                          <c:v>23</c:v>
                        </c:pt>
                        <c:pt idx="22">
                          <c:v>19</c:v>
                        </c:pt>
                        <c:pt idx="23">
                          <c:v>24</c:v>
                        </c:pt>
                        <c:pt idx="24">
                          <c:v>15</c:v>
                        </c:pt>
                        <c:pt idx="25">
                          <c:v>27</c:v>
                        </c:pt>
                        <c:pt idx="26">
                          <c:v>21</c:v>
                        </c:pt>
                        <c:pt idx="27">
                          <c:v>22</c:v>
                        </c:pt>
                        <c:pt idx="28">
                          <c:v>21</c:v>
                        </c:pt>
                        <c:pt idx="29">
                          <c:v>22</c:v>
                        </c:pt>
                        <c:pt idx="30">
                          <c:v>25</c:v>
                        </c:pt>
                        <c:pt idx="31">
                          <c:v>28</c:v>
                        </c:pt>
                      </c:lvl>
                      <c:lvl>
                        <c:pt idx="0">
                          <c:v>No Cover</c:v>
                        </c:pt>
                        <c:pt idx="1">
                          <c:v>No Cover</c:v>
                        </c:pt>
                        <c:pt idx="2">
                          <c:v>Cover</c:v>
                        </c:pt>
                        <c:pt idx="3">
                          <c:v>No Cover</c:v>
                        </c:pt>
                        <c:pt idx="4">
                          <c:v>No Cover</c:v>
                        </c:pt>
                        <c:pt idx="5">
                          <c:v>Cover</c:v>
                        </c:pt>
                        <c:pt idx="6">
                          <c:v>No Cover</c:v>
                        </c:pt>
                        <c:pt idx="7">
                          <c:v>Cover</c:v>
                        </c:pt>
                        <c:pt idx="8">
                          <c:v>No Cover</c:v>
                        </c:pt>
                        <c:pt idx="9">
                          <c:v>No Cover</c:v>
                        </c:pt>
                        <c:pt idx="10">
                          <c:v>No Cover</c:v>
                        </c:pt>
                        <c:pt idx="11">
                          <c:v>Cover</c:v>
                        </c:pt>
                        <c:pt idx="12">
                          <c:v>No Cover</c:v>
                        </c:pt>
                        <c:pt idx="13">
                          <c:v>Cover</c:v>
                        </c:pt>
                        <c:pt idx="14">
                          <c:v>No Cover</c:v>
                        </c:pt>
                        <c:pt idx="15">
                          <c:v>Cover</c:v>
                        </c:pt>
                        <c:pt idx="16">
                          <c:v>No Cover</c:v>
                        </c:pt>
                        <c:pt idx="17">
                          <c:v>No Cover</c:v>
                        </c:pt>
                        <c:pt idx="18">
                          <c:v>No Cover</c:v>
                        </c:pt>
                        <c:pt idx="19">
                          <c:v>No Cover</c:v>
                        </c:pt>
                        <c:pt idx="20">
                          <c:v>No Cover</c:v>
                        </c:pt>
                        <c:pt idx="21">
                          <c:v>No Cover</c:v>
                        </c:pt>
                        <c:pt idx="22">
                          <c:v>Cover</c:v>
                        </c:pt>
                        <c:pt idx="23">
                          <c:v>Cover</c:v>
                        </c:pt>
                        <c:pt idx="24">
                          <c:v>Cover</c:v>
                        </c:pt>
                        <c:pt idx="25">
                          <c:v>No Cover</c:v>
                        </c:pt>
                        <c:pt idx="26">
                          <c:v>Cover</c:v>
                        </c:pt>
                        <c:pt idx="27">
                          <c:v>Cover</c:v>
                        </c:pt>
                        <c:pt idx="28">
                          <c:v>Cover</c:v>
                        </c:pt>
                        <c:pt idx="29">
                          <c:v>No Cover</c:v>
                        </c:pt>
                        <c:pt idx="30">
                          <c:v>No Cover</c:v>
                        </c:pt>
                        <c:pt idx="31">
                          <c:v>No Cover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1</c:v>
                        </c:pt>
                        <c:pt idx="3">
                          <c:v>0</c:v>
                        </c:pt>
                        <c:pt idx="4">
                          <c:v>0</c:v>
                        </c:pt>
                        <c:pt idx="5">
                          <c:v>1</c:v>
                        </c:pt>
                        <c:pt idx="6">
                          <c:v>0</c:v>
                        </c:pt>
                        <c:pt idx="7">
                          <c:v>1</c:v>
                        </c:pt>
                        <c:pt idx="8">
                          <c:v>0</c:v>
                        </c:pt>
                        <c:pt idx="9">
                          <c:v>0</c:v>
                        </c:pt>
                        <c:pt idx="10">
                          <c:v>0</c:v>
                        </c:pt>
                        <c:pt idx="11">
                          <c:v>0</c:v>
                        </c:pt>
                        <c:pt idx="12">
                          <c:v>0</c:v>
                        </c:pt>
                        <c:pt idx="13">
                          <c:v>0</c:v>
                        </c:pt>
                        <c:pt idx="14">
                          <c:v>0</c:v>
                        </c:pt>
                        <c:pt idx="15">
                          <c:v>0</c:v>
                        </c:pt>
                        <c:pt idx="16">
                          <c:v>1</c:v>
                        </c:pt>
                        <c:pt idx="17">
                          <c:v>0</c:v>
                        </c:pt>
                        <c:pt idx="18">
                          <c:v>1</c:v>
                        </c:pt>
                        <c:pt idx="19">
                          <c:v>0</c:v>
                        </c:pt>
                        <c:pt idx="20">
                          <c:v>0</c:v>
                        </c:pt>
                        <c:pt idx="21">
                          <c:v>1</c:v>
                        </c:pt>
                        <c:pt idx="22">
                          <c:v>0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0</c:v>
                        </c:pt>
                        <c:pt idx="26">
                          <c:v>0</c:v>
                        </c:pt>
                        <c:pt idx="27">
                          <c:v>0</c:v>
                        </c:pt>
                        <c:pt idx="28">
                          <c:v>0</c:v>
                        </c:pt>
                        <c:pt idx="29">
                          <c:v>0</c:v>
                        </c:pt>
                        <c:pt idx="30">
                          <c:v>0</c:v>
                        </c:pt>
                        <c:pt idx="31">
                          <c:v>0</c:v>
                        </c:pt>
                      </c:lvl>
                      <c:lvl>
                        <c:pt idx="0">
                          <c:v>Not Under</c:v>
                        </c:pt>
                        <c:pt idx="1">
                          <c:v>Not Under</c:v>
                        </c:pt>
                        <c:pt idx="2">
                          <c:v>Under</c:v>
                        </c:pt>
                        <c:pt idx="3">
                          <c:v>Not Under</c:v>
                        </c:pt>
                        <c:pt idx="4">
                          <c:v>Under</c:v>
                        </c:pt>
                        <c:pt idx="5">
                          <c:v>Not Under</c:v>
                        </c:pt>
                        <c:pt idx="6">
                          <c:v>Under</c:v>
                        </c:pt>
                        <c:pt idx="7">
                          <c:v>Under</c:v>
                        </c:pt>
                        <c:pt idx="8">
                          <c:v>Under</c:v>
                        </c:pt>
                        <c:pt idx="9">
                          <c:v>Under</c:v>
                        </c:pt>
                        <c:pt idx="10">
                          <c:v>Under</c:v>
                        </c:pt>
                        <c:pt idx="11">
                          <c:v>Under</c:v>
                        </c:pt>
                        <c:pt idx="12">
                          <c:v>Under</c:v>
                        </c:pt>
                        <c:pt idx="13">
                          <c:v>Under</c:v>
                        </c:pt>
                        <c:pt idx="14">
                          <c:v>Under</c:v>
                        </c:pt>
                        <c:pt idx="15">
                          <c:v>Under</c:v>
                        </c:pt>
                        <c:pt idx="16">
                          <c:v>Under</c:v>
                        </c:pt>
                        <c:pt idx="17">
                          <c:v>Under</c:v>
                        </c:pt>
                        <c:pt idx="18">
                          <c:v>Not Under</c:v>
                        </c:pt>
                        <c:pt idx="19">
                          <c:v>Under</c:v>
                        </c:pt>
                        <c:pt idx="20">
                          <c:v>Under</c:v>
                        </c:pt>
                        <c:pt idx="21">
                          <c:v>Not Under</c:v>
                        </c:pt>
                        <c:pt idx="22">
                          <c:v>Not Under</c:v>
                        </c:pt>
                        <c:pt idx="23">
                          <c:v>Not Under</c:v>
                        </c:pt>
                        <c:pt idx="24">
                          <c:v>Under</c:v>
                        </c:pt>
                        <c:pt idx="25">
                          <c:v>Not Under</c:v>
                        </c:pt>
                        <c:pt idx="26">
                          <c:v>Not Under</c:v>
                        </c:pt>
                        <c:pt idx="27">
                          <c:v>Not Under</c:v>
                        </c:pt>
                        <c:pt idx="28">
                          <c:v>Under</c:v>
                        </c:pt>
                        <c:pt idx="29">
                          <c:v>Not Under</c:v>
                        </c:pt>
                        <c:pt idx="30">
                          <c:v>Not Under</c:v>
                        </c:pt>
                        <c:pt idx="31">
                          <c:v>Under</c:v>
                        </c:pt>
                      </c:lvl>
                      <c:lvl>
                        <c:pt idx="0">
                          <c:v>Over</c:v>
                        </c:pt>
                        <c:pt idx="1">
                          <c:v>Over</c:v>
                        </c:pt>
                        <c:pt idx="2">
                          <c:v>Not Over</c:v>
                        </c:pt>
                        <c:pt idx="3">
                          <c:v>Over</c:v>
                        </c:pt>
                        <c:pt idx="4">
                          <c:v>Not Over</c:v>
                        </c:pt>
                        <c:pt idx="5">
                          <c:v>Over</c:v>
                        </c:pt>
                        <c:pt idx="6">
                          <c:v>Not Over</c:v>
                        </c:pt>
                        <c:pt idx="7">
                          <c:v>Not Over</c:v>
                        </c:pt>
                        <c:pt idx="8">
                          <c:v>Not Over</c:v>
                        </c:pt>
                        <c:pt idx="9">
                          <c:v>Not Over</c:v>
                        </c:pt>
                        <c:pt idx="10">
                          <c:v>Not Over</c:v>
                        </c:pt>
                        <c:pt idx="11">
                          <c:v>Not Over</c:v>
                        </c:pt>
                        <c:pt idx="12">
                          <c:v>Not Over</c:v>
                        </c:pt>
                        <c:pt idx="13">
                          <c:v>Not Over</c:v>
                        </c:pt>
                        <c:pt idx="14">
                          <c:v>Not Over</c:v>
                        </c:pt>
                        <c:pt idx="15">
                          <c:v>Not Over</c:v>
                        </c:pt>
                        <c:pt idx="16">
                          <c:v>Not Over</c:v>
                        </c:pt>
                        <c:pt idx="17">
                          <c:v>Not Over</c:v>
                        </c:pt>
                        <c:pt idx="18">
                          <c:v>Not Over</c:v>
                        </c:pt>
                        <c:pt idx="19">
                          <c:v>Not Over</c:v>
                        </c:pt>
                        <c:pt idx="20">
                          <c:v>Not Over</c:v>
                        </c:pt>
                        <c:pt idx="21">
                          <c:v>Over</c:v>
                        </c:pt>
                        <c:pt idx="22">
                          <c:v>Over</c:v>
                        </c:pt>
                        <c:pt idx="23">
                          <c:v>Over</c:v>
                        </c:pt>
                        <c:pt idx="24">
                          <c:v>Not Over</c:v>
                        </c:pt>
                        <c:pt idx="25">
                          <c:v>Not Over</c:v>
                        </c:pt>
                        <c:pt idx="26">
                          <c:v>Over</c:v>
                        </c:pt>
                        <c:pt idx="27">
                          <c:v>Over</c:v>
                        </c:pt>
                        <c:pt idx="28">
                          <c:v>Not Over</c:v>
                        </c:pt>
                        <c:pt idx="29">
                          <c:v>Over</c:v>
                        </c:pt>
                        <c:pt idx="30">
                          <c:v>Over</c:v>
                        </c:pt>
                        <c:pt idx="31">
                          <c:v>Not Over</c:v>
                        </c:pt>
                      </c:lvl>
                      <c:lvl>
                        <c:pt idx="0">
                          <c:v>48</c:v>
                        </c:pt>
                        <c:pt idx="1">
                          <c:v>47.5</c:v>
                        </c:pt>
                        <c:pt idx="2">
                          <c:v>47</c:v>
                        </c:pt>
                        <c:pt idx="3">
                          <c:v>48</c:v>
                        </c:pt>
                        <c:pt idx="4">
                          <c:v>46.5</c:v>
                        </c:pt>
                        <c:pt idx="5">
                          <c:v>46.5</c:v>
                        </c:pt>
                        <c:pt idx="6">
                          <c:v>44</c:v>
                        </c:pt>
                        <c:pt idx="7">
                          <c:v>44</c:v>
                        </c:pt>
                        <c:pt idx="8">
                          <c:v>38</c:v>
                        </c:pt>
                        <c:pt idx="9">
                          <c:v>45.5</c:v>
                        </c:pt>
                        <c:pt idx="10">
                          <c:v>43</c:v>
                        </c:pt>
                        <c:pt idx="11">
                          <c:v>43.5</c:v>
                        </c:pt>
                        <c:pt idx="12">
                          <c:v>47.5</c:v>
                        </c:pt>
                        <c:pt idx="13">
                          <c:v>43.5</c:v>
                        </c:pt>
                        <c:pt idx="14">
                          <c:v>50.5</c:v>
                        </c:pt>
                        <c:pt idx="15">
                          <c:v>43.5</c:v>
                        </c:pt>
                        <c:pt idx="16">
                          <c:v>48.5</c:v>
                        </c:pt>
                        <c:pt idx="17">
                          <c:v>46</c:v>
                        </c:pt>
                        <c:pt idx="18">
                          <c:v>47</c:v>
                        </c:pt>
                        <c:pt idx="19">
                          <c:v>45.5</c:v>
                        </c:pt>
                        <c:pt idx="20">
                          <c:v>49.5</c:v>
                        </c:pt>
                        <c:pt idx="21">
                          <c:v>44</c:v>
                        </c:pt>
                        <c:pt idx="22">
                          <c:v>44.5</c:v>
                        </c:pt>
                        <c:pt idx="23">
                          <c:v>42</c:v>
                        </c:pt>
                        <c:pt idx="24">
                          <c:v>40</c:v>
                        </c:pt>
                        <c:pt idx="25">
                          <c:v>42.5</c:v>
                        </c:pt>
                        <c:pt idx="26">
                          <c:v>44.5</c:v>
                        </c:pt>
                        <c:pt idx="27">
                          <c:v>42.5</c:v>
                        </c:pt>
                        <c:pt idx="28">
                          <c:v>46.5</c:v>
                        </c:pt>
                        <c:pt idx="29">
                          <c:v>44.5</c:v>
                        </c:pt>
                        <c:pt idx="30">
                          <c:v>42.5</c:v>
                        </c:pt>
                        <c:pt idx="31">
                          <c:v>46.5</c:v>
                        </c:pt>
                      </c:lvl>
                      <c:lvl>
                        <c:pt idx="0">
                          <c:v>-8.5</c:v>
                        </c:pt>
                        <c:pt idx="1">
                          <c:v>3</c:v>
                        </c:pt>
                        <c:pt idx="2">
                          <c:v>1</c:v>
                        </c:pt>
                        <c:pt idx="3">
                          <c:v>5</c:v>
                        </c:pt>
                        <c:pt idx="4">
                          <c:v>-1</c:v>
                        </c:pt>
                        <c:pt idx="5">
                          <c:v>-4</c:v>
                        </c:pt>
                        <c:pt idx="6">
                          <c:v>6.5</c:v>
                        </c:pt>
                        <c:pt idx="7">
                          <c:v>-2.5</c:v>
                        </c:pt>
                        <c:pt idx="8">
                          <c:v>3</c:v>
                        </c:pt>
                        <c:pt idx="9">
                          <c:v>-6</c:v>
                        </c:pt>
                        <c:pt idx="10">
                          <c:v>-9</c:v>
                        </c:pt>
                        <c:pt idx="11">
                          <c:v>1</c:v>
                        </c:pt>
                        <c:pt idx="12">
                          <c:v>-2</c:v>
                        </c:pt>
                        <c:pt idx="13">
                          <c:v>-3</c:v>
                        </c:pt>
                        <c:pt idx="14">
                          <c:v>1</c:v>
                        </c:pt>
                        <c:pt idx="15">
                          <c:v>1.5</c:v>
                        </c:pt>
                        <c:pt idx="16">
                          <c:v>-3.5</c:v>
                        </c:pt>
                        <c:pt idx="17">
                          <c:v>7</c:v>
                        </c:pt>
                        <c:pt idx="18">
                          <c:v>-5.5</c:v>
                        </c:pt>
                        <c:pt idx="19">
                          <c:v>-11.5</c:v>
                        </c:pt>
                        <c:pt idx="20">
                          <c:v>-3.5</c:v>
                        </c:pt>
                        <c:pt idx="21">
                          <c:v>-1.5</c:v>
                        </c:pt>
                        <c:pt idx="22">
                          <c:v>-5.5</c:v>
                        </c:pt>
                        <c:pt idx="23">
                          <c:v>5.5</c:v>
                        </c:pt>
                        <c:pt idx="24">
                          <c:v>-3</c:v>
                        </c:pt>
                        <c:pt idx="25">
                          <c:v>4.5</c:v>
                        </c:pt>
                        <c:pt idx="26">
                          <c:v>-6.5</c:v>
                        </c:pt>
                        <c:pt idx="27">
                          <c:v>2.5</c:v>
                        </c:pt>
                        <c:pt idx="28">
                          <c:v>1.5</c:v>
                        </c:pt>
                        <c:pt idx="29">
                          <c:v>-4.5</c:v>
                        </c:pt>
                        <c:pt idx="30">
                          <c:v>-2.5</c:v>
                        </c:pt>
                        <c:pt idx="31">
                          <c:v>3.5</c:v>
                        </c:pt>
                      </c:lvl>
                      <c:lvl>
                        <c:pt idx="0">
                          <c:v>phi</c:v>
                        </c:pt>
                        <c:pt idx="1">
                          <c:v>sdg</c:v>
                        </c:pt>
                        <c:pt idx="2">
                          <c:v>atl</c:v>
                        </c:pt>
                        <c:pt idx="3">
                          <c:v>cle</c:v>
                        </c:pt>
                        <c:pt idx="4">
                          <c:v>clt</c:v>
                        </c:pt>
                        <c:pt idx="5">
                          <c:v>jax</c:v>
                        </c:pt>
                        <c:pt idx="6">
                          <c:v>nor</c:v>
                        </c:pt>
                        <c:pt idx="7">
                          <c:v>nwe</c:v>
                        </c:pt>
                        <c:pt idx="8">
                          <c:v>nyj</c:v>
                        </c:pt>
                        <c:pt idx="9">
                          <c:v>was</c:v>
                        </c:pt>
                        <c:pt idx="10">
                          <c:v>den</c:v>
                        </c:pt>
                        <c:pt idx="11">
                          <c:v>sea</c:v>
                        </c:pt>
                        <c:pt idx="12">
                          <c:v>gnb</c:v>
                        </c:pt>
                        <c:pt idx="13">
                          <c:v>ram</c:v>
                        </c:pt>
                        <c:pt idx="14">
                          <c:v>buf</c:v>
                        </c:pt>
                        <c:pt idx="15">
                          <c:v>chi</c:v>
                        </c:pt>
                        <c:pt idx="16">
                          <c:v>gnb</c:v>
                        </c:pt>
                        <c:pt idx="17">
                          <c:v>nyj</c:v>
                        </c:pt>
                        <c:pt idx="18">
                          <c:v>det</c:v>
                        </c:pt>
                        <c:pt idx="19">
                          <c:v>rav</c:v>
                        </c:pt>
                        <c:pt idx="20">
                          <c:v>cin</c:v>
                        </c:pt>
                        <c:pt idx="21">
                          <c:v>mia</c:v>
                        </c:pt>
                        <c:pt idx="22">
                          <c:v>dal</c:v>
                        </c:pt>
                        <c:pt idx="23">
                          <c:v>oti</c:v>
                        </c:pt>
                        <c:pt idx="24">
                          <c:v>pit</c:v>
                        </c:pt>
                        <c:pt idx="25">
                          <c:v>nor</c:v>
                        </c:pt>
                        <c:pt idx="26">
                          <c:v>crd</c:v>
                        </c:pt>
                        <c:pt idx="27">
                          <c:v>clt</c:v>
                        </c:pt>
                        <c:pt idx="28">
                          <c:v>kan</c:v>
                        </c:pt>
                        <c:pt idx="29">
                          <c:v>min</c:v>
                        </c:pt>
                        <c:pt idx="30">
                          <c:v>htx</c:v>
                        </c:pt>
                        <c:pt idx="31">
                          <c:v>rai</c:v>
                        </c:pt>
                      </c:lvl>
                      <c:lvl>
                        <c:pt idx="0">
                          <c:v>dal</c:v>
                        </c:pt>
                        <c:pt idx="1">
                          <c:v>kan</c:v>
                        </c:pt>
                        <c:pt idx="2">
                          <c:v>tam</c:v>
                        </c:pt>
                        <c:pt idx="3">
                          <c:v>cin</c:v>
                        </c:pt>
                        <c:pt idx="4">
                          <c:v>mia</c:v>
                        </c:pt>
                        <c:pt idx="5">
                          <c:v>car</c:v>
                        </c:pt>
                        <c:pt idx="6">
                          <c:v>crd</c:v>
                        </c:pt>
                        <c:pt idx="7">
                          <c:v>rai</c:v>
                        </c:pt>
                        <c:pt idx="8">
                          <c:v>pit</c:v>
                        </c:pt>
                        <c:pt idx="9">
                          <c:v>nyg</c:v>
                        </c:pt>
                        <c:pt idx="10">
                          <c:v>oti</c:v>
                        </c:pt>
                        <c:pt idx="11">
                          <c:v>sfo</c:v>
                        </c:pt>
                        <c:pt idx="12">
                          <c:v>det</c:v>
                        </c:pt>
                        <c:pt idx="13">
                          <c:v>htx</c:v>
                        </c:pt>
                        <c:pt idx="14">
                          <c:v>rav</c:v>
                        </c:pt>
                        <c:pt idx="15">
                          <c:v>min</c:v>
                        </c:pt>
                        <c:pt idx="16">
                          <c:v>was</c:v>
                        </c:pt>
                        <c:pt idx="17">
                          <c:v>buf</c:v>
                        </c:pt>
                        <c:pt idx="18">
                          <c:v>chi</c:v>
                        </c:pt>
                        <c:pt idx="19">
                          <c:v>cle</c:v>
                        </c:pt>
                        <c:pt idx="20">
                          <c:v>jax</c:v>
                        </c:pt>
                        <c:pt idx="21">
                          <c:v>nwe</c:v>
                        </c:pt>
                        <c:pt idx="22">
                          <c:v>nyg</c:v>
                        </c:pt>
                        <c:pt idx="23">
                          <c:v>ram</c:v>
                        </c:pt>
                        <c:pt idx="24">
                          <c:v>sea</c:v>
                        </c:pt>
                        <c:pt idx="25">
                          <c:v>sfo</c:v>
                        </c:pt>
                        <c:pt idx="26">
                          <c:v>car</c:v>
                        </c:pt>
                        <c:pt idx="27">
                          <c:v>den</c:v>
                        </c:pt>
                        <c:pt idx="28">
                          <c:v>phi</c:v>
                        </c:pt>
                        <c:pt idx="29">
                          <c:v>atl</c:v>
                        </c:pt>
                        <c:pt idx="30">
                          <c:v>tam</c:v>
                        </c:pt>
                        <c:pt idx="31">
                          <c:v>sdg</c:v>
                        </c:pt>
                      </c:lvl>
                      <c:lvl>
                        <c:pt idx="0">
                          <c:v>dal @ phi</c:v>
                        </c:pt>
                        <c:pt idx="1">
                          <c:v>kan @ sdg</c:v>
                        </c:pt>
                        <c:pt idx="2">
                          <c:v>tam @ atl</c:v>
                        </c:pt>
                        <c:pt idx="3">
                          <c:v>cin @ cle</c:v>
                        </c:pt>
                        <c:pt idx="4">
                          <c:v>mia @ clt</c:v>
                        </c:pt>
                        <c:pt idx="5">
                          <c:v>car @ jax</c:v>
                        </c:pt>
                        <c:pt idx="6">
                          <c:v>crd @ nor</c:v>
                        </c:pt>
                        <c:pt idx="7">
                          <c:v>rai @ nwe</c:v>
                        </c:pt>
                        <c:pt idx="8">
                          <c:v>pit @ nyj</c:v>
                        </c:pt>
                        <c:pt idx="9">
                          <c:v>nyg @ was</c:v>
                        </c:pt>
                        <c:pt idx="10">
                          <c:v>oti @ den</c:v>
                        </c:pt>
                        <c:pt idx="11">
                          <c:v>sfo @ sea</c:v>
                        </c:pt>
                        <c:pt idx="12">
                          <c:v>det @ gnb</c:v>
                        </c:pt>
                        <c:pt idx="13">
                          <c:v>htx @ ram</c:v>
                        </c:pt>
                        <c:pt idx="14">
                          <c:v>rav @ buf</c:v>
                        </c:pt>
                        <c:pt idx="15">
                          <c:v>min @ chi</c:v>
                        </c:pt>
                        <c:pt idx="16">
                          <c:v>was @ gnb</c:v>
                        </c:pt>
                        <c:pt idx="17">
                          <c:v>buf @ nyj</c:v>
                        </c:pt>
                        <c:pt idx="18">
                          <c:v>chi @ det</c:v>
                        </c:pt>
                        <c:pt idx="19">
                          <c:v>cle @ rav</c:v>
                        </c:pt>
                        <c:pt idx="20">
                          <c:v>jax @ cin</c:v>
                        </c:pt>
                        <c:pt idx="21">
                          <c:v>nwe @ mia</c:v>
                        </c:pt>
                        <c:pt idx="22">
                          <c:v>nyg @ dal</c:v>
                        </c:pt>
                        <c:pt idx="23">
                          <c:v>ram @ oti</c:v>
                        </c:pt>
                        <c:pt idx="24">
                          <c:v>sea @ pit</c:v>
                        </c:pt>
                        <c:pt idx="25">
                          <c:v>sfo @ nor</c:v>
                        </c:pt>
                        <c:pt idx="26">
                          <c:v>car @ crd</c:v>
                        </c:pt>
                        <c:pt idx="27">
                          <c:v>den @ clt</c:v>
                        </c:pt>
                        <c:pt idx="28">
                          <c:v>phi @ kan</c:v>
                        </c:pt>
                        <c:pt idx="29">
                          <c:v>atl @ min</c:v>
                        </c:pt>
                        <c:pt idx="30">
                          <c:v>tam @ htx</c:v>
                        </c:pt>
                        <c:pt idx="31">
                          <c:v>sdg @ rai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2</c:v>
                        </c:pt>
                        <c:pt idx="17">
                          <c:v>2</c:v>
                        </c:pt>
                        <c:pt idx="18">
                          <c:v>2</c:v>
                        </c:pt>
                        <c:pt idx="19">
                          <c:v>2</c:v>
                        </c:pt>
                        <c:pt idx="20">
                          <c:v>2</c:v>
                        </c:pt>
                        <c:pt idx="21">
                          <c:v>2</c:v>
                        </c:pt>
                        <c:pt idx="22">
                          <c:v>2</c:v>
                        </c:pt>
                        <c:pt idx="23">
                          <c:v>2</c:v>
                        </c:pt>
                        <c:pt idx="24">
                          <c:v>2</c:v>
                        </c:pt>
                        <c:pt idx="25">
                          <c:v>2</c:v>
                        </c:pt>
                        <c:pt idx="26">
                          <c:v>2</c:v>
                        </c:pt>
                        <c:pt idx="27">
                          <c:v>2</c:v>
                        </c:pt>
                        <c:pt idx="28">
                          <c:v>2</c:v>
                        </c:pt>
                        <c:pt idx="29">
                          <c:v>2</c:v>
                        </c:pt>
                        <c:pt idx="30">
                          <c:v>2</c:v>
                        </c:pt>
                        <c:pt idx="31">
                          <c:v>2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Predictions'!$AK$2:$AK$33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 formatCode="0.00">
                        <c:v>9.4352008232288274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B4F5-4ACF-84A8-640FBD14481B}"/>
                  </c:ext>
                </c:extLst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 Predictions'!$K:$K</c15:sqref>
                        </c15:formulaRef>
                      </c:ext>
                    </c:extLst>
                    <c:strCache>
                      <c:ptCount val="1048576"/>
                      <c:pt idx="0">
                        <c:v>Opp_Pts_Pred</c:v>
                      </c:pt>
                      <c:pt idx="1">
                        <c:v>26</c:v>
                      </c:pt>
                      <c:pt idx="2">
                        <c:v>29</c:v>
                      </c:pt>
                      <c:pt idx="3">
                        <c:v>18</c:v>
                      </c:pt>
                      <c:pt idx="4">
                        <c:v>30</c:v>
                      </c:pt>
                      <c:pt idx="5">
                        <c:v>28</c:v>
                      </c:pt>
                      <c:pt idx="6">
                        <c:v>21</c:v>
                      </c:pt>
                      <c:pt idx="7">
                        <c:v>26</c:v>
                      </c:pt>
                      <c:pt idx="8">
                        <c:v>22</c:v>
                      </c:pt>
                      <c:pt idx="9">
                        <c:v>21</c:v>
                      </c:pt>
                      <c:pt idx="10">
                        <c:v>21</c:v>
                      </c:pt>
                      <c:pt idx="11">
                        <c:v>17</c:v>
                      </c:pt>
                      <c:pt idx="12">
                        <c:v>22</c:v>
                      </c:pt>
                      <c:pt idx="13">
                        <c:v>23</c:v>
                      </c:pt>
                      <c:pt idx="14">
                        <c:v>17</c:v>
                      </c:pt>
                      <c:pt idx="15">
                        <c:v>22</c:v>
                      </c:pt>
                      <c:pt idx="16">
                        <c:v>22</c:v>
                      </c:pt>
                      <c:pt idx="17">
                        <c:v>25</c:v>
                      </c:pt>
                      <c:pt idx="18">
                        <c:v>28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23</c:v>
                      </c:pt>
                      <c:pt idx="22">
                        <c:v>23</c:v>
                      </c:pt>
                      <c:pt idx="23">
                        <c:v>19</c:v>
                      </c:pt>
                      <c:pt idx="24">
                        <c:v>24</c:v>
                      </c:pt>
                      <c:pt idx="25">
                        <c:v>15</c:v>
                      </c:pt>
                      <c:pt idx="26">
                        <c:v>27</c:v>
                      </c:pt>
                      <c:pt idx="27">
                        <c:v>21</c:v>
                      </c:pt>
                      <c:pt idx="28">
                        <c:v>22</c:v>
                      </c:pt>
                      <c:pt idx="29">
                        <c:v>21</c:v>
                      </c:pt>
                      <c:pt idx="30">
                        <c:v>22</c:v>
                      </c:pt>
                      <c:pt idx="31">
                        <c:v>25</c:v>
                      </c:pt>
                      <c:pt idx="32">
                        <c:v>28</c:v>
                      </c:pt>
                      <c:pt idx="33">
                        <c:v>19</c:v>
                      </c:pt>
                      <c:pt idx="34">
                        <c:v>27</c:v>
                      </c:pt>
                      <c:pt idx="35">
                        <c:v>17</c:v>
                      </c:pt>
                      <c:pt idx="36">
                        <c:v>18</c:v>
                      </c:pt>
                      <c:pt idx="37">
                        <c:v>27</c:v>
                      </c:pt>
                      <c:pt idx="38">
                        <c:v>21</c:v>
                      </c:pt>
                      <c:pt idx="39">
                        <c:v>27</c:v>
                      </c:pt>
                      <c:pt idx="40">
                        <c:v>27</c:v>
                      </c:pt>
                      <c:pt idx="41">
                        <c:v>21</c:v>
                      </c:pt>
                      <c:pt idx="42">
                        <c:v>22</c:v>
                      </c:pt>
                      <c:pt idx="43">
                        <c:v>19</c:v>
                      </c:pt>
                      <c:pt idx="44">
                        <c:v>23</c:v>
                      </c:pt>
                      <c:pt idx="45">
                        <c:v>21</c:v>
                      </c:pt>
                      <c:pt idx="46">
                        <c:v>21</c:v>
                      </c:pt>
                      <c:pt idx="47">
                        <c:v>25</c:v>
                      </c:pt>
                      <c:pt idx="48">
                        <c:v>22</c:v>
                      </c:pt>
                      <c:pt idx="49">
                        <c:v>21</c:v>
                      </c:pt>
                      <c:pt idx="50">
                        <c:v>15</c:v>
                      </c:pt>
                      <c:pt idx="51">
                        <c:v>25</c:v>
                      </c:pt>
                      <c:pt idx="52">
                        <c:v>20</c:v>
                      </c:pt>
                      <c:pt idx="53">
                        <c:v>28</c:v>
                      </c:pt>
                      <c:pt idx="54">
                        <c:v>26</c:v>
                      </c:pt>
                      <c:pt idx="55">
                        <c:v>23</c:v>
                      </c:pt>
                      <c:pt idx="56">
                        <c:v>20</c:v>
                      </c:pt>
                      <c:pt idx="57">
                        <c:v>14</c:v>
                      </c:pt>
                      <c:pt idx="58">
                        <c:v>23</c:v>
                      </c:pt>
                      <c:pt idx="59">
                        <c:v>24</c:v>
                      </c:pt>
                      <c:pt idx="60">
                        <c:v>29</c:v>
                      </c:pt>
                      <c:pt idx="61">
                        <c:v>23</c:v>
                      </c:pt>
                      <c:pt idx="62">
                        <c:v>26</c:v>
                      </c:pt>
                      <c:pt idx="63">
                        <c:v>15</c:v>
                      </c:pt>
                      <c:pt idx="64">
                        <c:v>17</c:v>
                      </c:pt>
                      <c:pt idx="65">
                        <c:v>22</c:v>
                      </c:pt>
                      <c:pt idx="66">
                        <c:v>18</c:v>
                      </c:pt>
                      <c:pt idx="67">
                        <c:v>20</c:v>
                      </c:pt>
                      <c:pt idx="68">
                        <c:v>13</c:v>
                      </c:pt>
                      <c:pt idx="69">
                        <c:v>21</c:v>
                      </c:pt>
                      <c:pt idx="70">
                        <c:v>18</c:v>
                      </c:pt>
                      <c:pt idx="71">
                        <c:v>17</c:v>
                      </c:pt>
                      <c:pt idx="72">
                        <c:v>26</c:v>
                      </c:pt>
                      <c:pt idx="73">
                        <c:v>21</c:v>
                      </c:pt>
                      <c:pt idx="74">
                        <c:v>23</c:v>
                      </c:pt>
                      <c:pt idx="75">
                        <c:v>35</c:v>
                      </c:pt>
                      <c:pt idx="76">
                        <c:v>19</c:v>
                      </c:pt>
                      <c:pt idx="77">
                        <c:v>18</c:v>
                      </c:pt>
                      <c:pt idx="78">
                        <c:v>28</c:v>
                      </c:pt>
                      <c:pt idx="79">
                        <c:v>22</c:v>
                      </c:pt>
                      <c:pt idx="80">
                        <c:v>27</c:v>
                      </c:pt>
                      <c:pt idx="81">
                        <c:v>26</c:v>
                      </c:pt>
                      <c:pt idx="82">
                        <c:v>32</c:v>
                      </c:pt>
                      <c:pt idx="83">
                        <c:v>27</c:v>
                      </c:pt>
                      <c:pt idx="84">
                        <c:v>11</c:v>
                      </c:pt>
                      <c:pt idx="85">
                        <c:v>23</c:v>
                      </c:pt>
                      <c:pt idx="86">
                        <c:v>14</c:v>
                      </c:pt>
                      <c:pt idx="87">
                        <c:v>32</c:v>
                      </c:pt>
                      <c:pt idx="88">
                        <c:v>16</c:v>
                      </c:pt>
                      <c:pt idx="89">
                        <c:v>20</c:v>
                      </c:pt>
                      <c:pt idx="90">
                        <c:v>15</c:v>
                      </c:pt>
                      <c:pt idx="91">
                        <c:v>23</c:v>
                      </c:pt>
                      <c:pt idx="92">
                        <c:v>28</c:v>
                      </c:pt>
                      <c:pt idx="93">
                        <c:v>27</c:v>
                      </c:pt>
                      <c:pt idx="94">
                        <c:v>27</c:v>
                      </c:pt>
                      <c:pt idx="95">
                        <c:v>19</c:v>
                      </c:pt>
                      <c:pt idx="96">
                        <c:v>20</c:v>
                      </c:pt>
                      <c:pt idx="97">
                        <c:v>20</c:v>
                      </c:pt>
                      <c:pt idx="98">
                        <c:v>22</c:v>
                      </c:pt>
                      <c:pt idx="99">
                        <c:v>21</c:v>
                      </c:pt>
                      <c:pt idx="100">
                        <c:v>21</c:v>
                      </c:pt>
                      <c:pt idx="101">
                        <c:v>28</c:v>
                      </c:pt>
                      <c:pt idx="102">
                        <c:v>23</c:v>
                      </c:pt>
                      <c:pt idx="103">
                        <c:v>21</c:v>
                      </c:pt>
                      <c:pt idx="104">
                        <c:v>33</c:v>
                      </c:pt>
                      <c:pt idx="105">
                        <c:v>28</c:v>
                      </c:pt>
                      <c:pt idx="106">
                        <c:v>17</c:v>
                      </c:pt>
                      <c:pt idx="107">
                        <c:v>24</c:v>
                      </c:pt>
                      <c:pt idx="108">
                        <c:v>19</c:v>
                      </c:pt>
                      <c:pt idx="109">
                        <c:v>19</c:v>
                      </c:pt>
                      <c:pt idx="110">
                        <c:v>18</c:v>
                      </c:pt>
                      <c:pt idx="111">
                        <c:v>21</c:v>
                      </c:pt>
                      <c:pt idx="112">
                        <c:v>25</c:v>
                      </c:pt>
                      <c:pt idx="113">
                        <c:v>17</c:v>
                      </c:pt>
                      <c:pt idx="114">
                        <c:v>25</c:v>
                      </c:pt>
                      <c:pt idx="115">
                        <c:v>24</c:v>
                      </c:pt>
                      <c:pt idx="116">
                        <c:v>18</c:v>
                      </c:pt>
                      <c:pt idx="117">
                        <c:v>35</c:v>
                      </c:pt>
                      <c:pt idx="118">
                        <c:v>17</c:v>
                      </c:pt>
                      <c:pt idx="119">
                        <c:v>16</c:v>
                      </c:pt>
                      <c:pt idx="120">
                        <c:v>29</c:v>
                      </c:pt>
                      <c:pt idx="121">
                        <c:v>18</c:v>
                      </c:pt>
                      <c:pt idx="122">
                        <c:v>26</c:v>
                      </c:pt>
                      <c:pt idx="123">
                        <c:v>32</c:v>
                      </c:pt>
                      <c:pt idx="124">
                        <c:v>23</c:v>
                      </c:pt>
                      <c:pt idx="125">
                        <c:v>26</c:v>
                      </c:pt>
                      <c:pt idx="126">
                        <c:v>24</c:v>
                      </c:pt>
                      <c:pt idx="127">
                        <c:v>15</c:v>
                      </c:pt>
                      <c:pt idx="128">
                        <c:v>25</c:v>
                      </c:pt>
                      <c:pt idx="129">
                        <c:v>30</c:v>
                      </c:pt>
                      <c:pt idx="130">
                        <c:v>26</c:v>
                      </c:pt>
                      <c:pt idx="131">
                        <c:v>17</c:v>
                      </c:pt>
                      <c:pt idx="132">
                        <c:v>25</c:v>
                      </c:pt>
                      <c:pt idx="133">
                        <c:v>31</c:v>
                      </c:pt>
                      <c:pt idx="134">
                        <c:v>28</c:v>
                      </c:pt>
                      <c:pt idx="135">
                        <c:v>22</c:v>
                      </c:pt>
                      <c:pt idx="136">
                        <c:v>21</c:v>
                      </c:pt>
                      <c:pt idx="137">
                        <c:v>23</c:v>
                      </c:pt>
                      <c:pt idx="138">
                        <c:v>33</c:v>
                      </c:pt>
                      <c:pt idx="139">
                        <c:v>25</c:v>
                      </c:pt>
                      <c:pt idx="140">
                        <c:v>16</c:v>
                      </c:pt>
                      <c:pt idx="141">
                        <c:v>19</c:v>
                      </c:pt>
                      <c:pt idx="142">
                        <c:v>17</c:v>
                      </c:pt>
                      <c:pt idx="143">
                        <c:v>29</c:v>
                      </c:pt>
                      <c:pt idx="144">
                        <c:v>35</c:v>
                      </c:pt>
                      <c:pt idx="145">
                        <c:v>17</c:v>
                      </c:pt>
                      <c:pt idx="146">
                        <c:v>28</c:v>
                      </c:pt>
                      <c:pt idx="147">
                        <c:v>26</c:v>
                      </c:pt>
                      <c:pt idx="148">
                        <c:v>14</c:v>
                      </c:pt>
                      <c:pt idx="149">
                        <c:v>20</c:v>
                      </c:pt>
                      <c:pt idx="150">
                        <c:v>17</c:v>
                      </c:pt>
                      <c:pt idx="151">
                        <c:v>19</c:v>
                      </c:pt>
                      <c:pt idx="152">
                        <c:v>22</c:v>
                      </c:pt>
                      <c:pt idx="153">
                        <c:v>21</c:v>
                      </c:pt>
                      <c:pt idx="154">
                        <c:v>23</c:v>
                      </c:pt>
                      <c:pt idx="155">
                        <c:v>22</c:v>
                      </c:pt>
                      <c:pt idx="156">
                        <c:v>25</c:v>
                      </c:pt>
                      <c:pt idx="157">
                        <c:v>18</c:v>
                      </c:pt>
                      <c:pt idx="158">
                        <c:v>21</c:v>
                      </c:pt>
                      <c:pt idx="159">
                        <c:v>25</c:v>
                      </c:pt>
                      <c:pt idx="160">
                        <c:v>31</c:v>
                      </c:pt>
                      <c:pt idx="161">
                        <c:v>29</c:v>
                      </c:pt>
                      <c:pt idx="162">
                        <c:v>30</c:v>
                      </c:pt>
                      <c:pt idx="163">
                        <c:v>15</c:v>
                      </c:pt>
                      <c:pt idx="164">
                        <c:v>33</c:v>
                      </c:pt>
                      <c:pt idx="165">
                        <c:v>28</c:v>
                      </c:pt>
                      <c:pt idx="166">
                        <c:v>24</c:v>
                      </c:pt>
                      <c:pt idx="167">
                        <c:v>22</c:v>
                      </c:pt>
                      <c:pt idx="168">
                        <c:v>18</c:v>
                      </c:pt>
                      <c:pt idx="169">
                        <c:v>22</c:v>
                      </c:pt>
                      <c:pt idx="170">
                        <c:v>34</c:v>
                      </c:pt>
                      <c:pt idx="171">
                        <c:v>24</c:v>
                      </c:pt>
                      <c:pt idx="172">
                        <c:v>18</c:v>
                      </c:pt>
                      <c:pt idx="173">
                        <c:v>18</c:v>
                      </c:pt>
                      <c:pt idx="174">
                        <c:v>25</c:v>
                      </c:pt>
                      <c:pt idx="175">
                        <c:v>27</c:v>
                      </c:pt>
                      <c:pt idx="176">
                        <c:v>26</c:v>
                      </c:pt>
                      <c:pt idx="177">
                        <c:v>23</c:v>
                      </c:pt>
                      <c:pt idx="178">
                        <c:v>21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y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B4F5-4ACF-84A8-640FBD14481B}"/>
                  </c:ext>
                </c:extLst>
              </c15:ser>
            </c15:filteredScatterSeries>
          </c:ext>
        </c:extLst>
      </c:scatterChart>
      <c:valAx>
        <c:axId val="99869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92064"/>
        <c:crosses val="autoZero"/>
        <c:crossBetween val="midCat"/>
      </c:valAx>
      <c:valAx>
        <c:axId val="99869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91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1159668</xdr:colOff>
      <xdr:row>9</xdr:row>
      <xdr:rowOff>42861</xdr:rowOff>
    </xdr:from>
    <xdr:to>
      <xdr:col>36</xdr:col>
      <xdr:colOff>592930</xdr:colOff>
      <xdr:row>24</xdr:row>
      <xdr:rowOff>71436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872604-ADF0-05D3-DCD0-350219842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239F68EC-D6BB-447A-83C2-CF8E5AF6FD78}" autoFormatId="16" applyNumberFormats="0" applyBorderFormats="0" applyFontFormats="0" applyPatternFormats="0" applyAlignmentFormats="0" applyWidthHeightFormats="0">
  <queryTableRefresh nextId="9">
    <queryTableFields count="7">
      <queryTableField id="2" name="Team" tableColumnId="2"/>
      <queryTableField id="3" name="2025" tableColumnId="3"/>
      <queryTableField id="4" name="Last 3" tableColumnId="4"/>
      <queryTableField id="5" name="Last 1" tableColumnId="5"/>
      <queryTableField id="6" name="Home" tableColumnId="6"/>
      <queryTableField id="7" name="Away" tableColumnId="7"/>
      <queryTableField id="8" name="2024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3" xr16:uid="{02ECDBF9-C813-4EDE-8315-33BBD2760213}" autoFormatId="16" applyNumberFormats="0" applyBorderFormats="0" applyFontFormats="0" applyPatternFormats="0" applyAlignmentFormats="0" applyWidthHeightFormats="0">
  <queryTableRefresh nextId="9">
    <queryTableFields count="7">
      <queryTableField id="2" name="Team" tableColumnId="2"/>
      <queryTableField id="3" name="2025" tableColumnId="3"/>
      <queryTableField id="4" name="Last 3" tableColumnId="4"/>
      <queryTableField id="5" name="Last 1" tableColumnId="5"/>
      <queryTableField id="6" name="Home" tableColumnId="6"/>
      <queryTableField id="7" name="Away" tableColumnId="7"/>
      <queryTableField id="8" name="2024" tableColumnId="8"/>
    </queryTableFields>
  </queryTableRefresh>
  <extLst>
    <ext xmlns:x15="http://schemas.microsoft.com/office/spreadsheetml/2010/11/main" uri="{883FBD77-0823-4a55-B5E3-86C4891E6966}">
      <x15:queryTable sourceDataName="Query - OTYPP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0000000-0016-0000-0300-000002000000}" autoFormatId="16" applyNumberFormats="0" applyBorderFormats="0" applyFontFormats="0" applyPatternFormats="0" applyAlignmentFormats="0" applyWidthHeightFormats="0">
  <queryTableRefresh nextId="29">
    <queryTableFields count="28">
      <queryTableField id="1" name="Rk" tableColumnId="1"/>
      <queryTableField id="2" name="Tm" tableColumnId="2"/>
      <queryTableField id="3" name="G" tableColumnId="3"/>
      <queryTableField id="4" name="PF" tableColumnId="4"/>
      <queryTableField id="5" name="Yds" tableColumnId="5"/>
      <queryTableField id="6" name="Ply" tableColumnId="6"/>
      <queryTableField id="7" name="Y/P" tableColumnId="7"/>
      <queryTableField id="8" name="TO" tableColumnId="8"/>
      <queryTableField id="9" name="FL" tableColumnId="9"/>
      <queryTableField id="10" name="1stD" tableColumnId="10"/>
      <queryTableField id="11" name="Cmp" tableColumnId="11"/>
      <queryTableField id="12" name="Att" tableColumnId="12"/>
      <queryTableField id="13" name="Yds_1" tableColumnId="13"/>
      <queryTableField id="14" name="TD" tableColumnId="14"/>
      <queryTableField id="15" name="Int" tableColumnId="15"/>
      <queryTableField id="16" name="NY/A" tableColumnId="16"/>
      <queryTableField id="17" name="1stD_2" tableColumnId="17"/>
      <queryTableField id="18" name="Att_3" tableColumnId="18"/>
      <queryTableField id="19" name="Yds_4" tableColumnId="19"/>
      <queryTableField id="20" name="TD_5" tableColumnId="20"/>
      <queryTableField id="21" name="Y/A" tableColumnId="21"/>
      <queryTableField id="22" name="1stD_6" tableColumnId="22"/>
      <queryTableField id="23" name="Pen" tableColumnId="23"/>
      <queryTableField id="24" name="Yds_7" tableColumnId="24"/>
      <queryTableField id="25" name="1stPy" tableColumnId="25"/>
      <queryTableField id="26" name="Sc%" tableColumnId="26"/>
      <queryTableField id="27" name="TO%" tableColumnId="27"/>
      <queryTableField id="28" name="EXP" tableColumnId="28"/>
    </queryTableFields>
  </queryTableRefresh>
  <extLst>
    <ext xmlns:x15="http://schemas.microsoft.com/office/spreadsheetml/2010/11/main" uri="{883FBD77-0823-4a55-B5E3-86C4891E6966}">
      <x15:queryTable sourceDataName="Query - Team Offense Table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4" xr16:uid="{00000000-0016-0000-0300-000003000000}" autoFormatId="16" applyNumberFormats="0" applyBorderFormats="0" applyFontFormats="0" applyPatternFormats="0" applyAlignmentFormats="0" applyWidthHeightFormats="0">
  <queryTableRefresh nextId="26">
    <queryTableFields count="25">
      <queryTableField id="1" name="Rk" tableColumnId="1"/>
      <queryTableField id="2" name="Tm" tableColumnId="2"/>
      <queryTableField id="3" name="G" tableColumnId="3"/>
      <queryTableField id="4" name="Cmp" tableColumnId="4"/>
      <queryTableField id="5" name="Att" tableColumnId="5"/>
      <queryTableField id="6" name="Cmp%" tableColumnId="6"/>
      <queryTableField id="7" name="Yds" tableColumnId="7"/>
      <queryTableField id="8" name="TD" tableColumnId="8"/>
      <queryTableField id="9" name="TD%" tableColumnId="9"/>
      <queryTableField id="10" name="Int" tableColumnId="10"/>
      <queryTableField id="11" name="Int%" tableColumnId="11"/>
      <queryTableField id="12" name="Lng" tableColumnId="12"/>
      <queryTableField id="13" name="Y/A" tableColumnId="13"/>
      <queryTableField id="14" name="AY/A" tableColumnId="14"/>
      <queryTableField id="15" name="Y/C" tableColumnId="15"/>
      <queryTableField id="16" name="Y/G" tableColumnId="16"/>
      <queryTableField id="17" name="Rate" tableColumnId="17"/>
      <queryTableField id="18" name="Sk" tableColumnId="18"/>
      <queryTableField id="19" name="Yds_1" tableColumnId="19"/>
      <queryTableField id="20" name="Sk%" tableColumnId="20"/>
      <queryTableField id="21" name="NY/A" tableColumnId="21"/>
      <queryTableField id="22" name="ANY/A" tableColumnId="22"/>
      <queryTableField id="23" name="4QC" tableColumnId="23"/>
      <queryTableField id="24" name="GWD" tableColumnId="24"/>
      <queryTableField id="25" name="EXP" tableColumnId="25"/>
    </queryTableFields>
  </queryTableRefresh>
  <extLst>
    <ext xmlns:x15="http://schemas.microsoft.com/office/spreadsheetml/2010/11/main" uri="{883FBD77-0823-4a55-B5E3-86C4891E6966}">
      <x15:queryTable sourceDataName="Query - Passing Offense Table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6" xr16:uid="{00000000-0016-0000-0300-000004000000}" autoFormatId="16" applyNumberFormats="0" applyBorderFormats="0" applyFontFormats="0" applyPatternFormats="0" applyAlignmentFormats="0" applyWidthHeightFormats="0">
  <queryTableRefresh nextId="12">
    <queryTableFields count="11">
      <queryTableField id="1" name="Rk" tableColumnId="1"/>
      <queryTableField id="2" name="Tm" tableColumnId="2"/>
      <queryTableField id="3" name="G" tableColumnId="3"/>
      <queryTableField id="4" name="Att" tableColumnId="4"/>
      <queryTableField id="5" name="Yds" tableColumnId="5"/>
      <queryTableField id="6" name="TD" tableColumnId="6"/>
      <queryTableField id="7" name="Lng" tableColumnId="7"/>
      <queryTableField id="8" name="Y/A" tableColumnId="8"/>
      <queryTableField id="9" name="Y/G" tableColumnId="9"/>
      <queryTableField id="10" name="Fmb" tableColumnId="10"/>
      <queryTableField id="11" name="EXP" tableColumnId="11"/>
    </queryTableFields>
  </queryTableRefresh>
  <extLst>
    <ext xmlns:x15="http://schemas.microsoft.com/office/spreadsheetml/2010/11/main" uri="{883FBD77-0823-4a55-B5E3-86C4891E6966}">
      <x15:queryTable sourceDataName="Query - Rushing Offense Table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8" xr16:uid="{00000000-0016-0000-0300-000005000000}" autoFormatId="16" applyNumberFormats="0" applyBorderFormats="0" applyFontFormats="0" applyPatternFormats="0" applyAlignmentFormats="0" applyWidthHeightFormats="0">
  <queryTableRefresh nextId="22">
    <queryTableFields count="21">
      <queryTableField id="1" name="Rk" tableColumnId="1"/>
      <queryTableField id="2" name="Tm" tableColumnId="2"/>
      <queryTableField id="3" name="G" tableColumnId="3"/>
      <queryTableField id="4" name="RshTD" tableColumnId="4"/>
      <queryTableField id="5" name="RecTD" tableColumnId="5"/>
      <queryTableField id="6" name="PR TD" tableColumnId="6"/>
      <queryTableField id="7" name="KR TD" tableColumnId="7"/>
      <queryTableField id="8" name="FblTD" tableColumnId="8"/>
      <queryTableField id="9" name="IntTD" tableColumnId="9"/>
      <queryTableField id="10" name="OthTD" tableColumnId="10"/>
      <queryTableField id="11" name="AllTD" tableColumnId="11"/>
      <queryTableField id="12" name="2PM" tableColumnId="12"/>
      <queryTableField id="13" name="2PA" tableColumnId="13"/>
      <queryTableField id="14" name="D2P" tableColumnId="14"/>
      <queryTableField id="15" name="XPM" tableColumnId="15"/>
      <queryTableField id="16" name="XPA" tableColumnId="16"/>
      <queryTableField id="17" name="FGM" tableColumnId="17"/>
      <queryTableField id="18" name="FGA" tableColumnId="18"/>
      <queryTableField id="19" name="Sfty" tableColumnId="19"/>
      <queryTableField id="20" name="Pts" tableColumnId="20"/>
      <queryTableField id="21" name="Pts/G" tableColumnId="21"/>
    </queryTableFields>
  </queryTableRefresh>
  <extLst>
    <ext xmlns:x15="http://schemas.microsoft.com/office/spreadsheetml/2010/11/main" uri="{883FBD77-0823-4a55-B5E3-86C4891E6966}">
      <x15:queryTable sourceDataName="Query - Scoring Offense Table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10" xr16:uid="{00000000-0016-0000-0300-000006000000}" autoFormatId="16" applyNumberFormats="0" applyBorderFormats="0" applyFontFormats="0" applyPatternFormats="0" applyAlignmentFormats="0" applyWidthHeightFormats="0">
  <queryTableRefresh nextId="13">
    <queryTableFields count="12">
      <queryTableField id="1" name="Rk" tableColumnId="1"/>
      <queryTableField id="2" name="Tm" tableColumnId="2"/>
      <queryTableField id="3" name="G" tableColumnId="3"/>
      <queryTableField id="4" name="#Dr" tableColumnId="4"/>
      <queryTableField id="5" name="Plays" tableColumnId="5"/>
      <queryTableField id="6" name="Sc%" tableColumnId="6"/>
      <queryTableField id="7" name="TO%" tableColumnId="7"/>
      <queryTableField id="8" name="Plays_1" tableColumnId="8"/>
      <queryTableField id="9" name="Yds" tableColumnId="9"/>
      <queryTableField id="10" name="Start" tableColumnId="10"/>
      <queryTableField id="11" name="Time" tableColumnId="11"/>
      <queryTableField id="12" name="Pts" tableColumnId="12"/>
    </queryTableFields>
  </queryTableRefresh>
  <extLst>
    <ext xmlns:x15="http://schemas.microsoft.com/office/spreadsheetml/2010/11/main" uri="{883FBD77-0823-4a55-B5E3-86C4891E6966}">
      <x15:queryTable sourceDataName="Query - Drive Averages Table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00000000-0016-0000-0400-000007000000}" autoFormatId="16" applyNumberFormats="0" applyBorderFormats="0" applyFontFormats="0" applyPatternFormats="0" applyAlignmentFormats="0" applyWidthHeightFormats="0">
  <queryTableRefresh nextId="29">
    <queryTableFields count="28">
      <queryTableField id="1" name="Rk" tableColumnId="1"/>
      <queryTableField id="2" name="Tm" tableColumnId="2"/>
      <queryTableField id="3" name="G" tableColumnId="3"/>
      <queryTableField id="4" name="PA" tableColumnId="4"/>
      <queryTableField id="5" name="Yds" tableColumnId="5"/>
      <queryTableField id="6" name="Ply" tableColumnId="6"/>
      <queryTableField id="7" name="Y/P" tableColumnId="7"/>
      <queryTableField id="8" name="TO" tableColumnId="8"/>
      <queryTableField id="9" name="FL" tableColumnId="9"/>
      <queryTableField id="10" name="1stD" tableColumnId="10"/>
      <queryTableField id="11" name="Cmp" tableColumnId="11"/>
      <queryTableField id="12" name="Att" tableColumnId="12"/>
      <queryTableField id="13" name="Yds_1" tableColumnId="13"/>
      <queryTableField id="14" name="TD" tableColumnId="14"/>
      <queryTableField id="15" name="Int" tableColumnId="15"/>
      <queryTableField id="16" name="NY/A" tableColumnId="16"/>
      <queryTableField id="17" name="1stD_2" tableColumnId="17"/>
      <queryTableField id="18" name="Att_3" tableColumnId="18"/>
      <queryTableField id="19" name="Yds_4" tableColumnId="19"/>
      <queryTableField id="20" name="TD_5" tableColumnId="20"/>
      <queryTableField id="21" name="Y/A" tableColumnId="21"/>
      <queryTableField id="22" name="1stD_6" tableColumnId="22"/>
      <queryTableField id="23" name="Pen" tableColumnId="23"/>
      <queryTableField id="24" name="Yds_7" tableColumnId="24"/>
      <queryTableField id="25" name="1stPy" tableColumnId="25"/>
      <queryTableField id="26" name="Sc%" tableColumnId="26"/>
      <queryTableField id="27" name="TO%" tableColumnId="27"/>
      <queryTableField id="28" name="EXP" tableColumnId="28"/>
    </queryTableFields>
  </queryTableRefresh>
  <extLst>
    <ext xmlns:x15="http://schemas.microsoft.com/office/spreadsheetml/2010/11/main" uri="{883FBD77-0823-4a55-B5E3-86C4891E6966}">
      <x15:queryTable sourceDataName="Query - Team Defense Table"/>
    </ext>
  </extLst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5" xr16:uid="{00000000-0016-0000-0400-000008000000}" autoFormatId="16" applyNumberFormats="0" applyBorderFormats="0" applyFontFormats="0" applyPatternFormats="0" applyAlignmentFormats="0" applyWidthHeightFormats="0">
  <queryTableRefresh nextId="26">
    <queryTableFields count="25">
      <queryTableField id="1" name="Rk" tableColumnId="1"/>
      <queryTableField id="2" name="Tm" tableColumnId="2"/>
      <queryTableField id="3" name="G" tableColumnId="3"/>
      <queryTableField id="4" name="Cmp" tableColumnId="4"/>
      <queryTableField id="5" name="Att" tableColumnId="5"/>
      <queryTableField id="6" name="Cmp%" tableColumnId="6"/>
      <queryTableField id="7" name="Yds" tableColumnId="7"/>
      <queryTableField id="8" name="TD" tableColumnId="8"/>
      <queryTableField id="9" name="TD%" tableColumnId="9"/>
      <queryTableField id="10" name="Int" tableColumnId="10"/>
      <queryTableField id="11" name="PD" tableColumnId="11"/>
      <queryTableField id="12" name="Int%" tableColumnId="12"/>
      <queryTableField id="13" name="Y/A" tableColumnId="13"/>
      <queryTableField id="14" name="AY/A" tableColumnId="14"/>
      <queryTableField id="15" name="Y/C" tableColumnId="15"/>
      <queryTableField id="16" name="Y/G" tableColumnId="16"/>
      <queryTableField id="17" name="Rate" tableColumnId="17"/>
      <queryTableField id="18" name="Sk" tableColumnId="18"/>
      <queryTableField id="19" name="Yds_1" tableColumnId="19"/>
      <queryTableField id="20" name="QBHits" tableColumnId="20"/>
      <queryTableField id="21" name="TFL" tableColumnId="21"/>
      <queryTableField id="22" name="Sk%" tableColumnId="22"/>
      <queryTableField id="23" name="NY/A" tableColumnId="23"/>
      <queryTableField id="24" name="ANY/A" tableColumnId="24"/>
      <queryTableField id="25" name="EXP" tableColumnId="25"/>
    </queryTableFields>
  </queryTableRefresh>
  <extLst>
    <ext xmlns:x15="http://schemas.microsoft.com/office/spreadsheetml/2010/11/main" uri="{883FBD77-0823-4a55-B5E3-86C4891E6966}">
      <x15:queryTable sourceDataName="Query - Passing Defense Table"/>
    </ext>
  </extLst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7" xr16:uid="{00000000-0016-0000-0400-000009000000}" autoFormatId="16" applyNumberFormats="0" applyBorderFormats="0" applyFontFormats="0" applyPatternFormats="0" applyAlignmentFormats="0" applyWidthHeightFormats="0">
  <queryTableRefresh nextId="10">
    <queryTableFields count="9">
      <queryTableField id="1" name="Rk" tableColumnId="1"/>
      <queryTableField id="2" name="Tm" tableColumnId="2"/>
      <queryTableField id="3" name="G" tableColumnId="3"/>
      <queryTableField id="4" name="Att" tableColumnId="4"/>
      <queryTableField id="5" name="Yds" tableColumnId="5"/>
      <queryTableField id="6" name="TD" tableColumnId="6"/>
      <queryTableField id="7" name="Y/A" tableColumnId="7"/>
      <queryTableField id="8" name="Y/G" tableColumnId="8"/>
      <queryTableField id="9" name="EXP" tableColumnId="9"/>
    </queryTableFields>
  </queryTableRefresh>
  <extLst>
    <ext xmlns:x15="http://schemas.microsoft.com/office/spreadsheetml/2010/11/main" uri="{883FBD77-0823-4a55-B5E3-86C4891E6966}">
      <x15:queryTable sourceDataName="Query - Rushing Defense Table"/>
    </ext>
  </extLst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9" xr16:uid="{00000000-0016-0000-0400-00000A000000}" autoFormatId="16" applyNumberFormats="0" applyBorderFormats="0" applyFontFormats="0" applyPatternFormats="0" applyAlignmentFormats="0" applyWidthHeightFormats="0">
  <queryTableRefresh nextId="22">
    <queryTableFields count="21">
      <queryTableField id="1" name="Rk" tableColumnId="1"/>
      <queryTableField id="2" name="Tm" tableColumnId="2"/>
      <queryTableField id="3" name="G" tableColumnId="3"/>
      <queryTableField id="4" name="RshTD" tableColumnId="4"/>
      <queryTableField id="5" name="RecTD" tableColumnId="5"/>
      <queryTableField id="6" name="PR TD" tableColumnId="6"/>
      <queryTableField id="7" name="KR TD" tableColumnId="7"/>
      <queryTableField id="8" name="FblTD" tableColumnId="8"/>
      <queryTableField id="9" name="IntTD" tableColumnId="9"/>
      <queryTableField id="10" name="OthTD" tableColumnId="10"/>
      <queryTableField id="11" name="AllTD" tableColumnId="11"/>
      <queryTableField id="12" name="2PM" tableColumnId="12"/>
      <queryTableField id="13" name="2PA" tableColumnId="13"/>
      <queryTableField id="14" name="D2P" tableColumnId="14"/>
      <queryTableField id="15" name="XPM" tableColumnId="15"/>
      <queryTableField id="16" name="XPA" tableColumnId="16"/>
      <queryTableField id="17" name="FGM" tableColumnId="17"/>
      <queryTableField id="18" name="FGA" tableColumnId="18"/>
      <queryTableField id="19" name="Sfty" tableColumnId="19"/>
      <queryTableField id="20" name="Pts" tableColumnId="20"/>
      <queryTableField id="21" name="Pts/G" tableColumnId="21"/>
    </queryTableFields>
  </queryTableRefresh>
  <extLst>
    <ext xmlns:x15="http://schemas.microsoft.com/office/spreadsheetml/2010/11/main" uri="{883FBD77-0823-4a55-B5E3-86C4891E6966}">
      <x15:queryTable sourceDataName="Query - Scoring Defense Table"/>
    </ext>
  </extLst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60BCCF68-2B50-4538-8A2D-7C6B0AE8C2D0}" autoFormatId="16" applyNumberFormats="0" applyBorderFormats="0" applyFontFormats="0" applyPatternFormats="0" applyAlignmentFormats="0" applyWidthHeightFormats="0">
  <queryTableRefresh nextId="67">
    <queryTableFields count="33">
      <queryTableField id="34" name="Rk" tableColumnId="34"/>
      <queryTableField id="35" name="Player" tableColumnId="35"/>
      <queryTableField id="36" name="Tm" tableColumnId="36"/>
      <queryTableField id="37" name="FantPos" tableColumnId="37"/>
      <queryTableField id="38" name="Age" tableColumnId="38"/>
      <queryTableField id="39" name="G" tableColumnId="39"/>
      <queryTableField id="40" name="GS" tableColumnId="40"/>
      <queryTableField id="41" name="Cmp" tableColumnId="41"/>
      <queryTableField id="42" name="Att" tableColumnId="42"/>
      <queryTableField id="43" name="Yds" tableColumnId="43"/>
      <queryTableField id="44" name="TD" tableColumnId="44"/>
      <queryTableField id="45" name="Int" tableColumnId="45"/>
      <queryTableField id="46" name="Att_1" tableColumnId="46"/>
      <queryTableField id="47" name="Yds_2" tableColumnId="47"/>
      <queryTableField id="48" name="Y/A" tableColumnId="48"/>
      <queryTableField id="49" name="TD_3" tableColumnId="49"/>
      <queryTableField id="50" name="Tgt" tableColumnId="50"/>
      <queryTableField id="51" name="Rec" tableColumnId="51"/>
      <queryTableField id="52" name="Yds_4" tableColumnId="52"/>
      <queryTableField id="53" name="Y/R" tableColumnId="53"/>
      <queryTableField id="54" name="TD_5" tableColumnId="54"/>
      <queryTableField id="55" name="Fmb" tableColumnId="55"/>
      <queryTableField id="56" name="FL" tableColumnId="56"/>
      <queryTableField id="57" name="TD_6" tableColumnId="57"/>
      <queryTableField id="58" name="2PM" tableColumnId="58"/>
      <queryTableField id="59" name="2PP" tableColumnId="59"/>
      <queryTableField id="60" name="FantPt" tableColumnId="60"/>
      <queryTableField id="61" name="PPR" tableColumnId="61"/>
      <queryTableField id="62" name="DKPt" tableColumnId="62"/>
      <queryTableField id="63" name="FDPt" tableColumnId="63"/>
      <queryTableField id="64" name="VBD" tableColumnId="64"/>
      <queryTableField id="65" name="PosRank" tableColumnId="65"/>
      <queryTableField id="66" name="OvRank" tableColumnId="66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4">
  <rv s="0">
    <v>0</v>
    <v>4</v>
  </rv>
  <rv s="0">
    <v>1</v>
    <v>4</v>
  </rv>
  <rv s="0">
    <v>2</v>
    <v>5</v>
  </rv>
  <rv s="0">
    <v>0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1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20</v>
    <v>4</v>
  </rv>
  <rv s="0">
    <v>27</v>
    <v>4</v>
  </rv>
  <rv s="0">
    <v>22</v>
    <v>4</v>
  </rv>
  <rv s="0">
    <v>24</v>
    <v>4</v>
  </rv>
  <rv s="0">
    <v>7</v>
    <v>4</v>
  </rv>
  <rv s="0">
    <v>23</v>
    <v>4</v>
  </rv>
  <rv s="0">
    <v>21</v>
    <v>4</v>
  </rv>
  <rv s="0">
    <v>14</v>
    <v>4</v>
  </rv>
  <rv s="0">
    <v>2</v>
    <v>4</v>
  </rv>
  <rv s="0">
    <v>8</v>
    <v>4</v>
  </rv>
  <rv s="0">
    <v>19</v>
    <v>4</v>
  </rv>
  <rv s="0">
    <v>17</v>
    <v>4</v>
  </rv>
  <rv s="0">
    <v>5</v>
    <v>4</v>
  </rv>
  <rv s="0">
    <v>25</v>
    <v>4</v>
  </rv>
  <rv s="0">
    <v>15</v>
    <v>4</v>
  </rv>
  <rv s="0">
    <v>28</v>
    <v>4</v>
  </rv>
  <rv s="0">
    <v>11</v>
    <v>4</v>
  </rv>
  <rv s="0">
    <v>26</v>
    <v>4</v>
  </rv>
  <rv s="0">
    <v>30</v>
    <v>4</v>
  </rv>
  <rv s="0">
    <v>31</v>
    <v>4</v>
  </rv>
  <rv s="0">
    <v>3</v>
    <v>4</v>
  </rv>
  <rv s="0">
    <v>16</v>
    <v>4</v>
  </rv>
  <rv s="0">
    <v>29</v>
    <v>4</v>
  </rv>
  <rv s="0">
    <v>4</v>
    <v>4</v>
  </rv>
  <rv s="0">
    <v>10</v>
    <v>4</v>
  </rv>
  <rv s="0">
    <v>13</v>
    <v>4</v>
  </rv>
  <rv s="0">
    <v>12</v>
    <v>4</v>
  </rv>
  <rv s="0">
    <v>9</v>
    <v>4</v>
  </rv>
  <rv s="0">
    <v>6</v>
    <v>4</v>
  </rv>
  <rv s="0">
    <v>18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763064-00D3-4808-91D0-F40BE96C17FA}" name="Table4" displayName="Table4" ref="B1:D33" totalsRowShown="0" tableBorderDxfId="226">
  <autoFilter ref="B1:D33" xr:uid="{77763064-00D3-4808-91D0-F40BE96C17FA}"/>
  <sortState xmlns:xlrd2="http://schemas.microsoft.com/office/spreadsheetml/2017/richdata2" ref="B2:D33">
    <sortCondition descending="1" ref="D1:D33"/>
  </sortState>
  <tableColumns count="3">
    <tableColumn id="1" xr3:uid="{4E2A1702-6566-4129-9328-E929B7C7F06D}" name="2025"/>
    <tableColumn id="2" xr3:uid="{65566CCA-2BB8-4E6E-B084-E9C8CE1C6E0B}" name="Power Rating" dataDxfId="225">
      <calculatedColumnFormula>VLOOKUP(A2,YPP!$A$2:$S$35,4,0)-VLOOKUP(A2,YPP!$U$2:$AD$35,4,0)</calculatedColumnFormula>
    </tableColumn>
    <tableColumn id="3" xr3:uid="{32432FAF-319D-44D2-AC0E-4E6CF2266BC3}" name="Power Rating ">
      <calculatedColumnFormula>C2*-1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FD3252-E4B2-4BF3-8E83-7FCCD0E12B4E}" name="TYPP" displayName="TYPP" ref="B1:H33" tableType="queryTable" totalsRowShown="0">
  <autoFilter ref="B1:H33" xr:uid="{32FD3252-E4B2-4BF3-8E83-7FCCD0E12B4E}"/>
  <tableColumns count="7">
    <tableColumn id="2" xr3:uid="{64F353DE-3BB4-41BC-B631-8EA1DEC2C312}" uniqueName="2" name="Team" queryTableFieldId="2" dataDxfId="224"/>
    <tableColumn id="3" xr3:uid="{1246C68B-2977-4FB0-8E0C-47FC0F80723F}" uniqueName="3" name="2025" queryTableFieldId="3" dataDxfId="223"/>
    <tableColumn id="4" xr3:uid="{4C0B9596-1B45-4F80-B492-0DC4CA743DDB}" uniqueName="4" name="Last 3" queryTableFieldId="4" dataDxfId="222"/>
    <tableColumn id="5" xr3:uid="{F6736E9B-E5FA-4188-9542-D1E764B33FC7}" uniqueName="5" name="Last 1" queryTableFieldId="5" dataDxfId="221"/>
    <tableColumn id="6" xr3:uid="{FF6A1D72-6013-4D95-95BC-946C9386630B}" uniqueName="6" name="Home" queryTableFieldId="6" dataDxfId="220"/>
    <tableColumn id="7" xr3:uid="{68FF86D7-73C5-450B-B940-AAFEED114D88}" uniqueName="7" name="Away" queryTableFieldId="7" dataDxfId="219"/>
    <tableColumn id="8" xr3:uid="{5C34A6DC-9754-4A03-9D76-51EBF7E1EE7C}" uniqueName="8" name="2024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2B36BC-8CBE-4686-991C-8B4B1FE98AE3}" name="OTYPP" displayName="OTYPP" ref="K1:Q33" tableType="queryTable" totalsRowShown="0">
  <autoFilter ref="K1:Q33" xr:uid="{D32B36BC-8CBE-4686-991C-8B4B1FE98AE3}"/>
  <tableColumns count="7">
    <tableColumn id="2" xr3:uid="{1C0EA1B3-D33F-483E-BC54-72938E66B273}" uniqueName="2" name="Team" queryTableFieldId="2" dataDxfId="218"/>
    <tableColumn id="3" xr3:uid="{9CB113A5-4AAD-4C27-B49A-AC34D2A1C561}" uniqueName="3" name="2025" queryTableFieldId="3" dataDxfId="217"/>
    <tableColumn id="4" xr3:uid="{9DA3EE88-0145-4443-A33A-697920FC6E34}" uniqueName="4" name="Last 3" queryTableFieldId="4" dataDxfId="216"/>
    <tableColumn id="5" xr3:uid="{70BCC8DE-27AF-433F-8319-7F67547C88E0}" uniqueName="5" name="Last 1" queryTableFieldId="5" dataDxfId="215"/>
    <tableColumn id="6" xr3:uid="{B6B089A6-171A-463D-B8D1-688CD5C49EB1}" uniqueName="6" name="Home" queryTableFieldId="6" dataDxfId="214"/>
    <tableColumn id="7" xr3:uid="{B80AAD63-919C-4BC5-967B-4D7D620004D1}" uniqueName="7" name="Away" queryTableFieldId="7" dataDxfId="213"/>
    <tableColumn id="8" xr3:uid="{E0F9ABD4-7C66-4A72-A424-8215048C2C18}" uniqueName="8" name="2024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0EC2257-D063-4966-AD29-3E8D286D3126}" name="Team_Offense_Table" displayName="Team_Offense_Table" ref="A2:AB37" tableType="queryTable" totalsRowShown="0">
  <autoFilter ref="A2:AB37" xr:uid="{B0EC2257-D063-4966-AD29-3E8D286D3126}"/>
  <tableColumns count="28">
    <tableColumn id="1" xr3:uid="{D97C59D6-9F31-48D0-A895-C6D414015875}" uniqueName="1" name="Rk" queryTableFieldId="1"/>
    <tableColumn id="2" xr3:uid="{17A07915-3AB5-44EF-8914-1C588AF54690}" uniqueName="2" name="Tm" queryTableFieldId="2" dataDxfId="212"/>
    <tableColumn id="3" xr3:uid="{13AA8D44-B176-4D22-8ECA-10167055DA71}" uniqueName="3" name="G" queryTableFieldId="3"/>
    <tableColumn id="4" xr3:uid="{CDE62727-943E-4FEB-9BC4-8D690519F4AE}" uniqueName="4" name="PF" queryTableFieldId="4"/>
    <tableColumn id="5" xr3:uid="{28B2F1EB-AF35-454A-B7A1-DBB111D959EB}" uniqueName="5" name="Yds" queryTableFieldId="5"/>
    <tableColumn id="6" xr3:uid="{AE666185-F9A0-4E57-AC98-9F34D5EEB230}" uniqueName="6" name="Ply" queryTableFieldId="6"/>
    <tableColumn id="7" xr3:uid="{41FECFFB-B4DB-4D84-A128-5ACEB7DC48DF}" uniqueName="7" name="Y/P" queryTableFieldId="7"/>
    <tableColumn id="8" xr3:uid="{FB8F6A35-15CC-4DDC-9288-BC8436898BFC}" uniqueName="8" name="TO" queryTableFieldId="8"/>
    <tableColumn id="9" xr3:uid="{D27751D6-7EA9-417F-8CB1-E61E2C5A34B4}" uniqueName="9" name="FL" queryTableFieldId="9"/>
    <tableColumn id="10" xr3:uid="{3AE495ED-7B4C-432B-8CB5-60D959664B77}" uniqueName="10" name="1stD" queryTableFieldId="10"/>
    <tableColumn id="11" xr3:uid="{D88C7600-CFC5-441A-971D-E935F89C3443}" uniqueName="11" name="Cmp" queryTableFieldId="11"/>
    <tableColumn id="12" xr3:uid="{02A56DF2-96E5-4689-8F18-82712136B930}" uniqueName="12" name="Att" queryTableFieldId="12"/>
    <tableColumn id="13" xr3:uid="{BD959B23-A999-4DB9-B9FB-14CA0397BEB2}" uniqueName="13" name="Yds_1" queryTableFieldId="13"/>
    <tableColumn id="14" xr3:uid="{1F38C468-E73A-44A0-B31C-5B2E70BB5DA5}" uniqueName="14" name="TD" queryTableFieldId="14"/>
    <tableColumn id="15" xr3:uid="{4512F3EE-150E-4ECB-AFAF-64E9F755760D}" uniqueName="15" name="Int" queryTableFieldId="15"/>
    <tableColumn id="16" xr3:uid="{4203E916-5892-4DC5-9C8B-83CDCE720250}" uniqueName="16" name="NY/A" queryTableFieldId="16"/>
    <tableColumn id="17" xr3:uid="{62353640-1171-476C-8D35-3182721860F3}" uniqueName="17" name="1stD_2" queryTableFieldId="17"/>
    <tableColumn id="18" xr3:uid="{22EC3795-BA3A-4BF2-9ED3-5923518A2DEA}" uniqueName="18" name="Att_3" queryTableFieldId="18"/>
    <tableColumn id="19" xr3:uid="{921777F8-958E-485D-9B16-A547777A9009}" uniqueName="19" name="Yds_4" queryTableFieldId="19"/>
    <tableColumn id="20" xr3:uid="{20D3B610-E013-4D1F-B9FB-1B9B896C4F54}" uniqueName="20" name="TD_5" queryTableFieldId="20"/>
    <tableColumn id="21" xr3:uid="{024A89F1-8821-4162-A0B0-304889BAB848}" uniqueName="21" name="Y/A" queryTableFieldId="21"/>
    <tableColumn id="22" xr3:uid="{CCB3EBD9-F454-4DCD-9FA9-1A43893C1906}" uniqueName="22" name="1stD_6" queryTableFieldId="22"/>
    <tableColumn id="23" xr3:uid="{991106EE-1BC4-4F71-AC4B-99DC7BCE4D3C}" uniqueName="23" name="Pen" queryTableFieldId="23"/>
    <tableColumn id="24" xr3:uid="{D0818BBE-BEDF-42EB-832B-8550A5735FBE}" uniqueName="24" name="Yds_7" queryTableFieldId="24"/>
    <tableColumn id="25" xr3:uid="{4BD9FAB9-FF60-4D85-A9D6-179F1E05A5FA}" uniqueName="25" name="1stPy" queryTableFieldId="25"/>
    <tableColumn id="26" xr3:uid="{8A757214-94CA-49C8-902C-F2ADC575D8A5}" uniqueName="26" name="Sc%" queryTableFieldId="26"/>
    <tableColumn id="27" xr3:uid="{68FD0754-5308-4D61-9AD1-744F8C0CDFC8}" uniqueName="27" name="TO%" queryTableFieldId="27"/>
    <tableColumn id="28" xr3:uid="{F29C6D1F-4628-4E0F-859C-B92CD0F9B3DD}" uniqueName="28" name="EXP" queryTableField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1AC9B46-DFF9-4247-B186-5A82B5AF571E}" name="Passing_Offense_Table" displayName="Passing_Offense_Table" ref="A41:Y76" tableType="queryTable" totalsRowShown="0">
  <autoFilter ref="A41:Y76" xr:uid="{01AC9B46-DFF9-4247-B186-5A82B5AF571E}"/>
  <tableColumns count="25">
    <tableColumn id="1" xr3:uid="{AB9517CB-66C7-4B75-9837-0835DB28C924}" uniqueName="1" name="Rk" queryTableFieldId="1"/>
    <tableColumn id="2" xr3:uid="{8F81B03F-C3BE-4D38-977A-028C2257A7BC}" uniqueName="2" name="Tm" queryTableFieldId="2" dataDxfId="211"/>
    <tableColumn id="3" xr3:uid="{B64702C0-305D-4296-8F97-2033872952E3}" uniqueName="3" name="G" queryTableFieldId="3"/>
    <tableColumn id="4" xr3:uid="{7D414DC0-7462-40F3-85E0-FC7F7C73A1A3}" uniqueName="4" name="Cmp" queryTableFieldId="4"/>
    <tableColumn id="5" xr3:uid="{7C1C4730-5FF4-4F85-AEBB-8D46F0E8924D}" uniqueName="5" name="Att" queryTableFieldId="5"/>
    <tableColumn id="6" xr3:uid="{AB440FC4-07B6-4947-8ABB-1A1966796BF1}" uniqueName="6" name="Cmp%" queryTableFieldId="6"/>
    <tableColumn id="7" xr3:uid="{6DEC1349-1E0B-4928-8FCC-FCD116DB0E16}" uniqueName="7" name="Yds" queryTableFieldId="7"/>
    <tableColumn id="8" xr3:uid="{0CE754F2-27CF-4F5B-87B1-8C0EEE0F4210}" uniqueName="8" name="TD" queryTableFieldId="8"/>
    <tableColumn id="9" xr3:uid="{3AA57E3E-F97A-42F1-B2DE-83BB01CDBCD6}" uniqueName="9" name="TD%" queryTableFieldId="9"/>
    <tableColumn id="10" xr3:uid="{CF0A3283-66BB-4776-8B43-0A9D2006F018}" uniqueName="10" name="Int" queryTableFieldId="10"/>
    <tableColumn id="11" xr3:uid="{6703E60A-22C5-4EEA-80F2-7B73B2271234}" uniqueName="11" name="Int%" queryTableFieldId="11"/>
    <tableColumn id="12" xr3:uid="{AB69124B-A020-4F8C-A945-B59413B3B968}" uniqueName="12" name="Lng" queryTableFieldId="12"/>
    <tableColumn id="13" xr3:uid="{9DADFB30-E621-43E9-BB28-C4D2D27B5B80}" uniqueName="13" name="Y/A" queryTableFieldId="13"/>
    <tableColumn id="14" xr3:uid="{F8584573-5EBD-429A-9DB6-2EA598BAEF1E}" uniqueName="14" name="AY/A" queryTableFieldId="14"/>
    <tableColumn id="15" xr3:uid="{53E2FA90-BEDF-40AF-85BE-0722E16669FF}" uniqueName="15" name="Y/C" queryTableFieldId="15"/>
    <tableColumn id="16" xr3:uid="{CBE755F3-07B5-451B-9A3B-A1EF70BAE943}" uniqueName="16" name="Y/G" queryTableFieldId="16"/>
    <tableColumn id="17" xr3:uid="{56C5FB51-BC51-4450-8DF9-24DF5F054D12}" uniqueName="17" name="Rate" queryTableFieldId="17"/>
    <tableColumn id="18" xr3:uid="{12FE6CAF-8C28-4A45-A897-43463725CC29}" uniqueName="18" name="Sk" queryTableFieldId="18"/>
    <tableColumn id="19" xr3:uid="{BA353666-48D8-41C9-A22C-AD5A7B15C86F}" uniqueName="19" name="Yds_1" queryTableFieldId="19"/>
    <tableColumn id="20" xr3:uid="{8A7E649E-90C9-495B-B14F-CFB79226B503}" uniqueName="20" name="Sk%" queryTableFieldId="20"/>
    <tableColumn id="21" xr3:uid="{331DC18E-57FE-493C-866A-30DFA02F0878}" uniqueName="21" name="NY/A" queryTableFieldId="21"/>
    <tableColumn id="22" xr3:uid="{7D537A7D-67FE-4791-A3FE-444EAF88F677}" uniqueName="22" name="ANY/A" queryTableFieldId="22"/>
    <tableColumn id="23" xr3:uid="{4E2BB648-D5CB-4D94-863D-3F7782A6B0DC}" uniqueName="23" name="4QC" queryTableFieldId="23"/>
    <tableColumn id="24" xr3:uid="{5EA33408-7C2F-40C3-AB40-6F4C12D9D312}" uniqueName="24" name="GWD" queryTableFieldId="24"/>
    <tableColumn id="25" xr3:uid="{8A2E14DA-46F8-4107-A6F0-474DD0F0ECE3}" uniqueName="25" name="EXP" queryTableFieldId="2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220EF5E-9F11-418E-8F82-4172629D5444}" name="Rushing_Offense_Table" displayName="Rushing_Offense_Table" ref="A80:K115" tableType="queryTable" totalsRowShown="0">
  <autoFilter ref="A80:K115" xr:uid="{2220EF5E-9F11-418E-8F82-4172629D5444}"/>
  <tableColumns count="11">
    <tableColumn id="1" xr3:uid="{CEBDEDC9-39B3-457A-9101-47E4904086F0}" uniqueName="1" name="Rk" queryTableFieldId="1"/>
    <tableColumn id="2" xr3:uid="{A42FD1D1-AD51-4CA3-80EC-C04AE58F37B2}" uniqueName="2" name="Tm" queryTableFieldId="2" dataDxfId="210"/>
    <tableColumn id="3" xr3:uid="{2922B3BE-0462-44F9-9922-81FAE7B7DBE6}" uniqueName="3" name="G" queryTableFieldId="3"/>
    <tableColumn id="4" xr3:uid="{B068304C-DCB0-4CD9-8571-C82818A7D0D5}" uniqueName="4" name="Att" queryTableFieldId="4"/>
    <tableColumn id="5" xr3:uid="{B24845C9-ABD8-49B1-9812-3B9F29F3C6CD}" uniqueName="5" name="Yds" queryTableFieldId="5"/>
    <tableColumn id="6" xr3:uid="{9A0B0D36-EE23-476F-A3C4-F32A789EA6F4}" uniqueName="6" name="TD" queryTableFieldId="6"/>
    <tableColumn id="7" xr3:uid="{E69F0179-8BDC-4353-9D1A-AAE5147E3470}" uniqueName="7" name="Lng" queryTableFieldId="7"/>
    <tableColumn id="8" xr3:uid="{B0DD6205-7A19-4B93-82C6-5BF59C04442B}" uniqueName="8" name="Y/A" queryTableFieldId="8"/>
    <tableColumn id="9" xr3:uid="{761D9ED0-A123-4940-B351-E538F565F02A}" uniqueName="9" name="Y/G" queryTableFieldId="9"/>
    <tableColumn id="10" xr3:uid="{C1E08C34-718D-4EF3-B2B9-464E9F9408AA}" uniqueName="10" name="Fmb" queryTableFieldId="10"/>
    <tableColumn id="11" xr3:uid="{DD3F307A-E6F2-4D2E-9FA9-2D5C2448E6AB}" uniqueName="11" name="EXP" queryTableFieldId="1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FD4DA89-B12C-429F-A0B1-D1A573904D7F}" name="Scoring_Offense_Table" displayName="Scoring_Offense_Table" ref="A119:U154" tableType="queryTable" totalsRowShown="0">
  <autoFilter ref="A119:U154" xr:uid="{2FD4DA89-B12C-429F-A0B1-D1A573904D7F}"/>
  <tableColumns count="21">
    <tableColumn id="1" xr3:uid="{3214DE5F-B779-4957-9F92-9623B8A2BDED}" uniqueName="1" name="Rk" queryTableFieldId="1" dataDxfId="209"/>
    <tableColumn id="2" xr3:uid="{27D01101-9D1A-4A6A-B988-B0260FB0C381}" uniqueName="2" name="Tm" queryTableFieldId="2" dataDxfId="208"/>
    <tableColumn id="3" xr3:uid="{49EA4904-C6C4-445A-83C1-83BE486CA192}" uniqueName="3" name="G" queryTableFieldId="3" dataDxfId="207"/>
    <tableColumn id="4" xr3:uid="{64334BEA-5295-4F7E-866A-9BE61F0923B8}" uniqueName="4" name="RshTD" queryTableFieldId="4" dataDxfId="206"/>
    <tableColumn id="5" xr3:uid="{4D6C7201-4156-4E90-AAB4-D67E9EB0ECB7}" uniqueName="5" name="RecTD" queryTableFieldId="5" dataDxfId="205"/>
    <tableColumn id="6" xr3:uid="{43EB7A5D-A21B-49A9-83E8-1DC6531780B1}" uniqueName="6" name="PR TD" queryTableFieldId="6" dataDxfId="204"/>
    <tableColumn id="7" xr3:uid="{37B494A8-E897-4C9A-A83B-D6BBA09D2634}" uniqueName="7" name="KR TD" queryTableFieldId="7" dataDxfId="203"/>
    <tableColumn id="8" xr3:uid="{0DF7D72C-FE7E-47B2-AC74-D5B7C144A3B3}" uniqueName="8" name="FblTD" queryTableFieldId="8" dataDxfId="202"/>
    <tableColumn id="9" xr3:uid="{99581CE0-B8B7-45A2-AD71-203C1E935C5F}" uniqueName="9" name="IntTD" queryTableFieldId="9" dataDxfId="201"/>
    <tableColumn id="10" xr3:uid="{3C585D73-173A-490F-A205-C077F1945716}" uniqueName="10" name="OthTD" queryTableFieldId="10" dataDxfId="200"/>
    <tableColumn id="11" xr3:uid="{E0827584-0C94-40B9-BDC0-CA233BB9F895}" uniqueName="11" name="AllTD" queryTableFieldId="11" dataDxfId="199"/>
    <tableColumn id="12" xr3:uid="{4A23CC91-FF17-4296-9BFD-690FB24E8344}" uniqueName="12" name="2PM" queryTableFieldId="12" dataDxfId="198"/>
    <tableColumn id="13" xr3:uid="{C757D044-8660-4BED-A20A-E5380718A8E8}" uniqueName="13" name="2PA" queryTableFieldId="13" dataDxfId="197"/>
    <tableColumn id="14" xr3:uid="{3646D826-961E-4537-B5F7-54BDEC4AD112}" uniqueName="14" name="D2P" queryTableFieldId="14" dataDxfId="196"/>
    <tableColumn id="15" xr3:uid="{18FA0BEE-2FEF-4DB5-8D81-011DDBD1B491}" uniqueName="15" name="XPM" queryTableFieldId="15" dataDxfId="195"/>
    <tableColumn id="16" xr3:uid="{920BD905-AEC6-440D-9868-4DBB4CF7C6DB}" uniqueName="16" name="XPA" queryTableFieldId="16" dataDxfId="194"/>
    <tableColumn id="17" xr3:uid="{3E493E54-E9BF-465F-9F7A-4F0F8E7364B4}" uniqueName="17" name="FGM" queryTableFieldId="17" dataDxfId="193"/>
    <tableColumn id="18" xr3:uid="{1AFF8607-8640-4F21-8AFC-C97EB05B053F}" uniqueName="18" name="FGA" queryTableFieldId="18" dataDxfId="192"/>
    <tableColumn id="19" xr3:uid="{919D29BA-ECCD-46C5-8A96-6DF1C33A1F41}" uniqueName="19" name="Sfty" queryTableFieldId="19" dataDxfId="191"/>
    <tableColumn id="20" xr3:uid="{646561F1-56F1-49FB-8EB0-FCF619740379}" uniqueName="20" name="Pts" queryTableFieldId="20" dataDxfId="190"/>
    <tableColumn id="21" xr3:uid="{EC1B216A-05E1-4B9A-92E2-B37F63201801}" uniqueName="21" name="Pts/G" queryTableFieldId="21" dataDxfId="18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8E94B6E-3B3E-4748-9244-5D907AB7DF6B}" name="Drive_Averages_Table" displayName="Drive_Averages_Table" ref="A158:L191" tableType="queryTable" totalsRowShown="0">
  <autoFilter ref="A158:L191" xr:uid="{88E94B6E-3B3E-4748-9244-5D907AB7DF6B}"/>
  <tableColumns count="12">
    <tableColumn id="1" xr3:uid="{0CFD9146-ABEE-48E7-96F3-283A9BFE9BB3}" uniqueName="1" name="Rk" queryTableFieldId="1"/>
    <tableColumn id="2" xr3:uid="{D830A6E7-3627-4EB9-9D23-D9BE5E397D27}" uniqueName="2" name="Tm" queryTableFieldId="2" dataDxfId="188"/>
    <tableColumn id="3" xr3:uid="{18F8A316-B653-49B5-B2C3-49E0779028D4}" uniqueName="3" name="G" queryTableFieldId="3"/>
    <tableColumn id="4" xr3:uid="{86A526AD-5401-4F1F-898F-97F9C3A44536}" uniqueName="4" name="#Dr" queryTableFieldId="4"/>
    <tableColumn id="5" xr3:uid="{600EA550-4DD1-4262-AD89-4993F003C83F}" uniqueName="5" name="Plays" queryTableFieldId="5"/>
    <tableColumn id="6" xr3:uid="{E3EEDAF9-0FF9-4E0D-B588-00C52F0874FF}" uniqueName="6" name="Sc%" queryTableFieldId="6"/>
    <tableColumn id="7" xr3:uid="{72175802-4DE7-40ED-AC78-7F237EF12911}" uniqueName="7" name="TO%" queryTableFieldId="7"/>
    <tableColumn id="8" xr3:uid="{3D08ACFD-C366-446E-9CB0-5BA32625B418}" uniqueName="8" name="Plays_1" queryTableFieldId="8"/>
    <tableColumn id="9" xr3:uid="{FDB675F7-32C5-4AA7-A916-A9C97FA2E4EF}" uniqueName="9" name="Yds" queryTableFieldId="9"/>
    <tableColumn id="10" xr3:uid="{E747DB06-C089-4983-B9F4-E37D94AE2BC9}" uniqueName="10" name="Start" queryTableFieldId="10" dataDxfId="187"/>
    <tableColumn id="11" xr3:uid="{F98E29BF-9C36-4E5E-B8AD-F19B3A048118}" uniqueName="11" name="Time" queryTableFieldId="11" dataDxfId="186"/>
    <tableColumn id="12" xr3:uid="{71DE8D49-4E5F-4865-8FD0-8C658427EDFE}" uniqueName="12" name="Pts" queryTableFieldId="1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60BAEA0-39E5-480E-9F4B-3E995B7A8B61}" name="Team_Defense_Table" displayName="Team_Defense_Table" ref="A2:AB37" tableType="queryTable" totalsRowShown="0">
  <autoFilter ref="A2:AB37" xr:uid="{F60BAEA0-39E5-480E-9F4B-3E995B7A8B61}"/>
  <tableColumns count="28">
    <tableColumn id="1" xr3:uid="{3978ACC9-B972-4B28-A444-8F2C463DB6AF}" uniqueName="1" name="Rk" queryTableFieldId="1"/>
    <tableColumn id="2" xr3:uid="{EC3B7368-D58D-4685-9F3A-75308196043F}" uniqueName="2" name="Tm" queryTableFieldId="2" dataDxfId="185"/>
    <tableColumn id="3" xr3:uid="{6DE0E3BB-DABD-400D-A974-C377B9668AA0}" uniqueName="3" name="G" queryTableFieldId="3"/>
    <tableColumn id="4" xr3:uid="{0DAEE7FE-698E-4793-B4B7-C3E6C2EEDDA2}" uniqueName="4" name="PA" queryTableFieldId="4"/>
    <tableColumn id="5" xr3:uid="{CC408D8A-1663-4F85-9CC7-ABA54A619CDE}" uniqueName="5" name="Yds" queryTableFieldId="5"/>
    <tableColumn id="6" xr3:uid="{DFA7C241-C054-4CF9-8C35-A42B9B6910D3}" uniqueName="6" name="Ply" queryTableFieldId="6"/>
    <tableColumn id="7" xr3:uid="{1B867DDE-67C2-49E9-81E8-49150BA4A31F}" uniqueName="7" name="Y/P" queryTableFieldId="7"/>
    <tableColumn id="8" xr3:uid="{B9741F7F-7519-4AAF-979B-06405CC0DFD5}" uniqueName="8" name="TO" queryTableFieldId="8"/>
    <tableColumn id="9" xr3:uid="{9D71630B-AA16-4ABE-9118-92E7FC41AF81}" uniqueName="9" name="FL" queryTableFieldId="9"/>
    <tableColumn id="10" xr3:uid="{492C17E1-F1F9-447B-913C-9E9562B2C04B}" uniqueName="10" name="1stD" queryTableFieldId="10"/>
    <tableColumn id="11" xr3:uid="{965D8DED-566E-45D0-8358-05D14CBDDAD4}" uniqueName="11" name="Cmp" queryTableFieldId="11"/>
    <tableColumn id="12" xr3:uid="{D7DEBC51-65B7-4C2F-BA08-D6714A97BB9F}" uniqueName="12" name="Att" queryTableFieldId="12"/>
    <tableColumn id="13" xr3:uid="{B5D67DE0-3765-49FA-8CD4-C0DACB2FB12C}" uniqueName="13" name="Yds_1" queryTableFieldId="13"/>
    <tableColumn id="14" xr3:uid="{E001B94D-998B-4416-B0DD-CCD2F148641A}" uniqueName="14" name="TD" queryTableFieldId="14"/>
    <tableColumn id="15" xr3:uid="{60AD5CA1-EDAD-429E-9E4E-FEBE0A77F25C}" uniqueName="15" name="Int" queryTableFieldId="15"/>
    <tableColumn id="16" xr3:uid="{1261E0D0-B8CE-4D32-95BB-D401EEB6A93B}" uniqueName="16" name="NY/A" queryTableFieldId="16"/>
    <tableColumn id="17" xr3:uid="{B26CBCAC-51AF-4790-BE55-6E364BF4146A}" uniqueName="17" name="1stD_2" queryTableFieldId="17"/>
    <tableColumn id="18" xr3:uid="{7451562F-53A7-47FF-9575-5495A4A33E2A}" uniqueName="18" name="Att_3" queryTableFieldId="18"/>
    <tableColumn id="19" xr3:uid="{EBC8AE4C-BD6F-4B17-AF0D-E24C850741D5}" uniqueName="19" name="Yds_4" queryTableFieldId="19"/>
    <tableColumn id="20" xr3:uid="{C651AC7D-CDEE-4187-8CCF-E0B2AA3B351E}" uniqueName="20" name="TD_5" queryTableFieldId="20"/>
    <tableColumn id="21" xr3:uid="{31392EF1-0DD2-4FF1-9659-24D05D71728C}" uniqueName="21" name="Y/A" queryTableFieldId="21"/>
    <tableColumn id="22" xr3:uid="{F1EBD6B0-A478-4BAE-9ABB-9B6A9F093F9F}" uniqueName="22" name="1stD_6" queryTableFieldId="22"/>
    <tableColumn id="23" xr3:uid="{3DC733F0-5D7E-4E05-AB3F-4468E6BF59FB}" uniqueName="23" name="Pen" queryTableFieldId="23"/>
    <tableColumn id="24" xr3:uid="{7BE47C07-BE4C-453A-A8F1-3035B9D492EC}" uniqueName="24" name="Yds_7" queryTableFieldId="24"/>
    <tableColumn id="25" xr3:uid="{3ABB7242-F339-4B42-A168-12CC7755CEC3}" uniqueName="25" name="1stPy" queryTableFieldId="25"/>
    <tableColumn id="26" xr3:uid="{0F774882-B023-4091-AAF8-736536AA3B60}" uniqueName="26" name="Sc%" queryTableFieldId="26"/>
    <tableColumn id="27" xr3:uid="{869411D8-40D5-4FD8-91CC-98E082AEFA47}" uniqueName="27" name="TO%" queryTableFieldId="27"/>
    <tableColumn id="28" xr3:uid="{C5BF722E-FE8E-4359-93A2-BF2ECAB8A593}" uniqueName="28" name="EXP" queryTableFieldId="2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313B195-9565-4319-85A4-A660FB1BDD65}" name="Passing_Defense_Table" displayName="Passing_Defense_Table" ref="A41:Y76" tableType="queryTable" totalsRowShown="0">
  <autoFilter ref="A41:Y76" xr:uid="{2313B195-9565-4319-85A4-A660FB1BDD65}"/>
  <tableColumns count="25">
    <tableColumn id="1" xr3:uid="{55D84C15-A2D5-4B88-A889-2A4ACE8FB23B}" uniqueName="1" name="Rk" queryTableFieldId="1"/>
    <tableColumn id="2" xr3:uid="{109CE6F1-2562-4768-AEDF-0FA691D4B8E6}" uniqueName="2" name="Tm" queryTableFieldId="2" dataDxfId="184"/>
    <tableColumn id="3" xr3:uid="{5C2ED87E-D9D9-4D69-B757-5628C63AF840}" uniqueName="3" name="G" queryTableFieldId="3"/>
    <tableColumn id="4" xr3:uid="{F75D5245-DD99-409E-8A97-341D538A42B1}" uniqueName="4" name="Cmp" queryTableFieldId="4"/>
    <tableColumn id="5" xr3:uid="{150B0EE7-5FE6-4A67-B946-6E2AB7E82509}" uniqueName="5" name="Att" queryTableFieldId="5"/>
    <tableColumn id="6" xr3:uid="{FAD467A8-B9B7-41BF-BF6D-8810CCB4F957}" uniqueName="6" name="Cmp%" queryTableFieldId="6"/>
    <tableColumn id="7" xr3:uid="{60C14AAD-9805-4AD8-BE4F-5ACBA2338911}" uniqueName="7" name="Yds" queryTableFieldId="7"/>
    <tableColumn id="8" xr3:uid="{E3D9A71F-9D3A-45D6-AAA1-835CC2EB911F}" uniqueName="8" name="TD" queryTableFieldId="8"/>
    <tableColumn id="9" xr3:uid="{321E900B-7A2D-422A-9970-B87D6364C2B7}" uniqueName="9" name="TD%" queryTableFieldId="9"/>
    <tableColumn id="10" xr3:uid="{A2A66E12-8E29-4ED1-99F7-AB87039404DF}" uniqueName="10" name="Int" queryTableFieldId="10"/>
    <tableColumn id="11" xr3:uid="{9C1414DE-3719-4AC2-B56A-0F5DD99A3CAD}" uniqueName="11" name="PD" queryTableFieldId="11"/>
    <tableColumn id="12" xr3:uid="{04C264F3-A511-4967-9C12-24041F4907E9}" uniqueName="12" name="Int%" queryTableFieldId="12"/>
    <tableColumn id="13" xr3:uid="{49390F42-AA5D-44A2-9515-FA2FD238B6E6}" uniqueName="13" name="Y/A" queryTableFieldId="13"/>
    <tableColumn id="14" xr3:uid="{4D5500EE-6E76-4127-9545-E8091E9F3E87}" uniqueName="14" name="AY/A" queryTableFieldId="14"/>
    <tableColumn id="15" xr3:uid="{19D35ABD-A41B-46D0-A6ED-0FA1FA67EA46}" uniqueName="15" name="Y/C" queryTableFieldId="15"/>
    <tableColumn id="16" xr3:uid="{4D856F08-4FE0-4720-91C0-05E64F2AD82A}" uniqueName="16" name="Y/G" queryTableFieldId="16"/>
    <tableColumn id="17" xr3:uid="{D4F95A06-E4FA-4403-A1A3-762C24D123D9}" uniqueName="17" name="Rate" queryTableFieldId="17"/>
    <tableColumn id="18" xr3:uid="{117BB6A3-5A98-4508-9F12-03D8B62A482F}" uniqueName="18" name="Sk" queryTableFieldId="18"/>
    <tableColumn id="19" xr3:uid="{CB027711-6D4A-4B3D-AB09-2AE69717B522}" uniqueName="19" name="Yds_1" queryTableFieldId="19"/>
    <tableColumn id="20" xr3:uid="{3583E438-A4D4-4C3C-919A-EECF24061C72}" uniqueName="20" name="QBHits" queryTableFieldId="20"/>
    <tableColumn id="21" xr3:uid="{B0D1D038-EEEB-4516-A43A-7D484BA0B0CF}" uniqueName="21" name="TFL" queryTableFieldId="21"/>
    <tableColumn id="22" xr3:uid="{4886DAA8-194A-482D-9324-1CAEA01E19EF}" uniqueName="22" name="Sk%" queryTableFieldId="22"/>
    <tableColumn id="23" xr3:uid="{78D6D09D-58B3-4685-994D-EF7C7E437E74}" uniqueName="23" name="NY/A" queryTableFieldId="23"/>
    <tableColumn id="24" xr3:uid="{2FE87A69-3921-4A23-9BBE-6198BD97842A}" uniqueName="24" name="ANY/A" queryTableFieldId="24"/>
    <tableColumn id="25" xr3:uid="{5A0E7B00-39E3-48EB-BF3A-77C9BC482EB8}" uniqueName="25" name="EXP" queryTableFieldId="2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A29BA54-5D73-47B7-A33A-D9CCC9BC0990}" name="Rushing_Defense_Table" displayName="Rushing_Defense_Table" ref="A80:I115" tableType="queryTable" totalsRowShown="0">
  <autoFilter ref="A80:I115" xr:uid="{DA29BA54-5D73-47B7-A33A-D9CCC9BC0990}"/>
  <tableColumns count="9">
    <tableColumn id="1" xr3:uid="{6C5F1673-2A0C-47A3-B80A-3D615EE9A88C}" uniqueName="1" name="Rk" queryTableFieldId="1"/>
    <tableColumn id="2" xr3:uid="{09A69B98-0A00-471B-A7AE-5B3351EBCB78}" uniqueName="2" name="Tm" queryTableFieldId="2" dataDxfId="183"/>
    <tableColumn id="3" xr3:uid="{A09CEC70-D978-451D-AA7E-90AA39CB6FF8}" uniqueName="3" name="G" queryTableFieldId="3"/>
    <tableColumn id="4" xr3:uid="{4916ECB2-1FBA-46D8-AAA7-50368E90F331}" uniqueName="4" name="Att" queryTableFieldId="4"/>
    <tableColumn id="5" xr3:uid="{1AF019F3-8B70-4CEC-8BA3-34C59589D556}" uniqueName="5" name="Yds" queryTableFieldId="5"/>
    <tableColumn id="6" xr3:uid="{5CACE9F7-8973-4740-975E-5D4997F4DFA6}" uniqueName="6" name="TD" queryTableFieldId="6"/>
    <tableColumn id="7" xr3:uid="{2F27B1DB-6C9B-45B9-8283-D0893AD1E1C2}" uniqueName="7" name="Y/A" queryTableFieldId="7"/>
    <tableColumn id="8" xr3:uid="{EF487FA1-79F7-4C90-9F22-4B28D52BB131}" uniqueName="8" name="Y/G" queryTableFieldId="8"/>
    <tableColumn id="9" xr3:uid="{EFDF50A9-037F-423B-9987-0584A6BF4CA8}" uniqueName="9" name="EXP" queryTableFieldId="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797D253-36E8-49F0-9165-9C9E73A26283}" name="Scoring_Defense_Table" displayName="Scoring_Defense_Table" ref="A119:U154" tableType="queryTable" totalsRowShown="0">
  <autoFilter ref="A119:U154" xr:uid="{A797D253-36E8-49F0-9165-9C9E73A26283}"/>
  <tableColumns count="21">
    <tableColumn id="1" xr3:uid="{F42AB865-01A5-4567-928C-92F96CA42FFA}" uniqueName="1" name="Rk" queryTableFieldId="1" dataDxfId="182"/>
    <tableColumn id="2" xr3:uid="{EB276FE6-F768-4811-88E1-2B7DC1A7BC32}" uniqueName="2" name="Tm" queryTableFieldId="2" dataDxfId="181"/>
    <tableColumn id="3" xr3:uid="{3995DC43-2290-4848-B40A-89BB56CE15CE}" uniqueName="3" name="G" queryTableFieldId="3" dataDxfId="180"/>
    <tableColumn id="4" xr3:uid="{7A9C4E89-B6C6-45B9-9E1D-929400A47CC7}" uniqueName="4" name="RshTD" queryTableFieldId="4" dataDxfId="179"/>
    <tableColumn id="5" xr3:uid="{7206F675-66CA-4F7E-A57A-0D706A562A1E}" uniqueName="5" name="RecTD" queryTableFieldId="5" dataDxfId="178"/>
    <tableColumn id="6" xr3:uid="{8E7FC15D-270B-40C7-9B5C-4A5A919BE58A}" uniqueName="6" name="PR TD" queryTableFieldId="6" dataDxfId="177"/>
    <tableColumn id="7" xr3:uid="{2F452A0A-8760-4751-9E87-F9880132CF48}" uniqueName="7" name="KR TD" queryTableFieldId="7" dataDxfId="176"/>
    <tableColumn id="8" xr3:uid="{8C8C43A6-37F7-4638-97DC-099013B646F4}" uniqueName="8" name="FblTD" queryTableFieldId="8" dataDxfId="175"/>
    <tableColumn id="9" xr3:uid="{A03A5F97-A904-4D15-8CB7-4DE6D2F69C5B}" uniqueName="9" name="IntTD" queryTableFieldId="9" dataDxfId="174"/>
    <tableColumn id="10" xr3:uid="{A0340331-D88D-4607-BCFF-C8BE0D9ACC79}" uniqueName="10" name="OthTD" queryTableFieldId="10" dataDxfId="173"/>
    <tableColumn id="11" xr3:uid="{2C7C9A25-EF68-4B82-823E-E28A2F746CA0}" uniqueName="11" name="AllTD" queryTableFieldId="11" dataDxfId="172"/>
    <tableColumn id="12" xr3:uid="{8BED8194-A897-402A-A14F-027D6E460E61}" uniqueName="12" name="2PM" queryTableFieldId="12" dataDxfId="171"/>
    <tableColumn id="13" xr3:uid="{1322B9E3-E6CF-47F5-8B9F-7D8815287BFC}" uniqueName="13" name="2PA" queryTableFieldId="13" dataDxfId="170"/>
    <tableColumn id="14" xr3:uid="{FBE45C70-52C1-4789-A5E7-2F945F491938}" uniqueName="14" name="D2P" queryTableFieldId="14" dataDxfId="169"/>
    <tableColumn id="15" xr3:uid="{D7A68BAA-2133-4E7F-9140-A011D3282011}" uniqueName="15" name="XPM" queryTableFieldId="15" dataDxfId="168"/>
    <tableColumn id="16" xr3:uid="{6A5B9167-C548-4E41-83CA-87DF8222436C}" uniqueName="16" name="XPA" queryTableFieldId="16" dataDxfId="167"/>
    <tableColumn id="17" xr3:uid="{D3A5B894-ECE1-46F2-A3F0-5FE6981F3634}" uniqueName="17" name="FGM" queryTableFieldId="17" dataDxfId="166"/>
    <tableColumn id="18" xr3:uid="{6DD06ACE-5D41-4E24-B83B-9E5144F717BB}" uniqueName="18" name="FGA" queryTableFieldId="18" dataDxfId="165"/>
    <tableColumn id="19" xr3:uid="{76A9BE50-9DFF-457E-BE76-650F5FE8C655}" uniqueName="19" name="Sfty" queryTableFieldId="19" dataDxfId="164"/>
    <tableColumn id="20" xr3:uid="{3C7AE5E6-75F3-491C-9961-8093E761DC65}" uniqueName="20" name="Pts" queryTableFieldId="20" dataDxfId="163"/>
    <tableColumn id="21" xr3:uid="{ED499195-59FD-48FA-A26A-870F68372744}" uniqueName="21" name="Pts/G" queryTableFieldId="21" dataDxfId="16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CA9ABF-1B50-4E9E-A3FB-DA0E703EDE80}" name="Fantasy_Rankings_Table" displayName="Fantasy_Rankings_Table" ref="B2:AH613" tableType="queryTable" totalsRowShown="0">
  <autoFilter ref="B2:AH613" xr:uid="{69CA9ABF-1B50-4E9E-A3FB-DA0E703EDE80}"/>
  <tableColumns count="33">
    <tableColumn id="34" xr3:uid="{F6964AF7-4FB9-4996-B022-B756102B0D2C}" uniqueName="34" name="Rk" queryTableFieldId="34" dataDxfId="161"/>
    <tableColumn id="35" xr3:uid="{1A264247-59AA-4732-A37D-0F1395326DC0}" uniqueName="35" name="Player" queryTableFieldId="35" dataDxfId="160"/>
    <tableColumn id="36" xr3:uid="{9948A443-9831-4A3F-8B61-8D8ABBFD8C75}" uniqueName="36" name="Tm" queryTableFieldId="36" dataDxfId="159"/>
    <tableColumn id="37" xr3:uid="{A9BA09D4-06C1-46E0-8E7F-9C4CA0A7E56D}" uniqueName="37" name="FantPos" queryTableFieldId="37" dataDxfId="158"/>
    <tableColumn id="38" xr3:uid="{220A29C9-B039-4B0F-A34A-E9878D755C79}" uniqueName="38" name="Age" queryTableFieldId="38" dataDxfId="157"/>
    <tableColumn id="39" xr3:uid="{21DF824A-980C-4128-9FCF-6E5BFDF567A4}" uniqueName="39" name="G" queryTableFieldId="39" dataDxfId="156"/>
    <tableColumn id="40" xr3:uid="{000B9B89-E1CC-4AF6-BB8F-539781E93BBF}" uniqueName="40" name="GS" queryTableFieldId="40" dataDxfId="155"/>
    <tableColumn id="41" xr3:uid="{BC03327D-CEAD-4C0F-96A0-1C8816D23CE0}" uniqueName="41" name="Cmp" queryTableFieldId="41" dataDxfId="154"/>
    <tableColumn id="42" xr3:uid="{888D6EA0-53D3-4713-B672-CE63E1F5CD94}" uniqueName="42" name="Att" queryTableFieldId="42" dataDxfId="153"/>
    <tableColumn id="43" xr3:uid="{D70B2898-4499-431C-8C0F-CFC03E09201F}" uniqueName="43" name="Yds" queryTableFieldId="43" dataDxfId="152"/>
    <tableColumn id="44" xr3:uid="{01C9F8FF-2AFE-47F3-97F8-BEFA7FABFAE1}" uniqueName="44" name="TD" queryTableFieldId="44" dataDxfId="151"/>
    <tableColumn id="45" xr3:uid="{A7214F78-A6BA-4503-BC77-31E575D76D94}" uniqueName="45" name="Int" queryTableFieldId="45" dataDxfId="150"/>
    <tableColumn id="46" xr3:uid="{09238292-EFB9-4BA0-84E0-55C5B58C225D}" uniqueName="46" name="Att_1" queryTableFieldId="46" dataDxfId="149"/>
    <tableColumn id="47" xr3:uid="{3C8BC795-FC8F-4424-83D4-FA1A7699B919}" uniqueName="47" name="Yds_2" queryTableFieldId="47" dataDxfId="148"/>
    <tableColumn id="48" xr3:uid="{B7F282A7-F170-42D3-8FB6-EF760ABF313B}" uniqueName="48" name="Y/A" queryTableFieldId="48" dataDxfId="147"/>
    <tableColumn id="49" xr3:uid="{74E3C751-24B4-4D1D-A8F9-B1704412B613}" uniqueName="49" name="TD_3" queryTableFieldId="49" dataDxfId="146"/>
    <tableColumn id="50" xr3:uid="{89AECC38-F4E2-46E7-A233-786E339F3660}" uniqueName="50" name="Tgt" queryTableFieldId="50" dataDxfId="145"/>
    <tableColumn id="51" xr3:uid="{3973ED54-ECA9-49FB-B01E-1AAA29AEC880}" uniqueName="51" name="Rec" queryTableFieldId="51" dataDxfId="144"/>
    <tableColumn id="52" xr3:uid="{921C7DA5-EA4E-4DB7-B8AB-B71E0F08D65D}" uniqueName="52" name="Yds_4" queryTableFieldId="52" dataDxfId="143"/>
    <tableColumn id="53" xr3:uid="{76CFD56D-BD3F-4B6E-9ADE-8823931087EA}" uniqueName="53" name="Y/R" queryTableFieldId="53" dataDxfId="142"/>
    <tableColumn id="54" xr3:uid="{EFA2D0E1-FB93-4B14-B212-11299E36CE04}" uniqueName="54" name="TD_5" queryTableFieldId="54" dataDxfId="141"/>
    <tableColumn id="55" xr3:uid="{7E2EBF39-D0B4-48EB-B6A5-9AB0A8C7EF24}" uniqueName="55" name="Fmb" queryTableFieldId="55" dataDxfId="140"/>
    <tableColumn id="56" xr3:uid="{CE306C58-453C-4EB0-A600-F40747808938}" uniqueName="56" name="FL" queryTableFieldId="56" dataDxfId="139"/>
    <tableColumn id="57" xr3:uid="{60AEAF6F-D5D0-457B-A6E5-B8B42EAE8903}" uniqueName="57" name="TD_6" queryTableFieldId="57" dataDxfId="138"/>
    <tableColumn id="58" xr3:uid="{4A605ECE-5953-4B4C-B09A-4411FA33E992}" uniqueName="58" name="2PM" queryTableFieldId="58" dataDxfId="137"/>
    <tableColumn id="59" xr3:uid="{49ED423C-D42C-48B6-B899-0A32B72F9265}" uniqueName="59" name="2PP" queryTableFieldId="59" dataDxfId="136"/>
    <tableColumn id="60" xr3:uid="{B995B9A4-17B6-4557-A296-02A8280B4F88}" uniqueName="60" name="FantPt" queryTableFieldId="60" dataDxfId="135"/>
    <tableColumn id="61" xr3:uid="{A28816C8-86A5-4AB9-9DA2-0281343BBA32}" uniqueName="61" name="PPR" queryTableFieldId="61" dataDxfId="134"/>
    <tableColumn id="62" xr3:uid="{5B56CADC-4130-421F-BBB9-EF8F8F8DCA16}" uniqueName="62" name="DKPt" queryTableFieldId="62" dataDxfId="133"/>
    <tableColumn id="63" xr3:uid="{FD135F52-8A35-4AA7-82EE-AFAF0955BD2E}" uniqueName="63" name="FDPt" queryTableFieldId="63" dataDxfId="132"/>
    <tableColumn id="64" xr3:uid="{CDB826F1-C21C-43A0-ADDF-0A24DE964270}" uniqueName="64" name="VBD" queryTableFieldId="64" dataDxfId="131"/>
    <tableColumn id="65" xr3:uid="{2EEF1E1B-0F5F-4095-8A77-576BE296552E}" uniqueName="65" name="PosRank" queryTableFieldId="65" dataDxfId="130"/>
    <tableColumn id="66" xr3:uid="{0B15BEF3-DD7B-4B2E-BEC5-A4B73707F29F}" uniqueName="66" name="OvRank" queryTableFieldId="66" dataDxfId="1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741F-F37E-4222-A3F7-144A0A097F44}">
  <dimension ref="A1:Z51"/>
  <sheetViews>
    <sheetView zoomScale="60" zoomScaleNormal="60" workbookViewId="0">
      <selection activeCell="S52" sqref="S52"/>
    </sheetView>
  </sheetViews>
  <sheetFormatPr defaultRowHeight="15" x14ac:dyDescent="0.25"/>
  <cols>
    <col min="18" max="18" width="17" bestFit="1" customWidth="1"/>
  </cols>
  <sheetData>
    <row r="1" spans="1:26" x14ac:dyDescent="0.25">
      <c r="A1" s="1" t="s">
        <v>347</v>
      </c>
    </row>
    <row r="2" spans="1:26" x14ac:dyDescent="0.25">
      <c r="A2" t="s">
        <v>348</v>
      </c>
      <c r="Z2" s="13" t="s">
        <v>228</v>
      </c>
    </row>
    <row r="3" spans="1:26" x14ac:dyDescent="0.25">
      <c r="A3" t="s">
        <v>349</v>
      </c>
      <c r="Z3" s="13" t="s">
        <v>229</v>
      </c>
    </row>
    <row r="5" spans="1:26" x14ac:dyDescent="0.25">
      <c r="Q5" s="1"/>
      <c r="R5" s="1"/>
      <c r="S5" s="1"/>
      <c r="T5" s="1"/>
      <c r="Z5" s="12" t="s">
        <v>230</v>
      </c>
    </row>
    <row r="6" spans="1:26" x14ac:dyDescent="0.25">
      <c r="Z6" s="13" t="s">
        <v>231</v>
      </c>
    </row>
    <row r="13" spans="1:26" x14ac:dyDescent="0.25">
      <c r="E13" t="s">
        <v>551</v>
      </c>
      <c r="F13" t="s">
        <v>552</v>
      </c>
    </row>
    <row r="14" spans="1:26" x14ac:dyDescent="0.25">
      <c r="E14" t="s">
        <v>557</v>
      </c>
      <c r="F14" t="s">
        <v>553</v>
      </c>
      <c r="J14" t="s">
        <v>569</v>
      </c>
    </row>
    <row r="15" spans="1:26" x14ac:dyDescent="0.25">
      <c r="E15" t="s">
        <v>549</v>
      </c>
      <c r="F15" t="s">
        <v>554</v>
      </c>
    </row>
    <row r="16" spans="1:26" x14ac:dyDescent="0.25">
      <c r="E16" t="s">
        <v>558</v>
      </c>
      <c r="F16" t="s">
        <v>555</v>
      </c>
    </row>
    <row r="17" spans="5:6" x14ac:dyDescent="0.25">
      <c r="E17" t="s">
        <v>550</v>
      </c>
      <c r="F17" t="s">
        <v>556</v>
      </c>
    </row>
    <row r="33" spans="18:22" x14ac:dyDescent="0.25">
      <c r="R33" t="s">
        <v>847</v>
      </c>
      <c r="S33">
        <v>7</v>
      </c>
      <c r="V33">
        <f>SUM(S33:S57)</f>
        <v>165</v>
      </c>
    </row>
    <row r="34" spans="18:22" x14ac:dyDescent="0.25">
      <c r="R34" t="s">
        <v>773</v>
      </c>
      <c r="S34">
        <v>8</v>
      </c>
    </row>
    <row r="35" spans="18:22" x14ac:dyDescent="0.25">
      <c r="R35" t="s">
        <v>839</v>
      </c>
      <c r="S35">
        <v>9</v>
      </c>
    </row>
    <row r="36" spans="18:22" x14ac:dyDescent="0.25">
      <c r="R36" t="s">
        <v>894</v>
      </c>
      <c r="S36">
        <v>12</v>
      </c>
    </row>
    <row r="37" spans="18:22" x14ac:dyDescent="0.25">
      <c r="R37" t="s">
        <v>751</v>
      </c>
      <c r="S37">
        <v>10</v>
      </c>
    </row>
    <row r="38" spans="18:22" x14ac:dyDescent="0.25">
      <c r="R38" t="s">
        <v>1806</v>
      </c>
      <c r="S38">
        <v>4</v>
      </c>
    </row>
    <row r="39" spans="18:22" x14ac:dyDescent="0.25">
      <c r="R39" t="s">
        <v>2427</v>
      </c>
      <c r="S39">
        <v>10</v>
      </c>
    </row>
    <row r="40" spans="18:22" x14ac:dyDescent="0.25">
      <c r="R40" t="s">
        <v>1528</v>
      </c>
      <c r="S40">
        <v>6</v>
      </c>
    </row>
    <row r="41" spans="18:22" x14ac:dyDescent="0.25">
      <c r="R41" t="s">
        <v>2428</v>
      </c>
      <c r="S41">
        <v>15</v>
      </c>
    </row>
    <row r="42" spans="18:22" x14ac:dyDescent="0.25">
      <c r="R42" t="s">
        <v>948</v>
      </c>
      <c r="S42">
        <v>11</v>
      </c>
    </row>
    <row r="43" spans="18:22" x14ac:dyDescent="0.25">
      <c r="R43" t="s">
        <v>825</v>
      </c>
      <c r="S43">
        <v>8</v>
      </c>
    </row>
    <row r="44" spans="18:22" x14ac:dyDescent="0.25">
      <c r="R44" t="s">
        <v>640</v>
      </c>
      <c r="S44">
        <v>12</v>
      </c>
    </row>
    <row r="45" spans="18:22" x14ac:dyDescent="0.25">
      <c r="R45" t="s">
        <v>827</v>
      </c>
      <c r="S45">
        <v>12</v>
      </c>
    </row>
    <row r="46" spans="18:22" x14ac:dyDescent="0.25">
      <c r="R46" t="s">
        <v>676</v>
      </c>
      <c r="S46">
        <v>4</v>
      </c>
    </row>
    <row r="47" spans="18:22" x14ac:dyDescent="0.25">
      <c r="R47" t="s">
        <v>2429</v>
      </c>
      <c r="S47">
        <v>5</v>
      </c>
    </row>
    <row r="48" spans="18:22" x14ac:dyDescent="0.25">
      <c r="R48" t="s">
        <v>2430</v>
      </c>
      <c r="S48">
        <v>6</v>
      </c>
    </row>
    <row r="49" spans="18:19" x14ac:dyDescent="0.25">
      <c r="R49" t="s">
        <v>2431</v>
      </c>
      <c r="S49">
        <v>16</v>
      </c>
    </row>
    <row r="50" spans="18:19" x14ac:dyDescent="0.25">
      <c r="R50" t="s">
        <v>2432</v>
      </c>
      <c r="S50">
        <v>7</v>
      </c>
    </row>
    <row r="51" spans="18:19" x14ac:dyDescent="0.25">
      <c r="R51" t="s">
        <v>2433</v>
      </c>
      <c r="S5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B423D-4FF6-44D0-A907-6C0804B4BFE5}">
  <dimension ref="A1:AP179"/>
  <sheetViews>
    <sheetView workbookViewId="0">
      <selection activeCell="AO2" sqref="AO2"/>
    </sheetView>
  </sheetViews>
  <sheetFormatPr defaultRowHeight="15" x14ac:dyDescent="0.25"/>
  <cols>
    <col min="1" max="1" width="9" style="2"/>
    <col min="5" max="6" width="9" style="2"/>
    <col min="11" max="11" width="11.5703125" style="2" bestFit="1" customWidth="1"/>
    <col min="12" max="12" width="10.7109375" style="2" bestFit="1" customWidth="1"/>
    <col min="13" max="16" width="9" style="2"/>
    <col min="21" max="21" width="12.28515625" bestFit="1" customWidth="1"/>
    <col min="22" max="22" width="17" bestFit="1" customWidth="1"/>
    <col min="23" max="23" width="15" style="2" hidden="1" customWidth="1"/>
    <col min="24" max="26" width="14" style="2" hidden="1" customWidth="1"/>
    <col min="27" max="27" width="16" style="2" hidden="1" customWidth="1"/>
    <col min="28" max="30" width="15" style="2" hidden="1" customWidth="1"/>
    <col min="31" max="31" width="21.5703125" style="2" bestFit="1" customWidth="1"/>
    <col min="32" max="32" width="20.5703125" bestFit="1" customWidth="1"/>
    <col min="33" max="34" width="20.5703125" customWidth="1"/>
    <col min="35" max="36" width="25.7109375" bestFit="1" customWidth="1"/>
    <col min="37" max="39" width="20.5703125" customWidth="1"/>
    <col min="40" max="40" width="16.42578125" bestFit="1" customWidth="1"/>
    <col min="41" max="41" width="14.140625" bestFit="1" customWidth="1"/>
    <col min="42" max="42" width="16.42578125" bestFit="1" customWidth="1"/>
  </cols>
  <sheetData>
    <row r="1" spans="1:42" x14ac:dyDescent="0.25">
      <c r="A1" s="2" t="s">
        <v>306</v>
      </c>
      <c r="B1" t="s">
        <v>274</v>
      </c>
      <c r="C1" t="s">
        <v>6</v>
      </c>
      <c r="D1" t="s">
        <v>5</v>
      </c>
      <c r="E1" s="2" t="s">
        <v>275</v>
      </c>
      <c r="F1" s="2" t="s">
        <v>276</v>
      </c>
      <c r="G1" t="s">
        <v>277</v>
      </c>
      <c r="H1" t="s">
        <v>278</v>
      </c>
      <c r="I1" t="s">
        <v>279</v>
      </c>
      <c r="J1" t="s">
        <v>280</v>
      </c>
      <c r="K1" s="2" t="s">
        <v>281</v>
      </c>
      <c r="L1" s="2" t="s">
        <v>282</v>
      </c>
      <c r="M1" s="2" t="s">
        <v>283</v>
      </c>
      <c r="N1" s="2" t="s">
        <v>284</v>
      </c>
      <c r="O1" s="2" t="s">
        <v>285</v>
      </c>
      <c r="P1" s="2" t="s">
        <v>286</v>
      </c>
      <c r="Q1" s="2" t="s">
        <v>366</v>
      </c>
      <c r="R1" s="2" t="s">
        <v>367</v>
      </c>
      <c r="S1" s="2" t="s">
        <v>368</v>
      </c>
      <c r="T1" s="2" t="s">
        <v>272</v>
      </c>
      <c r="U1" s="2" t="s">
        <v>369</v>
      </c>
      <c r="V1" s="2" t="s">
        <v>451</v>
      </c>
      <c r="W1" s="2" t="s">
        <v>372</v>
      </c>
      <c r="X1" s="2" t="s">
        <v>373</v>
      </c>
      <c r="Y1" s="2" t="s">
        <v>374</v>
      </c>
      <c r="Z1" s="2" t="s">
        <v>375</v>
      </c>
      <c r="AA1" s="2" t="s">
        <v>376</v>
      </c>
      <c r="AB1" s="2" t="s">
        <v>377</v>
      </c>
      <c r="AC1" s="2" t="s">
        <v>378</v>
      </c>
      <c r="AD1" s="2" t="s">
        <v>379</v>
      </c>
      <c r="AE1" s="2" t="s">
        <v>380</v>
      </c>
      <c r="AF1" s="2" t="s">
        <v>381</v>
      </c>
      <c r="AG1" s="2" t="s">
        <v>382</v>
      </c>
      <c r="AH1" s="2" t="s">
        <v>383</v>
      </c>
      <c r="AI1" s="2" t="s">
        <v>384</v>
      </c>
      <c r="AJ1" s="2" t="s">
        <v>385</v>
      </c>
      <c r="AK1" s="2" t="s">
        <v>386</v>
      </c>
      <c r="AL1" s="2" t="s">
        <v>387</v>
      </c>
      <c r="AM1" s="2"/>
      <c r="AN1" t="s">
        <v>371</v>
      </c>
      <c r="AO1" t="s">
        <v>370</v>
      </c>
      <c r="AP1" s="2" t="s">
        <v>452</v>
      </c>
    </row>
    <row r="2" spans="1:42" x14ac:dyDescent="0.25">
      <c r="A2" s="2">
        <v>1</v>
      </c>
      <c r="B2" t="s">
        <v>287</v>
      </c>
      <c r="C2" t="str">
        <f>TRIM(LEFT(B2, FIND("@", B2)-1))</f>
        <v>dal</v>
      </c>
      <c r="D2" t="str">
        <f>TRIM(MID(B2, FIND("@", B2)+1, LEN(B2)))</f>
        <v>phi</v>
      </c>
      <c r="E2" s="2">
        <v>-8.5</v>
      </c>
      <c r="F2" s="2">
        <v>48</v>
      </c>
      <c r="G2" t="s">
        <v>270</v>
      </c>
      <c r="H2" t="s">
        <v>288</v>
      </c>
      <c r="I2">
        <v>0</v>
      </c>
      <c r="J2" t="s">
        <v>289</v>
      </c>
      <c r="K2" s="2">
        <v>26</v>
      </c>
      <c r="L2" s="2">
        <v>30</v>
      </c>
      <c r="M2" s="2">
        <v>56</v>
      </c>
      <c r="N2" s="2">
        <v>79</v>
      </c>
      <c r="O2" s="2">
        <v>21</v>
      </c>
      <c r="P2" s="2">
        <v>33</v>
      </c>
      <c r="Q2" s="2">
        <v>20</v>
      </c>
      <c r="R2" s="2">
        <v>24</v>
      </c>
      <c r="S2" s="2">
        <f>Q2+R2</f>
        <v>44</v>
      </c>
      <c r="T2">
        <f>IF(R2+E2&gt;Q2,1,0)</f>
        <v>0</v>
      </c>
      <c r="U2">
        <f>IF(G2="Over", IF(F2&lt;S2, 1, 0), IF(F2&gt;S2, 1, 0))</f>
        <v>0</v>
      </c>
      <c r="V2">
        <f>IF(AND(J2="No Cover", T2=0), 1, IF(AND(J2="Cover", T2=1), 1, 0))</f>
        <v>1</v>
      </c>
      <c r="W2" s="2">
        <f>Q2-K2</f>
        <v>-6</v>
      </c>
      <c r="X2" s="2">
        <f>R2-L2</f>
        <v>-6</v>
      </c>
      <c r="Y2" s="2">
        <f>ABS(W2)</f>
        <v>6</v>
      </c>
      <c r="Z2" s="2">
        <f>ABS(X2)</f>
        <v>6</v>
      </c>
      <c r="AA2" s="2">
        <f>(W2)^2</f>
        <v>36</v>
      </c>
      <c r="AB2" s="2">
        <f>(X2)^2</f>
        <v>36</v>
      </c>
      <c r="AC2" s="17">
        <f>ABS(W2)/Q2</f>
        <v>0.3</v>
      </c>
      <c r="AD2" s="17">
        <f>ABS(X2)/R2</f>
        <v>0.25</v>
      </c>
      <c r="AE2" s="17">
        <f>AVERAGE(Y:Y)</f>
        <v>7.6158536585365857</v>
      </c>
      <c r="AF2" s="18">
        <f>AVERAGE(Z:Z)</f>
        <v>8.1158536585365848</v>
      </c>
      <c r="AG2" s="18">
        <f>AVERAGE(AA:AA)</f>
        <v>89.762195121951223</v>
      </c>
      <c r="AH2" s="18">
        <f>AVERAGE(AB:AB)</f>
        <v>104.75</v>
      </c>
      <c r="AI2" s="18">
        <f>SQRT(AG2)</f>
        <v>9.4742912728051181</v>
      </c>
      <c r="AJ2" s="18">
        <f>SQRT(AH2)</f>
        <v>10.23474474522936</v>
      </c>
      <c r="AK2" s="18">
        <f>_xlfn.STDEV.P(W:W)</f>
        <v>9.4352008232288274</v>
      </c>
      <c r="AL2" s="18">
        <f>_xlfn.STDEV.P(X:X)</f>
        <v>10.197534068135845</v>
      </c>
      <c r="AN2" s="15">
        <f>COUNTIF(T:T,1)/(COUNTIF(T:T,1)+COUNTIF(T:T,0))</f>
        <v>0.51219512195121952</v>
      </c>
      <c r="AO2" s="15">
        <f>COUNTIF(U:U,1)/(COUNTIF(U:U,1)+COUNTIF(U:U,0))</f>
        <v>0.56097560975609762</v>
      </c>
      <c r="AP2" s="15">
        <f>COUNTIF(V:V,1)/(COUNTIF(V:V,1)+COUNTIF(V:V,0))</f>
        <v>0.47560975609756095</v>
      </c>
    </row>
    <row r="3" spans="1:42" x14ac:dyDescent="0.25">
      <c r="A3" s="2">
        <v>1</v>
      </c>
      <c r="B3" t="s">
        <v>290</v>
      </c>
      <c r="C3" t="str">
        <f t="shared" ref="C3:C33" si="0">TRIM(LEFT(B3, FIND("@", B3)-1))</f>
        <v>kan</v>
      </c>
      <c r="D3" t="str">
        <f t="shared" ref="D3:D33" si="1">TRIM(MID(B3, FIND("@", B3)+1, LEN(B3)))</f>
        <v>sdg</v>
      </c>
      <c r="E3" s="2">
        <v>3</v>
      </c>
      <c r="F3" s="2">
        <v>47.5</v>
      </c>
      <c r="G3" t="s">
        <v>270</v>
      </c>
      <c r="H3" t="s">
        <v>288</v>
      </c>
      <c r="I3">
        <v>0</v>
      </c>
      <c r="J3" t="s">
        <v>289</v>
      </c>
      <c r="K3" s="2">
        <v>29</v>
      </c>
      <c r="L3" s="2">
        <v>23</v>
      </c>
      <c r="M3" s="2">
        <v>52</v>
      </c>
      <c r="N3" s="2">
        <v>67</v>
      </c>
      <c r="O3" s="2">
        <v>33</v>
      </c>
      <c r="P3" s="2">
        <v>38</v>
      </c>
      <c r="Q3" s="2">
        <v>21</v>
      </c>
      <c r="R3" s="2">
        <v>27</v>
      </c>
      <c r="S3" s="2">
        <f t="shared" ref="S3:S24" si="2">Q3+R3</f>
        <v>48</v>
      </c>
      <c r="T3">
        <f t="shared" ref="T3:T24" si="3">IF(R3+E3&gt;Q3,1,0)</f>
        <v>1</v>
      </c>
      <c r="U3">
        <f t="shared" ref="U3:U24" si="4">IF(G3="Over", IF(F3&lt;S3, 1, 0), IF(F3&gt;S3, 1, 0))</f>
        <v>1</v>
      </c>
      <c r="V3">
        <f t="shared" ref="V3:V165" si="5">IF(AND(J3="No Cover", T3=0), 1, IF(AND(J3="Cover", T3=1), 1, 0))</f>
        <v>0</v>
      </c>
      <c r="W3" s="2">
        <f t="shared" ref="W3:W165" si="6">Q3-K3</f>
        <v>-8</v>
      </c>
      <c r="X3" s="2">
        <f t="shared" ref="X3:X165" si="7">R3-L3</f>
        <v>4</v>
      </c>
      <c r="Y3" s="2">
        <f t="shared" ref="Y3:Y165" si="8">ABS(W3)</f>
        <v>8</v>
      </c>
      <c r="Z3" s="2">
        <f t="shared" ref="Z3:Z165" si="9">ABS(X3)</f>
        <v>4</v>
      </c>
      <c r="AA3" s="2">
        <f t="shared" ref="AA3:AA165" si="10">(W3)^2</f>
        <v>64</v>
      </c>
      <c r="AB3" s="2">
        <f t="shared" ref="AB3:AB165" si="11">(X3)^2</f>
        <v>16</v>
      </c>
      <c r="AC3" s="17">
        <f t="shared" ref="AC3:AC165" si="12">ABS(W3)/Q3</f>
        <v>0.38095238095238093</v>
      </c>
      <c r="AD3" s="17">
        <f t="shared" ref="AD3:AD165" si="13">ABS(X3)/R3</f>
        <v>0.14814814814814814</v>
      </c>
      <c r="AE3" s="17"/>
    </row>
    <row r="4" spans="1:42" x14ac:dyDescent="0.25">
      <c r="A4" s="2">
        <v>1</v>
      </c>
      <c r="B4" t="s">
        <v>291</v>
      </c>
      <c r="C4" t="str">
        <f t="shared" si="0"/>
        <v>tam</v>
      </c>
      <c r="D4" t="str">
        <f t="shared" si="1"/>
        <v>atl</v>
      </c>
      <c r="E4" s="2">
        <v>1</v>
      </c>
      <c r="F4" s="2">
        <v>47</v>
      </c>
      <c r="G4" t="s">
        <v>292</v>
      </c>
      <c r="H4" t="s">
        <v>271</v>
      </c>
      <c r="I4">
        <v>1</v>
      </c>
      <c r="J4" t="s">
        <v>272</v>
      </c>
      <c r="K4" s="2">
        <v>18</v>
      </c>
      <c r="L4" s="2">
        <v>26</v>
      </c>
      <c r="M4" s="2">
        <v>44</v>
      </c>
      <c r="N4" s="2">
        <v>38</v>
      </c>
      <c r="O4" s="2">
        <v>62</v>
      </c>
      <c r="P4" s="2">
        <v>82</v>
      </c>
      <c r="Q4" s="2">
        <v>23</v>
      </c>
      <c r="R4" s="2">
        <v>20</v>
      </c>
      <c r="S4" s="2">
        <f t="shared" si="2"/>
        <v>43</v>
      </c>
      <c r="T4">
        <f t="shared" si="3"/>
        <v>0</v>
      </c>
      <c r="U4">
        <f t="shared" si="4"/>
        <v>1</v>
      </c>
      <c r="V4">
        <f t="shared" si="5"/>
        <v>0</v>
      </c>
      <c r="W4" s="2">
        <f t="shared" si="6"/>
        <v>5</v>
      </c>
      <c r="X4" s="2">
        <f t="shared" si="7"/>
        <v>-6</v>
      </c>
      <c r="Y4" s="2">
        <f t="shared" si="8"/>
        <v>5</v>
      </c>
      <c r="Z4" s="2">
        <f t="shared" si="9"/>
        <v>6</v>
      </c>
      <c r="AA4" s="2">
        <f t="shared" si="10"/>
        <v>25</v>
      </c>
      <c r="AB4" s="2">
        <f t="shared" si="11"/>
        <v>36</v>
      </c>
      <c r="AC4" s="17">
        <f t="shared" si="12"/>
        <v>0.21739130434782608</v>
      </c>
      <c r="AD4" s="17">
        <f t="shared" si="13"/>
        <v>0.3</v>
      </c>
      <c r="AE4" s="17"/>
    </row>
    <row r="5" spans="1:42" x14ac:dyDescent="0.25">
      <c r="A5" s="2">
        <v>1</v>
      </c>
      <c r="B5" t="s">
        <v>293</v>
      </c>
      <c r="C5" t="str">
        <f t="shared" si="0"/>
        <v>cin</v>
      </c>
      <c r="D5" t="str">
        <f t="shared" si="1"/>
        <v>cle</v>
      </c>
      <c r="E5" s="2">
        <v>5</v>
      </c>
      <c r="F5" s="2">
        <v>48</v>
      </c>
      <c r="G5" t="s">
        <v>270</v>
      </c>
      <c r="H5" t="s">
        <v>288</v>
      </c>
      <c r="I5">
        <v>0</v>
      </c>
      <c r="J5" t="s">
        <v>289</v>
      </c>
      <c r="K5" s="2">
        <v>30</v>
      </c>
      <c r="L5" s="2">
        <v>24</v>
      </c>
      <c r="M5" s="2">
        <v>54</v>
      </c>
      <c r="N5" s="2">
        <v>73</v>
      </c>
      <c r="O5" s="2">
        <v>27</v>
      </c>
      <c r="P5" s="2">
        <v>47</v>
      </c>
      <c r="Q5" s="2">
        <v>17</v>
      </c>
      <c r="R5" s="2">
        <v>16</v>
      </c>
      <c r="S5" s="2">
        <f t="shared" si="2"/>
        <v>33</v>
      </c>
      <c r="T5">
        <f t="shared" si="3"/>
        <v>1</v>
      </c>
      <c r="U5">
        <f t="shared" si="4"/>
        <v>0</v>
      </c>
      <c r="V5">
        <f t="shared" si="5"/>
        <v>0</v>
      </c>
      <c r="W5" s="2">
        <f t="shared" si="6"/>
        <v>-13</v>
      </c>
      <c r="X5" s="2">
        <f t="shared" si="7"/>
        <v>-8</v>
      </c>
      <c r="Y5" s="2">
        <f t="shared" si="8"/>
        <v>13</v>
      </c>
      <c r="Z5" s="2">
        <f t="shared" si="9"/>
        <v>8</v>
      </c>
      <c r="AA5" s="2">
        <f t="shared" si="10"/>
        <v>169</v>
      </c>
      <c r="AB5" s="2">
        <f t="shared" si="11"/>
        <v>64</v>
      </c>
      <c r="AC5" s="17">
        <f t="shared" si="12"/>
        <v>0.76470588235294112</v>
      </c>
      <c r="AD5" s="17">
        <f t="shared" si="13"/>
        <v>0.5</v>
      </c>
      <c r="AE5" s="17"/>
    </row>
    <row r="6" spans="1:42" x14ac:dyDescent="0.25">
      <c r="A6" s="2">
        <v>1</v>
      </c>
      <c r="B6" t="s">
        <v>294</v>
      </c>
      <c r="C6" t="str">
        <f t="shared" si="0"/>
        <v>mia</v>
      </c>
      <c r="D6" t="str">
        <f t="shared" si="1"/>
        <v>clt</v>
      </c>
      <c r="E6" s="2">
        <v>-1</v>
      </c>
      <c r="F6" s="2">
        <v>46.5</v>
      </c>
      <c r="G6" t="s">
        <v>292</v>
      </c>
      <c r="H6" t="s">
        <v>271</v>
      </c>
      <c r="I6">
        <v>0</v>
      </c>
      <c r="J6" t="s">
        <v>289</v>
      </c>
      <c r="K6" s="2">
        <v>28</v>
      </c>
      <c r="L6" s="2">
        <v>22</v>
      </c>
      <c r="M6" s="2">
        <v>50</v>
      </c>
      <c r="N6" s="2">
        <v>64</v>
      </c>
      <c r="O6" s="2">
        <v>36</v>
      </c>
      <c r="P6" s="2">
        <v>24</v>
      </c>
      <c r="Q6" s="2">
        <v>8</v>
      </c>
      <c r="R6" s="2">
        <v>33</v>
      </c>
      <c r="S6" s="2">
        <f t="shared" si="2"/>
        <v>41</v>
      </c>
      <c r="T6">
        <f t="shared" si="3"/>
        <v>1</v>
      </c>
      <c r="U6">
        <f t="shared" si="4"/>
        <v>1</v>
      </c>
      <c r="V6">
        <f t="shared" si="5"/>
        <v>0</v>
      </c>
      <c r="W6" s="2">
        <f t="shared" si="6"/>
        <v>-20</v>
      </c>
      <c r="X6" s="2">
        <f t="shared" si="7"/>
        <v>11</v>
      </c>
      <c r="Y6" s="2">
        <f t="shared" si="8"/>
        <v>20</v>
      </c>
      <c r="Z6" s="2">
        <f t="shared" si="9"/>
        <v>11</v>
      </c>
      <c r="AA6" s="2">
        <f t="shared" si="10"/>
        <v>400</v>
      </c>
      <c r="AB6" s="2">
        <f t="shared" si="11"/>
        <v>121</v>
      </c>
      <c r="AC6" s="17">
        <f t="shared" si="12"/>
        <v>2.5</v>
      </c>
      <c r="AD6" s="17">
        <f t="shared" si="13"/>
        <v>0.33333333333333331</v>
      </c>
      <c r="AE6" s="17"/>
    </row>
    <row r="7" spans="1:42" x14ac:dyDescent="0.25">
      <c r="A7" s="2">
        <v>1</v>
      </c>
      <c r="B7" t="s">
        <v>295</v>
      </c>
      <c r="C7" t="str">
        <f t="shared" si="0"/>
        <v>car</v>
      </c>
      <c r="D7" t="str">
        <f t="shared" si="1"/>
        <v>jax</v>
      </c>
      <c r="E7" s="2">
        <v>-4</v>
      </c>
      <c r="F7" s="2">
        <v>46.5</v>
      </c>
      <c r="G7" t="s">
        <v>270</v>
      </c>
      <c r="H7" t="s">
        <v>288</v>
      </c>
      <c r="I7">
        <v>1</v>
      </c>
      <c r="J7" t="s">
        <v>272</v>
      </c>
      <c r="K7" s="2">
        <v>21</v>
      </c>
      <c r="L7" s="2">
        <v>31</v>
      </c>
      <c r="M7" s="2">
        <v>52</v>
      </c>
      <c r="N7" s="2">
        <v>70</v>
      </c>
      <c r="O7" s="2">
        <v>30</v>
      </c>
      <c r="P7" s="2">
        <v>73</v>
      </c>
      <c r="Q7" s="2">
        <v>10</v>
      </c>
      <c r="R7" s="2">
        <v>26</v>
      </c>
      <c r="S7" s="2">
        <f t="shared" si="2"/>
        <v>36</v>
      </c>
      <c r="T7">
        <f t="shared" si="3"/>
        <v>1</v>
      </c>
      <c r="U7">
        <f t="shared" si="4"/>
        <v>0</v>
      </c>
      <c r="V7">
        <f t="shared" si="5"/>
        <v>1</v>
      </c>
      <c r="W7" s="2">
        <f t="shared" si="6"/>
        <v>-11</v>
      </c>
      <c r="X7" s="2">
        <f t="shared" si="7"/>
        <v>-5</v>
      </c>
      <c r="Y7" s="2">
        <f t="shared" si="8"/>
        <v>11</v>
      </c>
      <c r="Z7" s="2">
        <f t="shared" si="9"/>
        <v>5</v>
      </c>
      <c r="AA7" s="2">
        <f t="shared" si="10"/>
        <v>121</v>
      </c>
      <c r="AB7" s="2">
        <f t="shared" si="11"/>
        <v>25</v>
      </c>
      <c r="AC7" s="17">
        <f t="shared" si="12"/>
        <v>1.1000000000000001</v>
      </c>
      <c r="AD7" s="17">
        <f t="shared" si="13"/>
        <v>0.19230769230769232</v>
      </c>
      <c r="AE7" s="17"/>
    </row>
    <row r="8" spans="1:42" x14ac:dyDescent="0.25">
      <c r="A8" s="2">
        <v>1</v>
      </c>
      <c r="B8" t="s">
        <v>296</v>
      </c>
      <c r="C8" t="str">
        <f t="shared" si="0"/>
        <v>crd</v>
      </c>
      <c r="D8" t="str">
        <f t="shared" si="1"/>
        <v>nor</v>
      </c>
      <c r="E8" s="2">
        <v>6.5</v>
      </c>
      <c r="F8" s="2">
        <v>44</v>
      </c>
      <c r="G8" t="s">
        <v>292</v>
      </c>
      <c r="H8" t="s">
        <v>271</v>
      </c>
      <c r="I8">
        <v>0</v>
      </c>
      <c r="J8" t="s">
        <v>289</v>
      </c>
      <c r="K8" s="2">
        <v>26</v>
      </c>
      <c r="L8" s="2">
        <v>18</v>
      </c>
      <c r="M8" s="2">
        <v>44</v>
      </c>
      <c r="N8" s="2">
        <v>49</v>
      </c>
      <c r="O8" s="2">
        <v>51</v>
      </c>
      <c r="P8" s="2">
        <v>44</v>
      </c>
      <c r="Q8" s="2">
        <v>20</v>
      </c>
      <c r="R8" s="2">
        <v>13</v>
      </c>
      <c r="S8" s="2">
        <f t="shared" si="2"/>
        <v>33</v>
      </c>
      <c r="T8">
        <f t="shared" si="3"/>
        <v>0</v>
      </c>
      <c r="U8">
        <f t="shared" si="4"/>
        <v>1</v>
      </c>
      <c r="V8">
        <f t="shared" si="5"/>
        <v>1</v>
      </c>
      <c r="W8" s="2">
        <f t="shared" si="6"/>
        <v>-6</v>
      </c>
      <c r="X8" s="2">
        <f t="shared" si="7"/>
        <v>-5</v>
      </c>
      <c r="Y8" s="2">
        <f t="shared" si="8"/>
        <v>6</v>
      </c>
      <c r="Z8" s="2">
        <f t="shared" si="9"/>
        <v>5</v>
      </c>
      <c r="AA8" s="2">
        <f t="shared" si="10"/>
        <v>36</v>
      </c>
      <c r="AB8" s="2">
        <f t="shared" si="11"/>
        <v>25</v>
      </c>
      <c r="AC8" s="17">
        <f t="shared" si="12"/>
        <v>0.3</v>
      </c>
      <c r="AD8" s="17">
        <f t="shared" si="13"/>
        <v>0.38461538461538464</v>
      </c>
      <c r="AE8" s="17"/>
    </row>
    <row r="9" spans="1:42" x14ac:dyDescent="0.25">
      <c r="A9" s="2">
        <v>1</v>
      </c>
      <c r="B9" t="s">
        <v>297</v>
      </c>
      <c r="C9" t="str">
        <f t="shared" si="0"/>
        <v>rai</v>
      </c>
      <c r="D9" t="str">
        <f t="shared" si="1"/>
        <v>nwe</v>
      </c>
      <c r="E9" s="2">
        <v>-2.5</v>
      </c>
      <c r="F9" s="2">
        <v>44</v>
      </c>
      <c r="G9" t="s">
        <v>292</v>
      </c>
      <c r="H9" t="s">
        <v>271</v>
      </c>
      <c r="I9">
        <v>1</v>
      </c>
      <c r="J9" t="s">
        <v>272</v>
      </c>
      <c r="K9" s="2">
        <v>22</v>
      </c>
      <c r="L9" s="2">
        <v>28</v>
      </c>
      <c r="M9" s="2">
        <v>50</v>
      </c>
      <c r="N9" s="2">
        <v>73</v>
      </c>
      <c r="O9" s="2">
        <v>27</v>
      </c>
      <c r="P9" s="2">
        <v>65</v>
      </c>
      <c r="Q9" s="2">
        <v>20</v>
      </c>
      <c r="R9" s="2">
        <v>13</v>
      </c>
      <c r="S9" s="2">
        <f t="shared" si="2"/>
        <v>33</v>
      </c>
      <c r="T9">
        <f t="shared" si="3"/>
        <v>0</v>
      </c>
      <c r="U9">
        <f t="shared" si="4"/>
        <v>1</v>
      </c>
      <c r="V9">
        <f t="shared" si="5"/>
        <v>0</v>
      </c>
      <c r="W9" s="2">
        <f t="shared" si="6"/>
        <v>-2</v>
      </c>
      <c r="X9" s="2">
        <f t="shared" si="7"/>
        <v>-15</v>
      </c>
      <c r="Y9" s="2">
        <f t="shared" si="8"/>
        <v>2</v>
      </c>
      <c r="Z9" s="2">
        <f t="shared" si="9"/>
        <v>15</v>
      </c>
      <c r="AA9" s="2">
        <f t="shared" si="10"/>
        <v>4</v>
      </c>
      <c r="AB9" s="2">
        <f t="shared" si="11"/>
        <v>225</v>
      </c>
      <c r="AC9" s="17">
        <f t="shared" si="12"/>
        <v>0.1</v>
      </c>
      <c r="AD9" s="17">
        <f t="shared" si="13"/>
        <v>1.1538461538461537</v>
      </c>
      <c r="AE9" s="17"/>
    </row>
    <row r="10" spans="1:42" x14ac:dyDescent="0.25">
      <c r="A10" s="2">
        <v>1</v>
      </c>
      <c r="B10" t="s">
        <v>298</v>
      </c>
      <c r="C10" t="str">
        <f t="shared" si="0"/>
        <v>pit</v>
      </c>
      <c r="D10" t="str">
        <f t="shared" si="1"/>
        <v>nyj</v>
      </c>
      <c r="E10" s="2">
        <v>3</v>
      </c>
      <c r="F10" s="2">
        <v>38</v>
      </c>
      <c r="G10" t="s">
        <v>292</v>
      </c>
      <c r="H10" t="s">
        <v>271</v>
      </c>
      <c r="I10">
        <v>0</v>
      </c>
      <c r="J10" t="s">
        <v>289</v>
      </c>
      <c r="K10" s="2">
        <v>21</v>
      </c>
      <c r="L10" s="2">
        <v>14</v>
      </c>
      <c r="M10" s="2">
        <v>35</v>
      </c>
      <c r="N10" s="2">
        <v>38</v>
      </c>
      <c r="O10" s="2">
        <v>62</v>
      </c>
      <c r="P10" s="2">
        <v>34</v>
      </c>
      <c r="Q10" s="2">
        <v>34</v>
      </c>
      <c r="R10" s="2">
        <v>32</v>
      </c>
      <c r="S10" s="2">
        <f t="shared" si="2"/>
        <v>66</v>
      </c>
      <c r="T10">
        <f t="shared" si="3"/>
        <v>1</v>
      </c>
      <c r="U10">
        <f t="shared" si="4"/>
        <v>0</v>
      </c>
      <c r="V10">
        <f t="shared" si="5"/>
        <v>0</v>
      </c>
      <c r="W10" s="2">
        <f t="shared" si="6"/>
        <v>13</v>
      </c>
      <c r="X10" s="2">
        <f t="shared" si="7"/>
        <v>18</v>
      </c>
      <c r="Y10" s="2">
        <f t="shared" si="8"/>
        <v>13</v>
      </c>
      <c r="Z10" s="2">
        <f t="shared" si="9"/>
        <v>18</v>
      </c>
      <c r="AA10" s="2">
        <f t="shared" si="10"/>
        <v>169</v>
      </c>
      <c r="AB10" s="2">
        <f t="shared" si="11"/>
        <v>324</v>
      </c>
      <c r="AC10" s="17">
        <f t="shared" si="12"/>
        <v>0.38235294117647056</v>
      </c>
      <c r="AD10" s="17">
        <f t="shared" si="13"/>
        <v>0.5625</v>
      </c>
      <c r="AE10" s="17"/>
    </row>
    <row r="11" spans="1:42" x14ac:dyDescent="0.25">
      <c r="A11" s="2">
        <v>1</v>
      </c>
      <c r="B11" t="s">
        <v>299</v>
      </c>
      <c r="C11" t="str">
        <f t="shared" si="0"/>
        <v>nyg</v>
      </c>
      <c r="D11" t="str">
        <f t="shared" si="1"/>
        <v>was</v>
      </c>
      <c r="E11" s="2">
        <v>-6</v>
      </c>
      <c r="F11" s="2">
        <v>45.5</v>
      </c>
      <c r="G11" t="s">
        <v>292</v>
      </c>
      <c r="H11" t="s">
        <v>271</v>
      </c>
      <c r="I11">
        <v>0</v>
      </c>
      <c r="J11" t="s">
        <v>289</v>
      </c>
      <c r="K11" s="2">
        <v>21</v>
      </c>
      <c r="L11" s="2">
        <v>26</v>
      </c>
      <c r="M11" s="2">
        <v>47</v>
      </c>
      <c r="N11" s="2">
        <v>55</v>
      </c>
      <c r="O11" s="2">
        <v>45</v>
      </c>
      <c r="P11" s="2">
        <v>46</v>
      </c>
      <c r="Q11" s="2">
        <v>6</v>
      </c>
      <c r="R11" s="2">
        <v>21</v>
      </c>
      <c r="S11" s="2">
        <f t="shared" si="2"/>
        <v>27</v>
      </c>
      <c r="T11">
        <f t="shared" si="3"/>
        <v>1</v>
      </c>
      <c r="U11">
        <f t="shared" si="4"/>
        <v>1</v>
      </c>
      <c r="V11">
        <f t="shared" si="5"/>
        <v>0</v>
      </c>
      <c r="W11" s="2">
        <f t="shared" si="6"/>
        <v>-15</v>
      </c>
      <c r="X11" s="2">
        <f t="shared" si="7"/>
        <v>-5</v>
      </c>
      <c r="Y11" s="2">
        <f t="shared" si="8"/>
        <v>15</v>
      </c>
      <c r="Z11" s="2">
        <f t="shared" si="9"/>
        <v>5</v>
      </c>
      <c r="AA11" s="2">
        <f t="shared" si="10"/>
        <v>225</v>
      </c>
      <c r="AB11" s="2">
        <f t="shared" si="11"/>
        <v>25</v>
      </c>
      <c r="AC11" s="17">
        <f t="shared" si="12"/>
        <v>2.5</v>
      </c>
      <c r="AD11" s="17">
        <f t="shared" si="13"/>
        <v>0.23809523809523808</v>
      </c>
      <c r="AE11" s="17"/>
    </row>
    <row r="12" spans="1:42" x14ac:dyDescent="0.25">
      <c r="A12" s="2">
        <v>1</v>
      </c>
      <c r="B12" t="s">
        <v>300</v>
      </c>
      <c r="C12" t="str">
        <f t="shared" si="0"/>
        <v>oti</v>
      </c>
      <c r="D12" t="str">
        <f t="shared" si="1"/>
        <v>den</v>
      </c>
      <c r="E12" s="2">
        <v>-9</v>
      </c>
      <c r="F12" s="2">
        <v>43</v>
      </c>
      <c r="G12" t="s">
        <v>292</v>
      </c>
      <c r="H12" t="s">
        <v>271</v>
      </c>
      <c r="I12">
        <v>0</v>
      </c>
      <c r="J12" t="s">
        <v>289</v>
      </c>
      <c r="K12" s="2">
        <v>17</v>
      </c>
      <c r="L12" s="2">
        <v>26</v>
      </c>
      <c r="M12" s="2">
        <v>43</v>
      </c>
      <c r="N12" s="2">
        <v>49</v>
      </c>
      <c r="O12" s="2">
        <v>51</v>
      </c>
      <c r="P12" s="2">
        <v>50</v>
      </c>
      <c r="Q12" s="2">
        <v>12</v>
      </c>
      <c r="R12" s="2">
        <v>20</v>
      </c>
      <c r="S12" s="2">
        <f t="shared" si="2"/>
        <v>32</v>
      </c>
      <c r="T12">
        <f t="shared" si="3"/>
        <v>0</v>
      </c>
      <c r="U12">
        <f t="shared" si="4"/>
        <v>1</v>
      </c>
      <c r="V12">
        <f t="shared" si="5"/>
        <v>1</v>
      </c>
      <c r="W12" s="2">
        <f t="shared" si="6"/>
        <v>-5</v>
      </c>
      <c r="X12" s="2">
        <f t="shared" si="7"/>
        <v>-6</v>
      </c>
      <c r="Y12" s="2">
        <f t="shared" si="8"/>
        <v>5</v>
      </c>
      <c r="Z12" s="2">
        <f t="shared" si="9"/>
        <v>6</v>
      </c>
      <c r="AA12" s="2">
        <f t="shared" si="10"/>
        <v>25</v>
      </c>
      <c r="AB12" s="2">
        <f t="shared" si="11"/>
        <v>36</v>
      </c>
      <c r="AC12" s="17">
        <f t="shared" si="12"/>
        <v>0.41666666666666669</v>
      </c>
      <c r="AD12" s="17">
        <f t="shared" si="13"/>
        <v>0.3</v>
      </c>
      <c r="AE12" s="17"/>
    </row>
    <row r="13" spans="1:42" x14ac:dyDescent="0.25">
      <c r="A13" s="2">
        <v>1</v>
      </c>
      <c r="B13" t="s">
        <v>301</v>
      </c>
      <c r="C13" t="str">
        <f t="shared" si="0"/>
        <v>sfo</v>
      </c>
      <c r="D13" t="str">
        <f t="shared" si="1"/>
        <v>sea</v>
      </c>
      <c r="E13" s="2">
        <v>1</v>
      </c>
      <c r="F13" s="2">
        <v>43.5</v>
      </c>
      <c r="G13" t="s">
        <v>292</v>
      </c>
      <c r="H13" t="s">
        <v>271</v>
      </c>
      <c r="I13">
        <v>0</v>
      </c>
      <c r="J13" t="s">
        <v>272</v>
      </c>
      <c r="K13" s="2">
        <v>22</v>
      </c>
      <c r="L13" s="2">
        <v>22</v>
      </c>
      <c r="M13" s="2">
        <v>44</v>
      </c>
      <c r="N13" s="2">
        <v>51</v>
      </c>
      <c r="O13" s="2">
        <v>49</v>
      </c>
      <c r="P13" s="2">
        <v>54</v>
      </c>
      <c r="Q13" s="2">
        <v>17</v>
      </c>
      <c r="R13" s="2">
        <v>13</v>
      </c>
      <c r="S13" s="2">
        <f t="shared" si="2"/>
        <v>30</v>
      </c>
      <c r="T13">
        <f t="shared" si="3"/>
        <v>0</v>
      </c>
      <c r="U13">
        <f t="shared" si="4"/>
        <v>1</v>
      </c>
      <c r="V13">
        <f t="shared" si="5"/>
        <v>0</v>
      </c>
      <c r="W13" s="2">
        <f t="shared" si="6"/>
        <v>-5</v>
      </c>
      <c r="X13" s="2">
        <f t="shared" si="7"/>
        <v>-9</v>
      </c>
      <c r="Y13" s="2">
        <f t="shared" si="8"/>
        <v>5</v>
      </c>
      <c r="Z13" s="2">
        <f t="shared" si="9"/>
        <v>9</v>
      </c>
      <c r="AA13" s="2">
        <f t="shared" si="10"/>
        <v>25</v>
      </c>
      <c r="AB13" s="2">
        <f t="shared" si="11"/>
        <v>81</v>
      </c>
      <c r="AC13" s="17">
        <f t="shared" si="12"/>
        <v>0.29411764705882354</v>
      </c>
      <c r="AD13" s="17">
        <f t="shared" si="13"/>
        <v>0.69230769230769229</v>
      </c>
      <c r="AE13" s="17"/>
    </row>
    <row r="14" spans="1:42" x14ac:dyDescent="0.25">
      <c r="A14" s="2">
        <v>1</v>
      </c>
      <c r="B14" t="s">
        <v>302</v>
      </c>
      <c r="C14" t="str">
        <f t="shared" si="0"/>
        <v>det</v>
      </c>
      <c r="D14" t="str">
        <f t="shared" si="1"/>
        <v>gnb</v>
      </c>
      <c r="E14" s="2">
        <v>-2</v>
      </c>
      <c r="F14" s="2">
        <v>47.5</v>
      </c>
      <c r="G14" t="s">
        <v>292</v>
      </c>
      <c r="H14" t="s">
        <v>271</v>
      </c>
      <c r="I14">
        <v>0</v>
      </c>
      <c r="J14" t="s">
        <v>289</v>
      </c>
      <c r="K14" s="2">
        <v>23</v>
      </c>
      <c r="L14" s="2">
        <v>19</v>
      </c>
      <c r="M14" s="2">
        <v>42</v>
      </c>
      <c r="N14" s="2">
        <v>29</v>
      </c>
      <c r="O14" s="2">
        <v>71</v>
      </c>
      <c r="P14" s="2">
        <v>27</v>
      </c>
      <c r="Q14" s="2">
        <v>13</v>
      </c>
      <c r="R14" s="2">
        <v>27</v>
      </c>
      <c r="S14" s="2">
        <f t="shared" si="2"/>
        <v>40</v>
      </c>
      <c r="T14">
        <f t="shared" si="3"/>
        <v>1</v>
      </c>
      <c r="U14">
        <f t="shared" si="4"/>
        <v>1</v>
      </c>
      <c r="V14">
        <f t="shared" si="5"/>
        <v>0</v>
      </c>
      <c r="W14" s="2">
        <f t="shared" si="6"/>
        <v>-10</v>
      </c>
      <c r="X14" s="2">
        <f t="shared" si="7"/>
        <v>8</v>
      </c>
      <c r="Y14" s="2">
        <f t="shared" si="8"/>
        <v>10</v>
      </c>
      <c r="Z14" s="2">
        <f t="shared" si="9"/>
        <v>8</v>
      </c>
      <c r="AA14" s="2">
        <f t="shared" si="10"/>
        <v>100</v>
      </c>
      <c r="AB14" s="2">
        <f t="shared" si="11"/>
        <v>64</v>
      </c>
      <c r="AC14" s="17">
        <f t="shared" si="12"/>
        <v>0.76923076923076927</v>
      </c>
      <c r="AD14" s="17">
        <f t="shared" si="13"/>
        <v>0.29629629629629628</v>
      </c>
      <c r="AE14" s="17"/>
    </row>
    <row r="15" spans="1:42" x14ac:dyDescent="0.25">
      <c r="A15" s="2">
        <v>1</v>
      </c>
      <c r="B15" t="s">
        <v>303</v>
      </c>
      <c r="C15" t="str">
        <f t="shared" si="0"/>
        <v>htx</v>
      </c>
      <c r="D15" t="str">
        <f t="shared" si="1"/>
        <v>ram</v>
      </c>
      <c r="E15" s="2">
        <v>-3</v>
      </c>
      <c r="F15" s="2">
        <v>43.5</v>
      </c>
      <c r="G15" t="s">
        <v>292</v>
      </c>
      <c r="H15" t="s">
        <v>271</v>
      </c>
      <c r="I15">
        <v>0</v>
      </c>
      <c r="J15" t="s">
        <v>272</v>
      </c>
      <c r="K15" s="2">
        <v>17</v>
      </c>
      <c r="L15" s="2">
        <v>23</v>
      </c>
      <c r="M15" s="2">
        <v>40</v>
      </c>
      <c r="N15" s="2">
        <v>36</v>
      </c>
      <c r="O15" s="2">
        <v>64</v>
      </c>
      <c r="P15" s="2">
        <v>61</v>
      </c>
      <c r="Q15" s="2">
        <v>9</v>
      </c>
      <c r="R15" s="2">
        <v>14</v>
      </c>
      <c r="S15" s="2">
        <f t="shared" si="2"/>
        <v>23</v>
      </c>
      <c r="T15">
        <f t="shared" si="3"/>
        <v>1</v>
      </c>
      <c r="U15">
        <f t="shared" si="4"/>
        <v>1</v>
      </c>
      <c r="V15">
        <f t="shared" si="5"/>
        <v>1</v>
      </c>
      <c r="W15" s="2">
        <f t="shared" si="6"/>
        <v>-8</v>
      </c>
      <c r="X15" s="2">
        <f t="shared" si="7"/>
        <v>-9</v>
      </c>
      <c r="Y15" s="2">
        <f t="shared" si="8"/>
        <v>8</v>
      </c>
      <c r="Z15" s="2">
        <f t="shared" si="9"/>
        <v>9</v>
      </c>
      <c r="AA15" s="2">
        <f t="shared" si="10"/>
        <v>64</v>
      </c>
      <c r="AB15" s="2">
        <f t="shared" si="11"/>
        <v>81</v>
      </c>
      <c r="AC15" s="17">
        <f t="shared" si="12"/>
        <v>0.88888888888888884</v>
      </c>
      <c r="AD15" s="17">
        <f t="shared" si="13"/>
        <v>0.6428571428571429</v>
      </c>
      <c r="AE15" s="17"/>
    </row>
    <row r="16" spans="1:42" x14ac:dyDescent="0.25">
      <c r="A16" s="2">
        <v>1</v>
      </c>
      <c r="B16" t="s">
        <v>304</v>
      </c>
      <c r="C16" t="str">
        <f t="shared" si="0"/>
        <v>rav</v>
      </c>
      <c r="D16" t="str">
        <f t="shared" si="1"/>
        <v>buf</v>
      </c>
      <c r="E16" s="2">
        <v>1</v>
      </c>
      <c r="F16" s="2">
        <v>50.5</v>
      </c>
      <c r="G16" t="s">
        <v>292</v>
      </c>
      <c r="H16" t="s">
        <v>271</v>
      </c>
      <c r="I16">
        <v>0</v>
      </c>
      <c r="J16" t="s">
        <v>289</v>
      </c>
      <c r="K16" s="2">
        <v>22</v>
      </c>
      <c r="L16" s="2">
        <v>18</v>
      </c>
      <c r="M16" s="2">
        <v>40</v>
      </c>
      <c r="N16" s="2">
        <v>15</v>
      </c>
      <c r="O16" s="2">
        <v>85</v>
      </c>
      <c r="P16" s="2">
        <v>38</v>
      </c>
      <c r="Q16" s="2">
        <v>40</v>
      </c>
      <c r="R16" s="2">
        <v>41</v>
      </c>
      <c r="S16" s="2">
        <f t="shared" si="2"/>
        <v>81</v>
      </c>
      <c r="T16">
        <f t="shared" si="3"/>
        <v>1</v>
      </c>
      <c r="U16">
        <f t="shared" si="4"/>
        <v>0</v>
      </c>
      <c r="V16">
        <f t="shared" si="5"/>
        <v>0</v>
      </c>
      <c r="W16" s="2">
        <f t="shared" si="6"/>
        <v>18</v>
      </c>
      <c r="X16" s="2">
        <f t="shared" si="7"/>
        <v>23</v>
      </c>
      <c r="Y16" s="2">
        <f t="shared" si="8"/>
        <v>18</v>
      </c>
      <c r="Z16" s="2">
        <f t="shared" si="9"/>
        <v>23</v>
      </c>
      <c r="AA16" s="2">
        <f t="shared" si="10"/>
        <v>324</v>
      </c>
      <c r="AB16" s="2">
        <f t="shared" si="11"/>
        <v>529</v>
      </c>
      <c r="AC16" s="17">
        <f t="shared" si="12"/>
        <v>0.45</v>
      </c>
      <c r="AD16" s="17">
        <f t="shared" si="13"/>
        <v>0.56097560975609762</v>
      </c>
      <c r="AE16" s="17"/>
    </row>
    <row r="17" spans="1:31" x14ac:dyDescent="0.25">
      <c r="A17" s="2">
        <v>1</v>
      </c>
      <c r="B17" t="s">
        <v>305</v>
      </c>
      <c r="C17" t="str">
        <f t="shared" si="0"/>
        <v>min</v>
      </c>
      <c r="D17" t="str">
        <f t="shared" si="1"/>
        <v>chi</v>
      </c>
      <c r="E17" s="2">
        <v>1.5</v>
      </c>
      <c r="F17" s="2">
        <v>43.5</v>
      </c>
      <c r="G17" t="s">
        <v>292</v>
      </c>
      <c r="H17" t="s">
        <v>271</v>
      </c>
      <c r="I17">
        <v>0</v>
      </c>
      <c r="J17" t="s">
        <v>272</v>
      </c>
      <c r="K17" s="2">
        <v>22</v>
      </c>
      <c r="L17" s="2">
        <v>22</v>
      </c>
      <c r="M17" s="2">
        <v>44</v>
      </c>
      <c r="N17" s="2">
        <v>53</v>
      </c>
      <c r="O17" s="2">
        <v>47</v>
      </c>
      <c r="P17" s="2">
        <v>56</v>
      </c>
      <c r="Q17" s="2">
        <v>27</v>
      </c>
      <c r="R17" s="2">
        <v>24</v>
      </c>
      <c r="S17" s="2">
        <f t="shared" si="2"/>
        <v>51</v>
      </c>
      <c r="T17">
        <f t="shared" si="3"/>
        <v>0</v>
      </c>
      <c r="U17">
        <f t="shared" si="4"/>
        <v>0</v>
      </c>
      <c r="V17">
        <f t="shared" si="5"/>
        <v>0</v>
      </c>
      <c r="W17" s="2">
        <f t="shared" si="6"/>
        <v>5</v>
      </c>
      <c r="X17" s="2">
        <f t="shared" si="7"/>
        <v>2</v>
      </c>
      <c r="Y17" s="2">
        <f t="shared" si="8"/>
        <v>5</v>
      </c>
      <c r="Z17" s="2">
        <f t="shared" si="9"/>
        <v>2</v>
      </c>
      <c r="AA17" s="2">
        <f t="shared" si="10"/>
        <v>25</v>
      </c>
      <c r="AB17" s="2">
        <f t="shared" si="11"/>
        <v>4</v>
      </c>
      <c r="AC17" s="17">
        <f t="shared" si="12"/>
        <v>0.18518518518518517</v>
      </c>
      <c r="AD17" s="17">
        <f t="shared" si="13"/>
        <v>8.3333333333333329E-2</v>
      </c>
      <c r="AE17" s="17"/>
    </row>
    <row r="18" spans="1:31" x14ac:dyDescent="0.25">
      <c r="A18" s="2">
        <v>2</v>
      </c>
      <c r="B18" t="s">
        <v>350</v>
      </c>
      <c r="C18" t="str">
        <f t="shared" si="0"/>
        <v>was</v>
      </c>
      <c r="D18" t="str">
        <f t="shared" si="1"/>
        <v>gnb</v>
      </c>
      <c r="E18" s="2">
        <v>-3.5</v>
      </c>
      <c r="F18" s="2">
        <v>48.5</v>
      </c>
      <c r="G18" t="s">
        <v>292</v>
      </c>
      <c r="H18" t="s">
        <v>271</v>
      </c>
      <c r="I18">
        <v>1</v>
      </c>
      <c r="J18" t="s">
        <v>289</v>
      </c>
      <c r="K18" s="2">
        <v>25</v>
      </c>
      <c r="L18" s="2">
        <v>25</v>
      </c>
      <c r="M18" s="2">
        <v>50</v>
      </c>
      <c r="N18" s="2">
        <v>56</v>
      </c>
      <c r="O18" s="2">
        <v>44</v>
      </c>
      <c r="P18" s="2">
        <v>36</v>
      </c>
      <c r="Q18" s="2">
        <v>18</v>
      </c>
      <c r="R18" s="2">
        <v>27</v>
      </c>
      <c r="S18" s="2">
        <f t="shared" si="2"/>
        <v>45</v>
      </c>
      <c r="T18">
        <f t="shared" si="3"/>
        <v>1</v>
      </c>
      <c r="U18">
        <f t="shared" si="4"/>
        <v>1</v>
      </c>
      <c r="V18">
        <f t="shared" si="5"/>
        <v>0</v>
      </c>
      <c r="W18" s="2">
        <f t="shared" si="6"/>
        <v>-7</v>
      </c>
      <c r="X18" s="2">
        <f t="shared" si="7"/>
        <v>2</v>
      </c>
      <c r="Y18" s="2">
        <f t="shared" si="8"/>
        <v>7</v>
      </c>
      <c r="Z18" s="2">
        <f t="shared" si="9"/>
        <v>2</v>
      </c>
      <c r="AA18" s="2">
        <f t="shared" si="10"/>
        <v>49</v>
      </c>
      <c r="AB18" s="2">
        <f t="shared" si="11"/>
        <v>4</v>
      </c>
      <c r="AC18" s="17">
        <f t="shared" si="12"/>
        <v>0.3888888888888889</v>
      </c>
      <c r="AD18" s="17">
        <f t="shared" si="13"/>
        <v>7.407407407407407E-2</v>
      </c>
      <c r="AE18" s="17"/>
    </row>
    <row r="19" spans="1:31" x14ac:dyDescent="0.25">
      <c r="A19" s="2">
        <v>2</v>
      </c>
      <c r="B19" t="s">
        <v>351</v>
      </c>
      <c r="C19" t="str">
        <f t="shared" si="0"/>
        <v>buf</v>
      </c>
      <c r="D19" t="str">
        <f t="shared" si="1"/>
        <v>nyj</v>
      </c>
      <c r="E19" s="2">
        <v>7</v>
      </c>
      <c r="F19" s="2">
        <v>46</v>
      </c>
      <c r="G19" t="s">
        <v>292</v>
      </c>
      <c r="H19" t="s">
        <v>271</v>
      </c>
      <c r="I19">
        <v>0</v>
      </c>
      <c r="J19" t="s">
        <v>289</v>
      </c>
      <c r="K19" s="2">
        <v>28</v>
      </c>
      <c r="L19" s="2">
        <v>21</v>
      </c>
      <c r="M19" s="2">
        <v>49</v>
      </c>
      <c r="N19" s="2">
        <v>62</v>
      </c>
      <c r="O19" s="2">
        <v>38</v>
      </c>
      <c r="P19" s="2">
        <v>50</v>
      </c>
      <c r="Q19" s="2">
        <v>30</v>
      </c>
      <c r="R19" s="2">
        <v>10</v>
      </c>
      <c r="S19" s="2">
        <f t="shared" si="2"/>
        <v>40</v>
      </c>
      <c r="T19">
        <f t="shared" si="3"/>
        <v>0</v>
      </c>
      <c r="U19">
        <f t="shared" si="4"/>
        <v>1</v>
      </c>
      <c r="V19">
        <f t="shared" si="5"/>
        <v>1</v>
      </c>
      <c r="W19" s="2">
        <f t="shared" si="6"/>
        <v>2</v>
      </c>
      <c r="X19" s="2">
        <f t="shared" si="7"/>
        <v>-11</v>
      </c>
      <c r="Y19" s="2">
        <f t="shared" si="8"/>
        <v>2</v>
      </c>
      <c r="Z19" s="2">
        <f t="shared" si="9"/>
        <v>11</v>
      </c>
      <c r="AA19" s="2">
        <f t="shared" si="10"/>
        <v>4</v>
      </c>
      <c r="AB19" s="2">
        <f t="shared" si="11"/>
        <v>121</v>
      </c>
      <c r="AC19" s="17">
        <f t="shared" si="12"/>
        <v>6.6666666666666666E-2</v>
      </c>
      <c r="AD19" s="17">
        <f t="shared" si="13"/>
        <v>1.1000000000000001</v>
      </c>
      <c r="AE19" s="17"/>
    </row>
    <row r="20" spans="1:31" x14ac:dyDescent="0.25">
      <c r="A20" s="2">
        <v>2</v>
      </c>
      <c r="B20" t="s">
        <v>352</v>
      </c>
      <c r="C20" t="str">
        <f t="shared" si="0"/>
        <v>chi</v>
      </c>
      <c r="D20" t="str">
        <f t="shared" si="1"/>
        <v>det</v>
      </c>
      <c r="E20" s="2">
        <v>-5.5</v>
      </c>
      <c r="F20" s="2">
        <v>47</v>
      </c>
      <c r="G20" t="s">
        <v>292</v>
      </c>
      <c r="H20" t="s">
        <v>288</v>
      </c>
      <c r="I20">
        <v>1</v>
      </c>
      <c r="J20" t="s">
        <v>289</v>
      </c>
      <c r="K20" s="2">
        <v>20</v>
      </c>
      <c r="L20" s="2">
        <v>25</v>
      </c>
      <c r="M20" s="2">
        <v>45</v>
      </c>
      <c r="N20" s="2">
        <v>41</v>
      </c>
      <c r="O20" s="2">
        <v>59</v>
      </c>
      <c r="P20" s="2">
        <v>49</v>
      </c>
      <c r="Q20" s="2">
        <v>21</v>
      </c>
      <c r="R20" s="2">
        <v>52</v>
      </c>
      <c r="S20" s="2">
        <f t="shared" si="2"/>
        <v>73</v>
      </c>
      <c r="T20">
        <f t="shared" si="3"/>
        <v>1</v>
      </c>
      <c r="U20">
        <f t="shared" si="4"/>
        <v>0</v>
      </c>
      <c r="V20">
        <f t="shared" si="5"/>
        <v>0</v>
      </c>
      <c r="W20" s="2">
        <f t="shared" si="6"/>
        <v>1</v>
      </c>
      <c r="X20" s="2">
        <f t="shared" si="7"/>
        <v>27</v>
      </c>
      <c r="Y20" s="2">
        <f t="shared" si="8"/>
        <v>1</v>
      </c>
      <c r="Z20" s="2">
        <f t="shared" si="9"/>
        <v>27</v>
      </c>
      <c r="AA20" s="2">
        <f t="shared" si="10"/>
        <v>1</v>
      </c>
      <c r="AB20" s="2">
        <f t="shared" si="11"/>
        <v>729</v>
      </c>
      <c r="AC20" s="17">
        <f t="shared" si="12"/>
        <v>4.7619047619047616E-2</v>
      </c>
      <c r="AD20" s="17">
        <f t="shared" si="13"/>
        <v>0.51923076923076927</v>
      </c>
      <c r="AE20" s="17"/>
    </row>
    <row r="21" spans="1:31" x14ac:dyDescent="0.25">
      <c r="A21" s="2">
        <v>2</v>
      </c>
      <c r="B21" t="s">
        <v>353</v>
      </c>
      <c r="C21" t="str">
        <f t="shared" si="0"/>
        <v>cle</v>
      </c>
      <c r="D21" t="str">
        <f t="shared" si="1"/>
        <v>rav</v>
      </c>
      <c r="E21" s="2">
        <v>-11.5</v>
      </c>
      <c r="F21" s="2">
        <v>45.5</v>
      </c>
      <c r="G21" t="s">
        <v>292</v>
      </c>
      <c r="H21" t="s">
        <v>271</v>
      </c>
      <c r="I21">
        <v>0</v>
      </c>
      <c r="J21" t="s">
        <v>289</v>
      </c>
      <c r="K21" s="2">
        <v>19</v>
      </c>
      <c r="L21" s="2">
        <v>27</v>
      </c>
      <c r="M21" s="2">
        <v>46</v>
      </c>
      <c r="N21" s="2">
        <v>51</v>
      </c>
      <c r="O21" s="2">
        <v>49</v>
      </c>
      <c r="P21" s="2">
        <v>36</v>
      </c>
      <c r="Q21" s="2">
        <v>17</v>
      </c>
      <c r="R21" s="2">
        <v>41</v>
      </c>
      <c r="S21" s="2">
        <f t="shared" si="2"/>
        <v>58</v>
      </c>
      <c r="T21">
        <f t="shared" si="3"/>
        <v>1</v>
      </c>
      <c r="U21">
        <f t="shared" si="4"/>
        <v>0</v>
      </c>
      <c r="V21">
        <f t="shared" si="5"/>
        <v>0</v>
      </c>
      <c r="W21" s="2">
        <f t="shared" si="6"/>
        <v>-2</v>
      </c>
      <c r="X21" s="2">
        <f t="shared" si="7"/>
        <v>14</v>
      </c>
      <c r="Y21" s="2">
        <f t="shared" si="8"/>
        <v>2</v>
      </c>
      <c r="Z21" s="2">
        <f t="shared" si="9"/>
        <v>14</v>
      </c>
      <c r="AA21" s="2">
        <f t="shared" si="10"/>
        <v>4</v>
      </c>
      <c r="AB21" s="2">
        <f t="shared" si="11"/>
        <v>196</v>
      </c>
      <c r="AC21" s="17">
        <f t="shared" si="12"/>
        <v>0.11764705882352941</v>
      </c>
      <c r="AD21" s="17">
        <f t="shared" si="13"/>
        <v>0.34146341463414637</v>
      </c>
      <c r="AE21" s="17"/>
    </row>
    <row r="22" spans="1:31" x14ac:dyDescent="0.25">
      <c r="A22" s="2">
        <v>2</v>
      </c>
      <c r="B22" t="s">
        <v>354</v>
      </c>
      <c r="C22" t="str">
        <f t="shared" si="0"/>
        <v>jax</v>
      </c>
      <c r="D22" t="str">
        <f t="shared" si="1"/>
        <v>cin</v>
      </c>
      <c r="E22" s="2">
        <v>-3.5</v>
      </c>
      <c r="F22" s="2">
        <v>49.5</v>
      </c>
      <c r="G22" t="s">
        <v>292</v>
      </c>
      <c r="H22" t="s">
        <v>271</v>
      </c>
      <c r="I22">
        <v>0</v>
      </c>
      <c r="J22" t="s">
        <v>289</v>
      </c>
      <c r="K22" s="2">
        <v>23</v>
      </c>
      <c r="L22" s="2">
        <v>26</v>
      </c>
      <c r="M22" s="2">
        <v>49</v>
      </c>
      <c r="N22" s="2">
        <v>48</v>
      </c>
      <c r="O22" s="2">
        <v>52</v>
      </c>
      <c r="P22" s="2">
        <v>48</v>
      </c>
      <c r="Q22" s="2">
        <v>27</v>
      </c>
      <c r="R22" s="2">
        <v>31</v>
      </c>
      <c r="S22" s="2">
        <f t="shared" si="2"/>
        <v>58</v>
      </c>
      <c r="T22">
        <f t="shared" si="3"/>
        <v>1</v>
      </c>
      <c r="U22">
        <f t="shared" si="4"/>
        <v>0</v>
      </c>
      <c r="V22">
        <f t="shared" si="5"/>
        <v>0</v>
      </c>
      <c r="W22" s="2">
        <f t="shared" si="6"/>
        <v>4</v>
      </c>
      <c r="X22" s="2">
        <f t="shared" si="7"/>
        <v>5</v>
      </c>
      <c r="Y22" s="2">
        <f t="shared" si="8"/>
        <v>4</v>
      </c>
      <c r="Z22" s="2">
        <f t="shared" si="9"/>
        <v>5</v>
      </c>
      <c r="AA22" s="2">
        <f t="shared" si="10"/>
        <v>16</v>
      </c>
      <c r="AB22" s="2">
        <f t="shared" si="11"/>
        <v>25</v>
      </c>
      <c r="AC22" s="17">
        <f t="shared" si="12"/>
        <v>0.14814814814814814</v>
      </c>
      <c r="AD22" s="17">
        <f t="shared" si="13"/>
        <v>0.16129032258064516</v>
      </c>
      <c r="AE22" s="17"/>
    </row>
    <row r="23" spans="1:31" x14ac:dyDescent="0.25">
      <c r="A23" s="2">
        <v>2</v>
      </c>
      <c r="B23" t="s">
        <v>355</v>
      </c>
      <c r="C23" t="str">
        <f t="shared" si="0"/>
        <v>nwe</v>
      </c>
      <c r="D23" t="str">
        <f t="shared" si="1"/>
        <v>mia</v>
      </c>
      <c r="E23" s="2">
        <v>-1.5</v>
      </c>
      <c r="F23" s="2">
        <v>44</v>
      </c>
      <c r="G23" t="s">
        <v>270</v>
      </c>
      <c r="H23" t="s">
        <v>288</v>
      </c>
      <c r="I23">
        <v>1</v>
      </c>
      <c r="J23" t="s">
        <v>289</v>
      </c>
      <c r="K23" s="2">
        <v>23</v>
      </c>
      <c r="L23" s="2">
        <v>23</v>
      </c>
      <c r="M23" s="2">
        <v>46</v>
      </c>
      <c r="N23" s="2">
        <v>58</v>
      </c>
      <c r="O23" s="2">
        <v>42</v>
      </c>
      <c r="P23" s="2">
        <v>44</v>
      </c>
      <c r="Q23" s="2">
        <v>33</v>
      </c>
      <c r="R23" s="2">
        <v>27</v>
      </c>
      <c r="S23" s="2">
        <f t="shared" si="2"/>
        <v>60</v>
      </c>
      <c r="T23">
        <f t="shared" si="3"/>
        <v>0</v>
      </c>
      <c r="U23">
        <f t="shared" si="4"/>
        <v>1</v>
      </c>
      <c r="V23">
        <f t="shared" si="5"/>
        <v>1</v>
      </c>
      <c r="W23" s="2">
        <f t="shared" si="6"/>
        <v>10</v>
      </c>
      <c r="X23" s="2">
        <f t="shared" si="7"/>
        <v>4</v>
      </c>
      <c r="Y23" s="2">
        <f t="shared" si="8"/>
        <v>10</v>
      </c>
      <c r="Z23" s="2">
        <f t="shared" si="9"/>
        <v>4</v>
      </c>
      <c r="AA23" s="2">
        <f t="shared" si="10"/>
        <v>100</v>
      </c>
      <c r="AB23" s="2">
        <f t="shared" si="11"/>
        <v>16</v>
      </c>
      <c r="AC23" s="17">
        <f t="shared" si="12"/>
        <v>0.30303030303030304</v>
      </c>
      <c r="AD23" s="17">
        <f t="shared" si="13"/>
        <v>0.14814814814814814</v>
      </c>
      <c r="AE23" s="17"/>
    </row>
    <row r="24" spans="1:31" x14ac:dyDescent="0.25">
      <c r="A24" s="2">
        <v>2</v>
      </c>
      <c r="B24" t="s">
        <v>356</v>
      </c>
      <c r="C24" t="str">
        <f t="shared" si="0"/>
        <v>nyg</v>
      </c>
      <c r="D24" t="str">
        <f t="shared" si="1"/>
        <v>dal</v>
      </c>
      <c r="E24" s="2">
        <v>-5.5</v>
      </c>
      <c r="F24" s="2">
        <v>44.5</v>
      </c>
      <c r="G24" t="s">
        <v>270</v>
      </c>
      <c r="H24" t="s">
        <v>288</v>
      </c>
      <c r="I24">
        <v>0</v>
      </c>
      <c r="J24" t="s">
        <v>272</v>
      </c>
      <c r="K24" s="2">
        <v>19</v>
      </c>
      <c r="L24" s="2">
        <v>26</v>
      </c>
      <c r="M24" s="2">
        <v>45</v>
      </c>
      <c r="N24" s="2">
        <v>52</v>
      </c>
      <c r="O24" s="2">
        <v>48</v>
      </c>
      <c r="P24" s="2">
        <v>57</v>
      </c>
      <c r="Q24" s="2">
        <v>37</v>
      </c>
      <c r="R24" s="2">
        <v>40</v>
      </c>
      <c r="S24" s="2">
        <f t="shared" si="2"/>
        <v>77</v>
      </c>
      <c r="T24">
        <f t="shared" si="3"/>
        <v>0</v>
      </c>
      <c r="U24">
        <f t="shared" si="4"/>
        <v>1</v>
      </c>
      <c r="V24">
        <f t="shared" si="5"/>
        <v>0</v>
      </c>
      <c r="W24" s="2">
        <f t="shared" si="6"/>
        <v>18</v>
      </c>
      <c r="X24" s="2">
        <f t="shared" si="7"/>
        <v>14</v>
      </c>
      <c r="Y24" s="2">
        <f t="shared" si="8"/>
        <v>18</v>
      </c>
      <c r="Z24" s="2">
        <f t="shared" si="9"/>
        <v>14</v>
      </c>
      <c r="AA24" s="2">
        <f t="shared" si="10"/>
        <v>324</v>
      </c>
      <c r="AB24" s="2">
        <f t="shared" si="11"/>
        <v>196</v>
      </c>
      <c r="AC24" s="17">
        <f t="shared" si="12"/>
        <v>0.48648648648648651</v>
      </c>
      <c r="AD24" s="17">
        <f t="shared" si="13"/>
        <v>0.35</v>
      </c>
      <c r="AE24" s="17"/>
    </row>
    <row r="25" spans="1:31" x14ac:dyDescent="0.25">
      <c r="A25" s="2">
        <v>2</v>
      </c>
      <c r="B25" t="s">
        <v>357</v>
      </c>
      <c r="C25" t="str">
        <f t="shared" si="0"/>
        <v>ram</v>
      </c>
      <c r="D25" t="str">
        <f t="shared" si="1"/>
        <v>oti</v>
      </c>
      <c r="E25" s="2">
        <v>5.5</v>
      </c>
      <c r="F25" s="2">
        <v>42</v>
      </c>
      <c r="G25" t="s">
        <v>270</v>
      </c>
      <c r="H25" t="s">
        <v>288</v>
      </c>
      <c r="I25">
        <v>1</v>
      </c>
      <c r="J25" t="s">
        <v>272</v>
      </c>
      <c r="K25" s="2">
        <v>24</v>
      </c>
      <c r="L25" s="2">
        <v>21</v>
      </c>
      <c r="M25" s="2">
        <v>45</v>
      </c>
      <c r="N25" s="2">
        <v>62</v>
      </c>
      <c r="O25" s="2">
        <v>38</v>
      </c>
      <c r="P25" s="2">
        <v>60</v>
      </c>
      <c r="Q25" s="2">
        <v>33</v>
      </c>
      <c r="R25" s="2">
        <v>19</v>
      </c>
      <c r="S25" s="2">
        <f t="shared" ref="S25:S165" si="14">Q25+R25</f>
        <v>52</v>
      </c>
      <c r="T25">
        <f t="shared" ref="T25:T165" si="15">IF(R25+E25&gt;Q25,1,0)</f>
        <v>0</v>
      </c>
      <c r="U25">
        <f t="shared" ref="U25:U165" si="16">IF(G25="Over", IF(F25&lt;S25, 1, 0), IF(F25&gt;S25, 1, 0))</f>
        <v>1</v>
      </c>
      <c r="V25">
        <f t="shared" si="5"/>
        <v>0</v>
      </c>
      <c r="W25" s="2">
        <f t="shared" si="6"/>
        <v>9</v>
      </c>
      <c r="X25" s="2">
        <f t="shared" si="7"/>
        <v>-2</v>
      </c>
      <c r="Y25" s="2">
        <f t="shared" si="8"/>
        <v>9</v>
      </c>
      <c r="Z25" s="2">
        <f t="shared" si="9"/>
        <v>2</v>
      </c>
      <c r="AA25" s="2">
        <f t="shared" si="10"/>
        <v>81</v>
      </c>
      <c r="AB25" s="2">
        <f t="shared" si="11"/>
        <v>4</v>
      </c>
      <c r="AC25" s="17">
        <f t="shared" si="12"/>
        <v>0.27272727272727271</v>
      </c>
      <c r="AD25" s="17">
        <f t="shared" si="13"/>
        <v>0.10526315789473684</v>
      </c>
      <c r="AE25" s="17"/>
    </row>
    <row r="26" spans="1:31" x14ac:dyDescent="0.25">
      <c r="A26" s="2">
        <v>2</v>
      </c>
      <c r="B26" t="s">
        <v>358</v>
      </c>
      <c r="C26" t="str">
        <f t="shared" si="0"/>
        <v>sea</v>
      </c>
      <c r="D26" t="str">
        <f t="shared" si="1"/>
        <v>pit</v>
      </c>
      <c r="E26" s="2">
        <v>-3</v>
      </c>
      <c r="F26" s="2">
        <v>40</v>
      </c>
      <c r="G26" t="s">
        <v>292</v>
      </c>
      <c r="H26" t="s">
        <v>271</v>
      </c>
      <c r="I26">
        <v>1</v>
      </c>
      <c r="J26" t="s">
        <v>272</v>
      </c>
      <c r="K26" s="2">
        <v>15</v>
      </c>
      <c r="L26" s="2">
        <v>22</v>
      </c>
      <c r="M26" s="2">
        <v>37</v>
      </c>
      <c r="N26" s="2">
        <v>38</v>
      </c>
      <c r="O26" s="16">
        <v>62</v>
      </c>
      <c r="P26" s="16">
        <v>65</v>
      </c>
      <c r="Q26" s="2">
        <v>31</v>
      </c>
      <c r="R26" s="2">
        <v>17</v>
      </c>
      <c r="S26" s="2">
        <f t="shared" si="14"/>
        <v>48</v>
      </c>
      <c r="T26">
        <f t="shared" si="15"/>
        <v>0</v>
      </c>
      <c r="U26">
        <f t="shared" si="16"/>
        <v>0</v>
      </c>
      <c r="V26">
        <f t="shared" si="5"/>
        <v>0</v>
      </c>
      <c r="W26" s="2">
        <f t="shared" si="6"/>
        <v>16</v>
      </c>
      <c r="X26" s="2">
        <f t="shared" si="7"/>
        <v>-5</v>
      </c>
      <c r="Y26" s="2">
        <f t="shared" si="8"/>
        <v>16</v>
      </c>
      <c r="Z26" s="2">
        <f t="shared" si="9"/>
        <v>5</v>
      </c>
      <c r="AA26" s="2">
        <f t="shared" si="10"/>
        <v>256</v>
      </c>
      <c r="AB26" s="2">
        <f t="shared" si="11"/>
        <v>25</v>
      </c>
      <c r="AC26" s="17">
        <f t="shared" si="12"/>
        <v>0.5161290322580645</v>
      </c>
      <c r="AD26" s="17">
        <f t="shared" si="13"/>
        <v>0.29411764705882354</v>
      </c>
      <c r="AE26" s="17"/>
    </row>
    <row r="27" spans="1:31" x14ac:dyDescent="0.25">
      <c r="A27" s="2">
        <v>2</v>
      </c>
      <c r="B27" t="s">
        <v>359</v>
      </c>
      <c r="C27" t="str">
        <f t="shared" si="0"/>
        <v>sfo</v>
      </c>
      <c r="D27" t="str">
        <f t="shared" si="1"/>
        <v>nor</v>
      </c>
      <c r="E27" s="2">
        <v>4.5</v>
      </c>
      <c r="F27" s="2">
        <v>42.5</v>
      </c>
      <c r="G27" t="s">
        <v>292</v>
      </c>
      <c r="H27" t="s">
        <v>288</v>
      </c>
      <c r="I27">
        <v>0</v>
      </c>
      <c r="J27" t="s">
        <v>289</v>
      </c>
      <c r="K27" s="2">
        <v>27</v>
      </c>
      <c r="L27" s="2">
        <v>21</v>
      </c>
      <c r="M27" s="2">
        <v>48</v>
      </c>
      <c r="N27" s="2">
        <v>71</v>
      </c>
      <c r="O27" s="2">
        <v>29</v>
      </c>
      <c r="P27" s="2">
        <v>44</v>
      </c>
      <c r="Q27" s="2">
        <v>26</v>
      </c>
      <c r="R27" s="2">
        <v>21</v>
      </c>
      <c r="S27" s="2">
        <f t="shared" si="14"/>
        <v>47</v>
      </c>
      <c r="T27">
        <f t="shared" si="15"/>
        <v>0</v>
      </c>
      <c r="U27">
        <f t="shared" si="16"/>
        <v>0</v>
      </c>
      <c r="V27">
        <f t="shared" si="5"/>
        <v>1</v>
      </c>
      <c r="W27" s="2">
        <f t="shared" si="6"/>
        <v>-1</v>
      </c>
      <c r="X27" s="2">
        <f t="shared" si="7"/>
        <v>0</v>
      </c>
      <c r="Y27" s="2">
        <f t="shared" si="8"/>
        <v>1</v>
      </c>
      <c r="Z27" s="2">
        <f t="shared" si="9"/>
        <v>0</v>
      </c>
      <c r="AA27" s="2">
        <f t="shared" si="10"/>
        <v>1</v>
      </c>
      <c r="AB27" s="2">
        <f t="shared" si="11"/>
        <v>0</v>
      </c>
      <c r="AC27" s="17">
        <f t="shared" si="12"/>
        <v>3.8461538461538464E-2</v>
      </c>
      <c r="AD27" s="17">
        <f t="shared" si="13"/>
        <v>0</v>
      </c>
      <c r="AE27" s="17"/>
    </row>
    <row r="28" spans="1:31" x14ac:dyDescent="0.25">
      <c r="A28" s="2">
        <v>2</v>
      </c>
      <c r="B28" t="s">
        <v>360</v>
      </c>
      <c r="C28" t="str">
        <f t="shared" si="0"/>
        <v>car</v>
      </c>
      <c r="D28" t="str">
        <f t="shared" si="1"/>
        <v>crd</v>
      </c>
      <c r="E28" s="2">
        <v>-6.5</v>
      </c>
      <c r="F28" s="2">
        <v>44.5</v>
      </c>
      <c r="G28" t="s">
        <v>270</v>
      </c>
      <c r="H28" t="s">
        <v>288</v>
      </c>
      <c r="I28">
        <v>0</v>
      </c>
      <c r="J28" t="s">
        <v>272</v>
      </c>
      <c r="K28" s="2">
        <v>21</v>
      </c>
      <c r="L28" s="2">
        <v>28</v>
      </c>
      <c r="M28" s="2">
        <v>49</v>
      </c>
      <c r="N28" s="2">
        <v>68</v>
      </c>
      <c r="O28" s="2">
        <v>32</v>
      </c>
      <c r="P28" s="2">
        <v>51</v>
      </c>
      <c r="Q28" s="2">
        <v>22</v>
      </c>
      <c r="R28" s="2">
        <v>27</v>
      </c>
      <c r="S28" s="2">
        <f t="shared" si="14"/>
        <v>49</v>
      </c>
      <c r="T28">
        <f t="shared" si="15"/>
        <v>0</v>
      </c>
      <c r="U28">
        <f t="shared" si="16"/>
        <v>1</v>
      </c>
      <c r="V28">
        <f t="shared" si="5"/>
        <v>0</v>
      </c>
      <c r="W28" s="2">
        <f t="shared" si="6"/>
        <v>1</v>
      </c>
      <c r="X28" s="2">
        <f t="shared" si="7"/>
        <v>-1</v>
      </c>
      <c r="Y28" s="2">
        <f t="shared" si="8"/>
        <v>1</v>
      </c>
      <c r="Z28" s="2">
        <f t="shared" si="9"/>
        <v>1</v>
      </c>
      <c r="AA28" s="2">
        <f t="shared" si="10"/>
        <v>1</v>
      </c>
      <c r="AB28" s="2">
        <f t="shared" si="11"/>
        <v>1</v>
      </c>
      <c r="AC28" s="17">
        <f t="shared" si="12"/>
        <v>4.5454545454545456E-2</v>
      </c>
      <c r="AD28" s="17">
        <f t="shared" si="13"/>
        <v>3.7037037037037035E-2</v>
      </c>
      <c r="AE28" s="17"/>
    </row>
    <row r="29" spans="1:31" x14ac:dyDescent="0.25">
      <c r="A29" s="2">
        <v>2</v>
      </c>
      <c r="B29" t="s">
        <v>361</v>
      </c>
      <c r="C29" t="str">
        <f t="shared" si="0"/>
        <v>den</v>
      </c>
      <c r="D29" t="str">
        <f t="shared" si="1"/>
        <v>clt</v>
      </c>
      <c r="E29" s="2">
        <v>2.5</v>
      </c>
      <c r="F29" s="2">
        <v>42.5</v>
      </c>
      <c r="G29" t="s">
        <v>270</v>
      </c>
      <c r="H29" t="s">
        <v>288</v>
      </c>
      <c r="I29">
        <v>0</v>
      </c>
      <c r="J29" t="s">
        <v>272</v>
      </c>
      <c r="K29" s="2">
        <v>22</v>
      </c>
      <c r="L29" s="2">
        <v>25</v>
      </c>
      <c r="M29" s="2">
        <v>47</v>
      </c>
      <c r="N29" s="2">
        <v>67</v>
      </c>
      <c r="O29" s="2">
        <v>33</v>
      </c>
      <c r="P29" s="16">
        <v>72</v>
      </c>
      <c r="Q29" s="2">
        <v>28</v>
      </c>
      <c r="R29" s="2">
        <v>29</v>
      </c>
      <c r="S29" s="2">
        <f t="shared" si="14"/>
        <v>57</v>
      </c>
      <c r="T29">
        <f t="shared" si="15"/>
        <v>1</v>
      </c>
      <c r="U29">
        <f t="shared" si="16"/>
        <v>1</v>
      </c>
      <c r="V29">
        <f t="shared" si="5"/>
        <v>1</v>
      </c>
      <c r="W29" s="2">
        <f t="shared" si="6"/>
        <v>6</v>
      </c>
      <c r="X29" s="2">
        <f t="shared" si="7"/>
        <v>4</v>
      </c>
      <c r="Y29" s="2">
        <f t="shared" si="8"/>
        <v>6</v>
      </c>
      <c r="Z29" s="2">
        <f t="shared" si="9"/>
        <v>4</v>
      </c>
      <c r="AA29" s="2">
        <f t="shared" si="10"/>
        <v>36</v>
      </c>
      <c r="AB29" s="2">
        <f t="shared" si="11"/>
        <v>16</v>
      </c>
      <c r="AC29" s="17">
        <f t="shared" si="12"/>
        <v>0.21428571428571427</v>
      </c>
      <c r="AD29" s="17">
        <f t="shared" si="13"/>
        <v>0.13793103448275862</v>
      </c>
      <c r="AE29" s="17"/>
    </row>
    <row r="30" spans="1:31" x14ac:dyDescent="0.25">
      <c r="A30" s="2">
        <v>2</v>
      </c>
      <c r="B30" t="s">
        <v>362</v>
      </c>
      <c r="C30" t="str">
        <f t="shared" si="0"/>
        <v>phi</v>
      </c>
      <c r="D30" t="str">
        <f t="shared" si="1"/>
        <v>kan</v>
      </c>
      <c r="E30" s="2">
        <v>1.5</v>
      </c>
      <c r="F30" s="2">
        <v>46.5</v>
      </c>
      <c r="G30" t="s">
        <v>292</v>
      </c>
      <c r="H30" t="s">
        <v>271</v>
      </c>
      <c r="I30">
        <v>0</v>
      </c>
      <c r="J30" t="s">
        <v>272</v>
      </c>
      <c r="K30" s="2">
        <v>21</v>
      </c>
      <c r="L30" s="2">
        <v>25</v>
      </c>
      <c r="M30" s="2">
        <v>46</v>
      </c>
      <c r="N30" s="2">
        <v>48</v>
      </c>
      <c r="O30" s="2">
        <v>52</v>
      </c>
      <c r="P30" s="2">
        <v>71</v>
      </c>
      <c r="Q30" s="2">
        <v>20</v>
      </c>
      <c r="R30" s="2">
        <v>17</v>
      </c>
      <c r="S30" s="2">
        <f t="shared" si="14"/>
        <v>37</v>
      </c>
      <c r="T30">
        <f t="shared" si="15"/>
        <v>0</v>
      </c>
      <c r="U30">
        <f t="shared" si="16"/>
        <v>1</v>
      </c>
      <c r="V30">
        <f t="shared" si="5"/>
        <v>0</v>
      </c>
      <c r="W30" s="2">
        <f t="shared" si="6"/>
        <v>-1</v>
      </c>
      <c r="X30" s="2">
        <f t="shared" si="7"/>
        <v>-8</v>
      </c>
      <c r="Y30" s="2">
        <f t="shared" si="8"/>
        <v>1</v>
      </c>
      <c r="Z30" s="2">
        <f t="shared" si="9"/>
        <v>8</v>
      </c>
      <c r="AA30" s="2">
        <f t="shared" si="10"/>
        <v>1</v>
      </c>
      <c r="AB30" s="2">
        <f t="shared" si="11"/>
        <v>64</v>
      </c>
      <c r="AC30" s="17">
        <f t="shared" si="12"/>
        <v>0.05</v>
      </c>
      <c r="AD30" s="17">
        <f t="shared" si="13"/>
        <v>0.47058823529411764</v>
      </c>
      <c r="AE30" s="17"/>
    </row>
    <row r="31" spans="1:31" x14ac:dyDescent="0.25">
      <c r="A31" s="2">
        <v>2</v>
      </c>
      <c r="B31" t="s">
        <v>363</v>
      </c>
      <c r="C31" t="str">
        <f t="shared" si="0"/>
        <v>atl</v>
      </c>
      <c r="D31" t="str">
        <f t="shared" si="1"/>
        <v>min</v>
      </c>
      <c r="E31" s="2">
        <v>-4.5</v>
      </c>
      <c r="F31" s="2">
        <v>44.5</v>
      </c>
      <c r="G31" t="s">
        <v>270</v>
      </c>
      <c r="H31" t="s">
        <v>288</v>
      </c>
      <c r="I31">
        <v>0</v>
      </c>
      <c r="J31" t="s">
        <v>289</v>
      </c>
      <c r="K31" s="2">
        <v>22</v>
      </c>
      <c r="L31" s="2">
        <v>25</v>
      </c>
      <c r="M31" s="2">
        <v>47</v>
      </c>
      <c r="N31" s="2">
        <v>60</v>
      </c>
      <c r="O31" s="2">
        <v>40</v>
      </c>
      <c r="P31" s="2">
        <v>44</v>
      </c>
      <c r="Q31" s="2">
        <v>22</v>
      </c>
      <c r="R31" s="2">
        <v>6</v>
      </c>
      <c r="S31" s="2">
        <f t="shared" si="14"/>
        <v>28</v>
      </c>
      <c r="T31">
        <f t="shared" si="15"/>
        <v>0</v>
      </c>
      <c r="U31">
        <f t="shared" si="16"/>
        <v>0</v>
      </c>
      <c r="V31">
        <f t="shared" si="5"/>
        <v>1</v>
      </c>
      <c r="W31" s="2">
        <f t="shared" si="6"/>
        <v>0</v>
      </c>
      <c r="X31" s="2">
        <f t="shared" si="7"/>
        <v>-19</v>
      </c>
      <c r="Y31" s="2">
        <f t="shared" si="8"/>
        <v>0</v>
      </c>
      <c r="Z31" s="2">
        <f t="shared" si="9"/>
        <v>19</v>
      </c>
      <c r="AA31" s="2">
        <f t="shared" si="10"/>
        <v>0</v>
      </c>
      <c r="AB31" s="2">
        <f t="shared" si="11"/>
        <v>361</v>
      </c>
      <c r="AC31" s="2">
        <f t="shared" si="12"/>
        <v>0</v>
      </c>
      <c r="AD31" s="17">
        <f t="shared" si="13"/>
        <v>3.1666666666666665</v>
      </c>
    </row>
    <row r="32" spans="1:31" x14ac:dyDescent="0.25">
      <c r="A32" s="2">
        <v>2</v>
      </c>
      <c r="B32" t="s">
        <v>364</v>
      </c>
      <c r="C32" t="str">
        <f t="shared" si="0"/>
        <v>tam</v>
      </c>
      <c r="D32" t="str">
        <f t="shared" si="1"/>
        <v>htx</v>
      </c>
      <c r="E32" s="2">
        <v>-2.5</v>
      </c>
      <c r="F32" s="2">
        <v>42.5</v>
      </c>
      <c r="G32" t="s">
        <v>270</v>
      </c>
      <c r="H32" t="s">
        <v>288</v>
      </c>
      <c r="I32">
        <v>0</v>
      </c>
      <c r="J32" t="s">
        <v>289</v>
      </c>
      <c r="K32" s="2">
        <v>25</v>
      </c>
      <c r="L32" s="2">
        <v>22</v>
      </c>
      <c r="M32" s="2">
        <v>47</v>
      </c>
      <c r="N32" s="2">
        <v>67</v>
      </c>
      <c r="O32" s="2">
        <v>33</v>
      </c>
      <c r="P32" s="2">
        <v>29</v>
      </c>
      <c r="Q32" s="2">
        <v>20</v>
      </c>
      <c r="R32" s="2">
        <v>19</v>
      </c>
      <c r="S32" s="2">
        <f t="shared" si="14"/>
        <v>39</v>
      </c>
      <c r="T32">
        <f t="shared" si="15"/>
        <v>0</v>
      </c>
      <c r="U32">
        <f t="shared" si="16"/>
        <v>0</v>
      </c>
      <c r="V32">
        <f t="shared" si="5"/>
        <v>1</v>
      </c>
      <c r="W32" s="2">
        <f t="shared" si="6"/>
        <v>-5</v>
      </c>
      <c r="X32" s="2">
        <f t="shared" si="7"/>
        <v>-3</v>
      </c>
      <c r="Y32" s="2">
        <f t="shared" si="8"/>
        <v>5</v>
      </c>
      <c r="Z32" s="2">
        <f t="shared" si="9"/>
        <v>3</v>
      </c>
      <c r="AA32" s="2">
        <f t="shared" si="10"/>
        <v>25</v>
      </c>
      <c r="AB32" s="2">
        <f t="shared" si="11"/>
        <v>9</v>
      </c>
      <c r="AC32" s="2">
        <f t="shared" si="12"/>
        <v>0.25</v>
      </c>
      <c r="AD32" s="2">
        <f t="shared" si="13"/>
        <v>0.15789473684210525</v>
      </c>
    </row>
    <row r="33" spans="1:30" x14ac:dyDescent="0.25">
      <c r="A33" s="2">
        <v>2</v>
      </c>
      <c r="B33" t="s">
        <v>365</v>
      </c>
      <c r="C33" t="str">
        <f t="shared" si="0"/>
        <v>sdg</v>
      </c>
      <c r="D33" t="str">
        <f t="shared" si="1"/>
        <v>rai</v>
      </c>
      <c r="E33" s="2">
        <v>3.5</v>
      </c>
      <c r="F33" s="2">
        <v>46.5</v>
      </c>
      <c r="G33" t="s">
        <v>292</v>
      </c>
      <c r="H33" t="s">
        <v>271</v>
      </c>
      <c r="I33">
        <v>0</v>
      </c>
      <c r="J33" t="s">
        <v>289</v>
      </c>
      <c r="K33" s="2">
        <v>28</v>
      </c>
      <c r="L33" s="2">
        <v>17</v>
      </c>
      <c r="M33" s="2">
        <v>45</v>
      </c>
      <c r="N33" s="2">
        <v>44</v>
      </c>
      <c r="O33" s="2">
        <v>56</v>
      </c>
      <c r="P33" s="16">
        <v>23</v>
      </c>
      <c r="Q33" s="2">
        <v>20</v>
      </c>
      <c r="R33" s="2">
        <v>9</v>
      </c>
      <c r="S33" s="2">
        <f t="shared" si="14"/>
        <v>29</v>
      </c>
      <c r="T33">
        <f t="shared" si="15"/>
        <v>0</v>
      </c>
      <c r="U33">
        <f t="shared" si="16"/>
        <v>1</v>
      </c>
      <c r="V33">
        <f t="shared" si="5"/>
        <v>1</v>
      </c>
      <c r="W33" s="2">
        <f t="shared" si="6"/>
        <v>-8</v>
      </c>
      <c r="X33" s="2">
        <f t="shared" si="7"/>
        <v>-8</v>
      </c>
      <c r="Y33" s="2">
        <f t="shared" si="8"/>
        <v>8</v>
      </c>
      <c r="Z33" s="2">
        <f t="shared" si="9"/>
        <v>8</v>
      </c>
      <c r="AA33" s="2">
        <f t="shared" si="10"/>
        <v>64</v>
      </c>
      <c r="AB33" s="2">
        <f t="shared" si="11"/>
        <v>64</v>
      </c>
      <c r="AC33" s="2">
        <f t="shared" si="12"/>
        <v>0.4</v>
      </c>
      <c r="AD33" s="2">
        <f t="shared" si="13"/>
        <v>0.88888888888888884</v>
      </c>
    </row>
    <row r="34" spans="1:30" x14ac:dyDescent="0.25">
      <c r="A34" s="2">
        <v>3</v>
      </c>
      <c r="B34" t="s">
        <v>433</v>
      </c>
      <c r="C34" t="str">
        <f t="shared" ref="C34:C49" si="17">TRIM(LEFT(B34, FIND("@", B34)-1))</f>
        <v>mia</v>
      </c>
      <c r="D34" t="str">
        <f t="shared" ref="D34:D49" si="18">TRIM(MID(B34, FIND("@", B34)+1, LEN(B34)))</f>
        <v>buf</v>
      </c>
      <c r="E34" s="2">
        <v>-12.5</v>
      </c>
      <c r="F34" s="2">
        <v>49.5</v>
      </c>
      <c r="G34" t="s">
        <v>270</v>
      </c>
      <c r="H34" t="s">
        <v>288</v>
      </c>
      <c r="I34">
        <v>1</v>
      </c>
      <c r="J34" t="s">
        <v>272</v>
      </c>
      <c r="K34" s="2">
        <v>19</v>
      </c>
      <c r="L34" s="2">
        <v>35</v>
      </c>
      <c r="M34" s="2">
        <v>54</v>
      </c>
      <c r="N34" s="16">
        <v>68</v>
      </c>
      <c r="O34" s="2">
        <v>32</v>
      </c>
      <c r="P34" s="16">
        <v>64</v>
      </c>
      <c r="Q34" s="2">
        <v>21</v>
      </c>
      <c r="R34" s="2">
        <v>31</v>
      </c>
      <c r="S34" s="2">
        <f t="shared" si="14"/>
        <v>52</v>
      </c>
      <c r="T34">
        <f t="shared" si="15"/>
        <v>0</v>
      </c>
      <c r="U34">
        <f t="shared" si="16"/>
        <v>1</v>
      </c>
      <c r="V34">
        <f t="shared" si="5"/>
        <v>0</v>
      </c>
      <c r="W34" s="2">
        <f t="shared" si="6"/>
        <v>2</v>
      </c>
      <c r="X34" s="2">
        <f t="shared" si="7"/>
        <v>-4</v>
      </c>
      <c r="Y34" s="2">
        <f t="shared" si="8"/>
        <v>2</v>
      </c>
      <c r="Z34" s="2">
        <f t="shared" si="9"/>
        <v>4</v>
      </c>
      <c r="AA34" s="2">
        <f t="shared" si="10"/>
        <v>4</v>
      </c>
      <c r="AB34" s="2">
        <f t="shared" si="11"/>
        <v>16</v>
      </c>
      <c r="AC34" s="2">
        <f t="shared" si="12"/>
        <v>9.5238095238095233E-2</v>
      </c>
      <c r="AD34" s="2">
        <f t="shared" si="13"/>
        <v>0.12903225806451613</v>
      </c>
    </row>
    <row r="35" spans="1:30" x14ac:dyDescent="0.25">
      <c r="A35" s="2">
        <v>3</v>
      </c>
      <c r="B35" t="s">
        <v>434</v>
      </c>
      <c r="C35" t="str">
        <f t="shared" si="17"/>
        <v>gnb</v>
      </c>
      <c r="D35" t="str">
        <f t="shared" si="18"/>
        <v>cle</v>
      </c>
      <c r="E35" s="2">
        <v>8.5</v>
      </c>
      <c r="F35" s="2">
        <v>42.5</v>
      </c>
      <c r="G35" t="s">
        <v>292</v>
      </c>
      <c r="H35" t="s">
        <v>271</v>
      </c>
      <c r="I35">
        <v>1</v>
      </c>
      <c r="J35" t="s">
        <v>289</v>
      </c>
      <c r="K35" s="2">
        <v>27</v>
      </c>
      <c r="L35" s="2">
        <v>14</v>
      </c>
      <c r="M35" s="2">
        <v>41</v>
      </c>
      <c r="N35" s="2">
        <v>44</v>
      </c>
      <c r="O35" s="2">
        <v>56</v>
      </c>
      <c r="P35" s="2">
        <v>33</v>
      </c>
      <c r="Q35" s="2">
        <v>10</v>
      </c>
      <c r="R35" s="2">
        <v>13</v>
      </c>
      <c r="S35" s="2">
        <f t="shared" si="14"/>
        <v>23</v>
      </c>
      <c r="T35">
        <f t="shared" si="15"/>
        <v>1</v>
      </c>
      <c r="U35">
        <f t="shared" si="16"/>
        <v>1</v>
      </c>
      <c r="V35">
        <f t="shared" si="5"/>
        <v>0</v>
      </c>
      <c r="W35" s="2">
        <f t="shared" si="6"/>
        <v>-17</v>
      </c>
      <c r="X35" s="2">
        <f t="shared" si="7"/>
        <v>-1</v>
      </c>
      <c r="Y35" s="2">
        <f t="shared" si="8"/>
        <v>17</v>
      </c>
      <c r="Z35" s="2">
        <f t="shared" si="9"/>
        <v>1</v>
      </c>
      <c r="AA35" s="2">
        <f t="shared" si="10"/>
        <v>289</v>
      </c>
      <c r="AB35" s="2">
        <f t="shared" si="11"/>
        <v>1</v>
      </c>
      <c r="AC35" s="2">
        <f t="shared" si="12"/>
        <v>1.7</v>
      </c>
      <c r="AD35" s="2">
        <f t="shared" si="13"/>
        <v>7.6923076923076927E-2</v>
      </c>
    </row>
    <row r="36" spans="1:30" x14ac:dyDescent="0.25">
      <c r="A36" s="2">
        <v>3</v>
      </c>
      <c r="B36" t="s">
        <v>435</v>
      </c>
      <c r="C36" t="str">
        <f t="shared" si="17"/>
        <v>htx</v>
      </c>
      <c r="D36" t="str">
        <f t="shared" si="18"/>
        <v>jax</v>
      </c>
      <c r="E36" s="2">
        <v>-1.5</v>
      </c>
      <c r="F36" s="2">
        <v>44.5</v>
      </c>
      <c r="G36" t="s">
        <v>292</v>
      </c>
      <c r="H36" t="s">
        <v>271</v>
      </c>
      <c r="I36">
        <v>1</v>
      </c>
      <c r="J36" t="s">
        <v>272</v>
      </c>
      <c r="K36" s="2">
        <v>17</v>
      </c>
      <c r="L36" s="2">
        <v>21</v>
      </c>
      <c r="M36" s="2">
        <v>38</v>
      </c>
      <c r="N36" s="2">
        <v>26</v>
      </c>
      <c r="O36" s="2">
        <v>74</v>
      </c>
      <c r="P36" s="2">
        <v>61</v>
      </c>
      <c r="Q36" s="2">
        <v>10</v>
      </c>
      <c r="R36" s="2">
        <v>17</v>
      </c>
      <c r="S36" s="2">
        <f t="shared" si="14"/>
        <v>27</v>
      </c>
      <c r="T36">
        <f t="shared" si="15"/>
        <v>1</v>
      </c>
      <c r="U36">
        <f t="shared" si="16"/>
        <v>1</v>
      </c>
      <c r="V36">
        <f t="shared" si="5"/>
        <v>1</v>
      </c>
      <c r="W36" s="2">
        <f t="shared" si="6"/>
        <v>-7</v>
      </c>
      <c r="X36" s="2">
        <f t="shared" si="7"/>
        <v>-4</v>
      </c>
      <c r="Y36" s="2">
        <f t="shared" si="8"/>
        <v>7</v>
      </c>
      <c r="Z36" s="2">
        <f t="shared" si="9"/>
        <v>4</v>
      </c>
      <c r="AA36" s="2">
        <f t="shared" si="10"/>
        <v>49</v>
      </c>
      <c r="AB36" s="2">
        <f t="shared" si="11"/>
        <v>16</v>
      </c>
      <c r="AC36" s="2">
        <f t="shared" si="12"/>
        <v>0.7</v>
      </c>
      <c r="AD36" s="2">
        <f t="shared" si="13"/>
        <v>0.23529411764705882</v>
      </c>
    </row>
    <row r="37" spans="1:30" x14ac:dyDescent="0.25">
      <c r="A37" s="2">
        <v>3</v>
      </c>
      <c r="B37" t="s">
        <v>436</v>
      </c>
      <c r="C37" t="str">
        <f t="shared" si="17"/>
        <v>cin</v>
      </c>
      <c r="D37" t="str">
        <f t="shared" si="18"/>
        <v>min</v>
      </c>
      <c r="E37" s="2">
        <v>-3</v>
      </c>
      <c r="F37" s="2">
        <v>42</v>
      </c>
      <c r="G37" t="s">
        <v>292</v>
      </c>
      <c r="H37" t="s">
        <v>271</v>
      </c>
      <c r="I37">
        <v>0</v>
      </c>
      <c r="J37" t="s">
        <v>272</v>
      </c>
      <c r="K37" s="2">
        <v>18</v>
      </c>
      <c r="L37" s="2">
        <v>24</v>
      </c>
      <c r="M37" s="2">
        <v>42</v>
      </c>
      <c r="N37" s="2">
        <v>50</v>
      </c>
      <c r="O37" s="16">
        <v>50</v>
      </c>
      <c r="P37" s="2">
        <v>62</v>
      </c>
      <c r="Q37" s="2">
        <v>10</v>
      </c>
      <c r="R37" s="2">
        <v>48</v>
      </c>
      <c r="S37" s="2">
        <f t="shared" si="14"/>
        <v>58</v>
      </c>
      <c r="T37">
        <f t="shared" si="15"/>
        <v>1</v>
      </c>
      <c r="U37">
        <f t="shared" si="16"/>
        <v>0</v>
      </c>
      <c r="V37">
        <f t="shared" si="5"/>
        <v>1</v>
      </c>
      <c r="W37" s="2">
        <f t="shared" si="6"/>
        <v>-8</v>
      </c>
      <c r="X37" s="2">
        <f t="shared" si="7"/>
        <v>24</v>
      </c>
      <c r="Y37" s="2">
        <f t="shared" si="8"/>
        <v>8</v>
      </c>
      <c r="Z37" s="2">
        <f t="shared" si="9"/>
        <v>24</v>
      </c>
      <c r="AA37" s="2">
        <f t="shared" si="10"/>
        <v>64</v>
      </c>
      <c r="AB37" s="2">
        <f t="shared" si="11"/>
        <v>576</v>
      </c>
      <c r="AC37" s="2">
        <f t="shared" si="12"/>
        <v>0.8</v>
      </c>
      <c r="AD37" s="2">
        <f t="shared" si="13"/>
        <v>0.5</v>
      </c>
    </row>
    <row r="38" spans="1:30" x14ac:dyDescent="0.25">
      <c r="A38" s="2">
        <v>3</v>
      </c>
      <c r="B38" t="s">
        <v>437</v>
      </c>
      <c r="C38" t="str">
        <f t="shared" si="17"/>
        <v>atl</v>
      </c>
      <c r="D38" t="str">
        <f t="shared" si="18"/>
        <v>car</v>
      </c>
      <c r="E38" s="2">
        <v>5.5</v>
      </c>
      <c r="F38" s="2">
        <v>43.5</v>
      </c>
      <c r="G38" t="s">
        <v>292</v>
      </c>
      <c r="H38" t="s">
        <v>271</v>
      </c>
      <c r="I38">
        <v>0</v>
      </c>
      <c r="J38" t="s">
        <v>289</v>
      </c>
      <c r="K38" s="2">
        <v>27</v>
      </c>
      <c r="L38" s="2">
        <v>20</v>
      </c>
      <c r="M38" s="2">
        <v>47</v>
      </c>
      <c r="N38" s="2">
        <v>65</v>
      </c>
      <c r="O38" s="2">
        <v>35</v>
      </c>
      <c r="P38" s="2">
        <v>44</v>
      </c>
      <c r="Q38" s="2">
        <v>0</v>
      </c>
      <c r="R38" s="2">
        <v>30</v>
      </c>
      <c r="S38" s="2">
        <f t="shared" si="14"/>
        <v>30</v>
      </c>
      <c r="T38">
        <f t="shared" si="15"/>
        <v>1</v>
      </c>
      <c r="U38">
        <f t="shared" si="16"/>
        <v>1</v>
      </c>
      <c r="V38">
        <f t="shared" si="5"/>
        <v>0</v>
      </c>
      <c r="W38" s="2">
        <f t="shared" si="6"/>
        <v>-27</v>
      </c>
      <c r="X38" s="2">
        <f t="shared" si="7"/>
        <v>10</v>
      </c>
      <c r="Y38" s="2">
        <f t="shared" si="8"/>
        <v>27</v>
      </c>
      <c r="Z38" s="2">
        <f t="shared" si="9"/>
        <v>10</v>
      </c>
      <c r="AA38" s="2">
        <f t="shared" si="10"/>
        <v>729</v>
      </c>
      <c r="AB38" s="2">
        <f t="shared" si="11"/>
        <v>100</v>
      </c>
      <c r="AC38" s="2" t="e">
        <f t="shared" si="12"/>
        <v>#DIV/0!</v>
      </c>
      <c r="AD38" s="2">
        <f t="shared" si="13"/>
        <v>0.33333333333333331</v>
      </c>
    </row>
    <row r="39" spans="1:30" x14ac:dyDescent="0.25">
      <c r="A39" s="2">
        <v>3</v>
      </c>
      <c r="B39" t="s">
        <v>438</v>
      </c>
      <c r="C39" t="str">
        <f t="shared" si="17"/>
        <v>pit</v>
      </c>
      <c r="D39" t="str">
        <f t="shared" si="18"/>
        <v>nwe</v>
      </c>
      <c r="E39" s="2">
        <v>1.5</v>
      </c>
      <c r="F39" s="2">
        <v>44.5</v>
      </c>
      <c r="G39" t="s">
        <v>292</v>
      </c>
      <c r="H39" t="s">
        <v>271</v>
      </c>
      <c r="I39">
        <v>0</v>
      </c>
      <c r="J39" t="s">
        <v>289</v>
      </c>
      <c r="K39" s="2">
        <v>21</v>
      </c>
      <c r="L39" s="2">
        <v>17</v>
      </c>
      <c r="M39" s="2">
        <v>38</v>
      </c>
      <c r="N39" s="2">
        <v>26</v>
      </c>
      <c r="O39" s="2">
        <v>74</v>
      </c>
      <c r="P39" s="2">
        <v>39</v>
      </c>
      <c r="Q39" s="2">
        <v>21</v>
      </c>
      <c r="R39" s="2">
        <v>14</v>
      </c>
      <c r="S39" s="2">
        <f t="shared" si="14"/>
        <v>35</v>
      </c>
      <c r="T39">
        <f t="shared" si="15"/>
        <v>0</v>
      </c>
      <c r="U39">
        <f t="shared" si="16"/>
        <v>1</v>
      </c>
      <c r="V39">
        <f t="shared" si="5"/>
        <v>1</v>
      </c>
      <c r="W39" s="2">
        <f t="shared" si="6"/>
        <v>0</v>
      </c>
      <c r="X39" s="2">
        <f t="shared" si="7"/>
        <v>-3</v>
      </c>
      <c r="Y39" s="2">
        <f t="shared" si="8"/>
        <v>0</v>
      </c>
      <c r="Z39" s="2">
        <f t="shared" si="9"/>
        <v>3</v>
      </c>
      <c r="AA39" s="2">
        <f t="shared" si="10"/>
        <v>0</v>
      </c>
      <c r="AB39" s="2">
        <f t="shared" si="11"/>
        <v>9</v>
      </c>
      <c r="AC39" s="2">
        <f t="shared" si="12"/>
        <v>0</v>
      </c>
      <c r="AD39" s="2">
        <f t="shared" si="13"/>
        <v>0.21428571428571427</v>
      </c>
    </row>
    <row r="40" spans="1:30" x14ac:dyDescent="0.25">
      <c r="A40" s="2">
        <v>3</v>
      </c>
      <c r="B40" t="s">
        <v>439</v>
      </c>
      <c r="C40" t="str">
        <f t="shared" si="17"/>
        <v>ram</v>
      </c>
      <c r="D40" t="str">
        <f t="shared" si="18"/>
        <v>phi</v>
      </c>
      <c r="E40" s="2">
        <v>-3.5</v>
      </c>
      <c r="F40" s="2">
        <v>44.5</v>
      </c>
      <c r="G40" t="s">
        <v>270</v>
      </c>
      <c r="H40" t="s">
        <v>288</v>
      </c>
      <c r="I40">
        <v>0</v>
      </c>
      <c r="J40" t="s">
        <v>289</v>
      </c>
      <c r="K40" s="2">
        <v>27</v>
      </c>
      <c r="L40" s="2">
        <v>25</v>
      </c>
      <c r="M40" s="2">
        <v>52</v>
      </c>
      <c r="N40" s="2">
        <v>78</v>
      </c>
      <c r="O40" s="2">
        <v>22</v>
      </c>
      <c r="P40" s="2">
        <v>28</v>
      </c>
      <c r="Q40" s="2">
        <v>26</v>
      </c>
      <c r="R40" s="2">
        <v>33</v>
      </c>
      <c r="S40" s="2">
        <f t="shared" si="14"/>
        <v>59</v>
      </c>
      <c r="T40">
        <f t="shared" si="15"/>
        <v>1</v>
      </c>
      <c r="U40">
        <f t="shared" si="16"/>
        <v>1</v>
      </c>
      <c r="V40">
        <f t="shared" si="5"/>
        <v>0</v>
      </c>
      <c r="W40" s="2">
        <f t="shared" si="6"/>
        <v>-1</v>
      </c>
      <c r="X40" s="2">
        <f t="shared" si="7"/>
        <v>8</v>
      </c>
      <c r="Y40" s="2">
        <f t="shared" si="8"/>
        <v>1</v>
      </c>
      <c r="Z40" s="2">
        <f t="shared" si="9"/>
        <v>8</v>
      </c>
      <c r="AA40" s="2">
        <f t="shared" si="10"/>
        <v>1</v>
      </c>
      <c r="AB40" s="2">
        <f t="shared" si="11"/>
        <v>64</v>
      </c>
      <c r="AC40" s="2">
        <f t="shared" si="12"/>
        <v>3.8461538461538464E-2</v>
      </c>
      <c r="AD40" s="2">
        <f t="shared" si="13"/>
        <v>0.24242424242424243</v>
      </c>
    </row>
    <row r="41" spans="1:30" x14ac:dyDescent="0.25">
      <c r="A41" s="2">
        <v>3</v>
      </c>
      <c r="B41" t="s">
        <v>440</v>
      </c>
      <c r="C41" t="str">
        <f t="shared" si="17"/>
        <v>rai</v>
      </c>
      <c r="D41" t="str">
        <f t="shared" si="18"/>
        <v>was</v>
      </c>
      <c r="E41" s="2">
        <v>-3.5</v>
      </c>
      <c r="F41" s="2">
        <v>44.5</v>
      </c>
      <c r="G41" t="s">
        <v>270</v>
      </c>
      <c r="H41" t="s">
        <v>288</v>
      </c>
      <c r="I41">
        <v>0</v>
      </c>
      <c r="J41" t="s">
        <v>289</v>
      </c>
      <c r="K41" s="2">
        <v>27</v>
      </c>
      <c r="L41" s="2">
        <v>25</v>
      </c>
      <c r="M41" s="2">
        <v>52</v>
      </c>
      <c r="N41" s="2">
        <v>77</v>
      </c>
      <c r="O41" s="2">
        <v>23</v>
      </c>
      <c r="P41" s="2">
        <v>28</v>
      </c>
      <c r="Q41" s="2">
        <v>24</v>
      </c>
      <c r="R41" s="2">
        <v>41</v>
      </c>
      <c r="S41" s="2">
        <f t="shared" si="14"/>
        <v>65</v>
      </c>
      <c r="T41">
        <f t="shared" si="15"/>
        <v>1</v>
      </c>
      <c r="U41">
        <f t="shared" si="16"/>
        <v>1</v>
      </c>
      <c r="V41">
        <f t="shared" si="5"/>
        <v>0</v>
      </c>
      <c r="W41" s="2">
        <f t="shared" si="6"/>
        <v>-3</v>
      </c>
      <c r="X41" s="2">
        <f t="shared" si="7"/>
        <v>16</v>
      </c>
      <c r="Y41" s="2">
        <f t="shared" si="8"/>
        <v>3</v>
      </c>
      <c r="Z41" s="2">
        <f t="shared" si="9"/>
        <v>16</v>
      </c>
      <c r="AA41" s="2">
        <f t="shared" si="10"/>
        <v>9</v>
      </c>
      <c r="AB41" s="2">
        <f t="shared" si="11"/>
        <v>256</v>
      </c>
      <c r="AC41" s="2">
        <f t="shared" si="12"/>
        <v>0.125</v>
      </c>
      <c r="AD41" s="2">
        <f t="shared" si="13"/>
        <v>0.3902439024390244</v>
      </c>
    </row>
    <row r="42" spans="1:30" x14ac:dyDescent="0.25">
      <c r="A42" s="2">
        <v>3</v>
      </c>
      <c r="B42" t="s">
        <v>441</v>
      </c>
      <c r="C42" t="str">
        <f t="shared" si="17"/>
        <v>nyj</v>
      </c>
      <c r="D42" t="str">
        <f t="shared" si="18"/>
        <v>tam</v>
      </c>
      <c r="E42" s="2">
        <v>-7</v>
      </c>
      <c r="F42" s="2">
        <v>44.5</v>
      </c>
      <c r="G42" t="s">
        <v>270</v>
      </c>
      <c r="H42" t="s">
        <v>288</v>
      </c>
      <c r="I42">
        <v>0</v>
      </c>
      <c r="J42" t="s">
        <v>289</v>
      </c>
      <c r="K42" s="2">
        <v>21</v>
      </c>
      <c r="L42" s="2">
        <v>25</v>
      </c>
      <c r="M42" s="2">
        <v>46</v>
      </c>
      <c r="N42" s="2">
        <v>56</v>
      </c>
      <c r="O42" s="2">
        <v>44</v>
      </c>
      <c r="P42" s="2">
        <v>38</v>
      </c>
      <c r="Q42" s="2">
        <v>27</v>
      </c>
      <c r="R42" s="2">
        <v>29</v>
      </c>
      <c r="S42" s="2">
        <f t="shared" si="14"/>
        <v>56</v>
      </c>
      <c r="T42">
        <f t="shared" si="15"/>
        <v>0</v>
      </c>
      <c r="U42">
        <f t="shared" si="16"/>
        <v>1</v>
      </c>
      <c r="V42">
        <f t="shared" si="5"/>
        <v>1</v>
      </c>
      <c r="W42" s="2">
        <f t="shared" si="6"/>
        <v>6</v>
      </c>
      <c r="X42" s="2">
        <f t="shared" si="7"/>
        <v>4</v>
      </c>
      <c r="Y42" s="2">
        <f t="shared" si="8"/>
        <v>6</v>
      </c>
      <c r="Z42" s="2">
        <f t="shared" si="9"/>
        <v>4</v>
      </c>
      <c r="AA42" s="2">
        <f t="shared" si="10"/>
        <v>36</v>
      </c>
      <c r="AB42" s="2">
        <f t="shared" si="11"/>
        <v>16</v>
      </c>
      <c r="AC42" s="2">
        <f t="shared" si="12"/>
        <v>0.22222222222222221</v>
      </c>
      <c r="AD42" s="2">
        <f t="shared" si="13"/>
        <v>0.13793103448275862</v>
      </c>
    </row>
    <row r="43" spans="1:30" x14ac:dyDescent="0.25">
      <c r="A43" s="2">
        <v>3</v>
      </c>
      <c r="B43" t="s">
        <v>442</v>
      </c>
      <c r="C43" t="str">
        <f t="shared" si="17"/>
        <v>clt</v>
      </c>
      <c r="D43" t="str">
        <f t="shared" si="18"/>
        <v>oti</v>
      </c>
      <c r="E43" s="2">
        <v>3.5</v>
      </c>
      <c r="F43" s="2">
        <v>43.5</v>
      </c>
      <c r="G43" t="s">
        <v>292</v>
      </c>
      <c r="H43" t="s">
        <v>271</v>
      </c>
      <c r="I43">
        <v>0</v>
      </c>
      <c r="J43" t="s">
        <v>289</v>
      </c>
      <c r="K43" s="2">
        <v>22</v>
      </c>
      <c r="L43" s="2">
        <v>15</v>
      </c>
      <c r="M43" s="2">
        <v>37</v>
      </c>
      <c r="N43" s="2">
        <v>26</v>
      </c>
      <c r="O43" s="2">
        <v>74</v>
      </c>
      <c r="P43" s="2">
        <v>36</v>
      </c>
      <c r="Q43" s="2">
        <v>41</v>
      </c>
      <c r="R43" s="2">
        <v>20</v>
      </c>
      <c r="S43" s="2">
        <f t="shared" si="14"/>
        <v>61</v>
      </c>
      <c r="T43">
        <f t="shared" si="15"/>
        <v>0</v>
      </c>
      <c r="U43">
        <f t="shared" si="16"/>
        <v>0</v>
      </c>
      <c r="V43">
        <f t="shared" si="5"/>
        <v>1</v>
      </c>
      <c r="W43" s="2">
        <f t="shared" si="6"/>
        <v>19</v>
      </c>
      <c r="X43" s="2">
        <f t="shared" si="7"/>
        <v>5</v>
      </c>
      <c r="Y43" s="2">
        <f t="shared" si="8"/>
        <v>19</v>
      </c>
      <c r="Z43" s="2">
        <f t="shared" si="9"/>
        <v>5</v>
      </c>
      <c r="AA43" s="2">
        <f t="shared" si="10"/>
        <v>361</v>
      </c>
      <c r="AB43" s="2">
        <f t="shared" si="11"/>
        <v>25</v>
      </c>
      <c r="AC43" s="2">
        <f t="shared" si="12"/>
        <v>0.46341463414634149</v>
      </c>
      <c r="AD43" s="2">
        <f t="shared" si="13"/>
        <v>0.25</v>
      </c>
    </row>
    <row r="44" spans="1:30" x14ac:dyDescent="0.25">
      <c r="A44" s="2">
        <v>3</v>
      </c>
      <c r="B44" t="s">
        <v>443</v>
      </c>
      <c r="C44" t="str">
        <f t="shared" si="17"/>
        <v>nor</v>
      </c>
      <c r="D44" t="str">
        <f t="shared" si="18"/>
        <v>sea</v>
      </c>
      <c r="E44" s="2">
        <v>-7.5</v>
      </c>
      <c r="F44" s="2">
        <v>41.5</v>
      </c>
      <c r="G44" t="s">
        <v>270</v>
      </c>
      <c r="H44" t="s">
        <v>288</v>
      </c>
      <c r="I44">
        <v>0</v>
      </c>
      <c r="J44" t="s">
        <v>289</v>
      </c>
      <c r="K44" s="2">
        <v>19</v>
      </c>
      <c r="L44" s="2">
        <v>23</v>
      </c>
      <c r="M44" s="2">
        <v>42</v>
      </c>
      <c r="N44" s="2">
        <v>52</v>
      </c>
      <c r="O44" s="2">
        <v>48</v>
      </c>
      <c r="P44" s="2">
        <v>36</v>
      </c>
      <c r="Q44" s="2">
        <v>13</v>
      </c>
      <c r="R44" s="2">
        <v>44</v>
      </c>
      <c r="S44" s="2">
        <f t="shared" si="14"/>
        <v>57</v>
      </c>
      <c r="T44">
        <f t="shared" si="15"/>
        <v>1</v>
      </c>
      <c r="U44">
        <f t="shared" si="16"/>
        <v>1</v>
      </c>
      <c r="V44">
        <f t="shared" si="5"/>
        <v>0</v>
      </c>
      <c r="W44" s="2">
        <f t="shared" si="6"/>
        <v>-6</v>
      </c>
      <c r="X44" s="2">
        <f t="shared" si="7"/>
        <v>21</v>
      </c>
      <c r="Y44" s="2">
        <f t="shared" si="8"/>
        <v>6</v>
      </c>
      <c r="Z44" s="2">
        <f t="shared" si="9"/>
        <v>21</v>
      </c>
      <c r="AA44" s="2">
        <f t="shared" si="10"/>
        <v>36</v>
      </c>
      <c r="AB44" s="2">
        <f t="shared" si="11"/>
        <v>441</v>
      </c>
      <c r="AC44" s="2">
        <f t="shared" si="12"/>
        <v>0.46153846153846156</v>
      </c>
      <c r="AD44" s="2">
        <f t="shared" si="13"/>
        <v>0.47727272727272729</v>
      </c>
    </row>
    <row r="45" spans="1:30" x14ac:dyDescent="0.25">
      <c r="A45" s="2">
        <v>3</v>
      </c>
      <c r="B45" t="s">
        <v>444</v>
      </c>
      <c r="C45" t="str">
        <f t="shared" si="17"/>
        <v>den</v>
      </c>
      <c r="D45" t="str">
        <f t="shared" si="18"/>
        <v>sdg</v>
      </c>
      <c r="E45" s="2">
        <v>-2.5</v>
      </c>
      <c r="F45" s="2">
        <v>45.5</v>
      </c>
      <c r="G45" t="s">
        <v>270</v>
      </c>
      <c r="H45" t="s">
        <v>288</v>
      </c>
      <c r="I45">
        <v>1</v>
      </c>
      <c r="J45" t="s">
        <v>272</v>
      </c>
      <c r="K45" s="2">
        <v>23</v>
      </c>
      <c r="L45" s="2">
        <v>26</v>
      </c>
      <c r="M45" s="2">
        <v>49</v>
      </c>
      <c r="N45" s="2">
        <v>64</v>
      </c>
      <c r="O45" s="2">
        <v>36</v>
      </c>
      <c r="P45" s="2">
        <v>52</v>
      </c>
      <c r="Q45" s="2">
        <v>20</v>
      </c>
      <c r="R45" s="2">
        <v>23</v>
      </c>
      <c r="S45" s="2">
        <f t="shared" si="14"/>
        <v>43</v>
      </c>
      <c r="T45">
        <f t="shared" si="15"/>
        <v>1</v>
      </c>
      <c r="U45">
        <f t="shared" si="16"/>
        <v>0</v>
      </c>
      <c r="V45">
        <f t="shared" si="5"/>
        <v>1</v>
      </c>
      <c r="W45" s="2">
        <f t="shared" si="6"/>
        <v>-3</v>
      </c>
      <c r="X45" s="2">
        <f t="shared" si="7"/>
        <v>-3</v>
      </c>
      <c r="Y45" s="2">
        <f t="shared" si="8"/>
        <v>3</v>
      </c>
      <c r="Z45" s="2">
        <f t="shared" si="9"/>
        <v>3</v>
      </c>
      <c r="AA45" s="2">
        <f t="shared" si="10"/>
        <v>9</v>
      </c>
      <c r="AB45" s="2">
        <f t="shared" si="11"/>
        <v>9</v>
      </c>
      <c r="AC45" s="2">
        <f t="shared" si="12"/>
        <v>0.15</v>
      </c>
      <c r="AD45" s="2">
        <f t="shared" si="13"/>
        <v>0.13043478260869565</v>
      </c>
    </row>
    <row r="46" spans="1:30" x14ac:dyDescent="0.25">
      <c r="A46" s="2">
        <v>3</v>
      </c>
      <c r="B46" t="s">
        <v>445</v>
      </c>
      <c r="C46" t="str">
        <f t="shared" si="17"/>
        <v>dal</v>
      </c>
      <c r="D46" t="str">
        <f t="shared" si="18"/>
        <v>chi</v>
      </c>
      <c r="E46" s="2">
        <v>-1.5</v>
      </c>
      <c r="F46" s="2">
        <v>50</v>
      </c>
      <c r="G46" t="s">
        <v>292</v>
      </c>
      <c r="H46" t="s">
        <v>271</v>
      </c>
      <c r="I46">
        <v>1</v>
      </c>
      <c r="J46" t="s">
        <v>272</v>
      </c>
      <c r="K46" s="2">
        <v>21</v>
      </c>
      <c r="L46" s="2">
        <v>24</v>
      </c>
      <c r="M46" s="2">
        <v>45</v>
      </c>
      <c r="N46" s="2">
        <v>31</v>
      </c>
      <c r="O46" s="2">
        <v>69</v>
      </c>
      <c r="P46" s="2">
        <v>57</v>
      </c>
      <c r="Q46" s="2">
        <v>14</v>
      </c>
      <c r="R46" s="2">
        <v>31</v>
      </c>
      <c r="S46" s="2">
        <f t="shared" si="14"/>
        <v>45</v>
      </c>
      <c r="T46">
        <f t="shared" si="15"/>
        <v>1</v>
      </c>
      <c r="U46">
        <f t="shared" si="16"/>
        <v>1</v>
      </c>
      <c r="V46">
        <f t="shared" si="5"/>
        <v>1</v>
      </c>
      <c r="W46" s="2">
        <f t="shared" si="6"/>
        <v>-7</v>
      </c>
      <c r="X46" s="2">
        <f t="shared" si="7"/>
        <v>7</v>
      </c>
      <c r="Y46" s="2">
        <f t="shared" si="8"/>
        <v>7</v>
      </c>
      <c r="Z46" s="2">
        <f t="shared" si="9"/>
        <v>7</v>
      </c>
      <c r="AA46" s="2">
        <f t="shared" si="10"/>
        <v>49</v>
      </c>
      <c r="AB46" s="2">
        <f t="shared" si="11"/>
        <v>49</v>
      </c>
      <c r="AC46" s="2">
        <f t="shared" si="12"/>
        <v>0.5</v>
      </c>
      <c r="AD46" s="2">
        <f t="shared" si="13"/>
        <v>0.22580645161290322</v>
      </c>
    </row>
    <row r="47" spans="1:30" x14ac:dyDescent="0.25">
      <c r="A47" s="2">
        <v>3</v>
      </c>
      <c r="B47" t="s">
        <v>446</v>
      </c>
      <c r="C47" t="str">
        <f t="shared" si="17"/>
        <v>crd</v>
      </c>
      <c r="D47" t="str">
        <f t="shared" si="18"/>
        <v>sfo</v>
      </c>
      <c r="E47" s="2">
        <v>-1.5</v>
      </c>
      <c r="F47" s="2">
        <v>43.5</v>
      </c>
      <c r="G47" t="s">
        <v>292</v>
      </c>
      <c r="H47" t="s">
        <v>271</v>
      </c>
      <c r="I47">
        <v>1</v>
      </c>
      <c r="J47" t="s">
        <v>272</v>
      </c>
      <c r="K47" s="2">
        <v>21</v>
      </c>
      <c r="L47" s="2">
        <v>23</v>
      </c>
      <c r="M47" s="2">
        <v>44</v>
      </c>
      <c r="N47" s="2">
        <v>52</v>
      </c>
      <c r="O47" s="2">
        <v>48</v>
      </c>
      <c r="P47" s="2">
        <v>53</v>
      </c>
      <c r="Q47" s="2">
        <v>15</v>
      </c>
      <c r="R47" s="2">
        <v>16</v>
      </c>
      <c r="S47" s="2">
        <f t="shared" si="14"/>
        <v>31</v>
      </c>
      <c r="T47">
        <f t="shared" si="15"/>
        <v>0</v>
      </c>
      <c r="U47">
        <f t="shared" si="16"/>
        <v>1</v>
      </c>
      <c r="V47">
        <f t="shared" si="5"/>
        <v>0</v>
      </c>
      <c r="W47" s="2">
        <f t="shared" si="6"/>
        <v>-6</v>
      </c>
      <c r="X47" s="2">
        <f t="shared" si="7"/>
        <v>-7</v>
      </c>
      <c r="Y47" s="2">
        <f t="shared" si="8"/>
        <v>6</v>
      </c>
      <c r="Z47" s="2">
        <f t="shared" si="9"/>
        <v>7</v>
      </c>
      <c r="AA47" s="2">
        <f t="shared" si="10"/>
        <v>36</v>
      </c>
      <c r="AB47" s="2">
        <f t="shared" si="11"/>
        <v>49</v>
      </c>
      <c r="AC47" s="2">
        <f t="shared" si="12"/>
        <v>0.4</v>
      </c>
      <c r="AD47" s="2">
        <f t="shared" si="13"/>
        <v>0.4375</v>
      </c>
    </row>
    <row r="48" spans="1:30" x14ac:dyDescent="0.25">
      <c r="A48" s="2">
        <v>3</v>
      </c>
      <c r="B48" t="s">
        <v>447</v>
      </c>
      <c r="C48" t="str">
        <f t="shared" si="17"/>
        <v>kan</v>
      </c>
      <c r="D48" t="str">
        <f t="shared" si="18"/>
        <v>nyg</v>
      </c>
      <c r="E48" s="2">
        <v>6.5</v>
      </c>
      <c r="F48" s="2">
        <v>45.5</v>
      </c>
      <c r="G48" t="s">
        <v>292</v>
      </c>
      <c r="H48" t="s">
        <v>271</v>
      </c>
      <c r="I48">
        <v>1</v>
      </c>
      <c r="J48" t="s">
        <v>289</v>
      </c>
      <c r="K48" s="2">
        <v>25</v>
      </c>
      <c r="L48" s="2">
        <v>17</v>
      </c>
      <c r="M48" s="2">
        <v>42</v>
      </c>
      <c r="N48" s="2">
        <v>36</v>
      </c>
      <c r="O48" s="2">
        <v>64</v>
      </c>
      <c r="P48" s="2">
        <v>44</v>
      </c>
      <c r="Q48" s="2">
        <v>22</v>
      </c>
      <c r="R48" s="2">
        <v>9</v>
      </c>
      <c r="S48" s="2">
        <f t="shared" si="14"/>
        <v>31</v>
      </c>
      <c r="T48">
        <f t="shared" si="15"/>
        <v>0</v>
      </c>
      <c r="U48">
        <f t="shared" si="16"/>
        <v>1</v>
      </c>
      <c r="V48">
        <f t="shared" si="5"/>
        <v>1</v>
      </c>
      <c r="W48" s="2">
        <f t="shared" si="6"/>
        <v>-3</v>
      </c>
      <c r="X48" s="2">
        <f t="shared" si="7"/>
        <v>-8</v>
      </c>
      <c r="Y48" s="2">
        <f t="shared" si="8"/>
        <v>3</v>
      </c>
      <c r="Z48" s="2">
        <f t="shared" si="9"/>
        <v>8</v>
      </c>
      <c r="AA48" s="2">
        <f t="shared" si="10"/>
        <v>9</v>
      </c>
      <c r="AB48" s="2">
        <f t="shared" si="11"/>
        <v>64</v>
      </c>
      <c r="AC48" s="2">
        <f t="shared" si="12"/>
        <v>0.13636363636363635</v>
      </c>
      <c r="AD48" s="2">
        <f t="shared" si="13"/>
        <v>0.88888888888888884</v>
      </c>
    </row>
    <row r="49" spans="1:30" x14ac:dyDescent="0.25">
      <c r="A49" s="2">
        <v>3</v>
      </c>
      <c r="B49" t="s">
        <v>448</v>
      </c>
      <c r="C49" t="str">
        <f t="shared" si="17"/>
        <v>det</v>
      </c>
      <c r="D49" t="str">
        <f t="shared" si="18"/>
        <v>rav</v>
      </c>
      <c r="E49" s="2">
        <v>-5.5</v>
      </c>
      <c r="F49" s="2">
        <v>51.5</v>
      </c>
      <c r="G49" t="s">
        <v>292</v>
      </c>
      <c r="H49" t="s">
        <v>271</v>
      </c>
      <c r="I49">
        <v>0</v>
      </c>
      <c r="J49" t="s">
        <v>289</v>
      </c>
      <c r="K49" s="2">
        <v>22</v>
      </c>
      <c r="L49" s="2">
        <v>27</v>
      </c>
      <c r="M49" s="2">
        <v>49</v>
      </c>
      <c r="N49" s="2">
        <v>40</v>
      </c>
      <c r="O49" s="2">
        <v>60</v>
      </c>
      <c r="P49" s="2">
        <v>48</v>
      </c>
      <c r="Q49" s="2">
        <v>38</v>
      </c>
      <c r="R49" s="2">
        <v>30</v>
      </c>
      <c r="S49" s="2">
        <f t="shared" si="14"/>
        <v>68</v>
      </c>
      <c r="T49">
        <f t="shared" si="15"/>
        <v>0</v>
      </c>
      <c r="U49">
        <f t="shared" si="16"/>
        <v>0</v>
      </c>
      <c r="V49">
        <f t="shared" si="5"/>
        <v>1</v>
      </c>
      <c r="W49" s="2">
        <f t="shared" si="6"/>
        <v>16</v>
      </c>
      <c r="X49" s="2">
        <f t="shared" si="7"/>
        <v>3</v>
      </c>
      <c r="Y49" s="2">
        <f t="shared" si="8"/>
        <v>16</v>
      </c>
      <c r="Z49" s="2">
        <f t="shared" si="9"/>
        <v>3</v>
      </c>
      <c r="AA49" s="2">
        <f t="shared" si="10"/>
        <v>256</v>
      </c>
      <c r="AB49" s="2">
        <f t="shared" si="11"/>
        <v>9</v>
      </c>
      <c r="AC49" s="2">
        <f t="shared" si="12"/>
        <v>0.42105263157894735</v>
      </c>
      <c r="AD49" s="2">
        <f t="shared" si="13"/>
        <v>0.1</v>
      </c>
    </row>
    <row r="50" spans="1:30" x14ac:dyDescent="0.25">
      <c r="A50" s="2">
        <v>4</v>
      </c>
      <c r="B50" t="s">
        <v>488</v>
      </c>
      <c r="C50" t="str">
        <f t="shared" ref="C50:C65" si="19">TRIM(LEFT(B50, FIND("@", B50)-1))</f>
        <v>sea</v>
      </c>
      <c r="D50" t="str">
        <f t="shared" ref="D50:D65" si="20">TRIM(MID(B50, FIND("@", B50)+1, LEN(B50)))</f>
        <v>crd</v>
      </c>
      <c r="E50" s="2">
        <v>-1.5</v>
      </c>
      <c r="F50" s="2">
        <v>43.5</v>
      </c>
      <c r="G50" t="s">
        <v>292</v>
      </c>
      <c r="H50" t="s">
        <v>271</v>
      </c>
      <c r="I50">
        <v>1</v>
      </c>
      <c r="J50" t="s">
        <v>272</v>
      </c>
      <c r="K50" s="2">
        <v>21</v>
      </c>
      <c r="L50" s="2">
        <v>23</v>
      </c>
      <c r="M50" s="2">
        <v>44</v>
      </c>
      <c r="N50" s="2">
        <v>52</v>
      </c>
      <c r="O50" s="2">
        <v>48</v>
      </c>
      <c r="P50" s="2">
        <v>52</v>
      </c>
      <c r="Q50" s="2">
        <v>23</v>
      </c>
      <c r="R50" s="2">
        <v>20</v>
      </c>
      <c r="S50" s="2">
        <f t="shared" si="14"/>
        <v>43</v>
      </c>
      <c r="T50">
        <f t="shared" si="15"/>
        <v>0</v>
      </c>
      <c r="U50">
        <f t="shared" si="16"/>
        <v>1</v>
      </c>
      <c r="V50">
        <f t="shared" si="5"/>
        <v>0</v>
      </c>
      <c r="W50" s="2">
        <f t="shared" si="6"/>
        <v>2</v>
      </c>
      <c r="X50" s="2">
        <f t="shared" si="7"/>
        <v>-3</v>
      </c>
      <c r="Y50" s="2">
        <f t="shared" si="8"/>
        <v>2</v>
      </c>
      <c r="Z50" s="2">
        <f t="shared" si="9"/>
        <v>3</v>
      </c>
      <c r="AA50" s="2">
        <f t="shared" si="10"/>
        <v>4</v>
      </c>
      <c r="AB50" s="2">
        <f t="shared" si="11"/>
        <v>9</v>
      </c>
      <c r="AC50" s="2">
        <f t="shared" si="12"/>
        <v>8.6956521739130432E-2</v>
      </c>
      <c r="AD50" s="2">
        <f t="shared" si="13"/>
        <v>0.15</v>
      </c>
    </row>
    <row r="51" spans="1:30" x14ac:dyDescent="0.25">
      <c r="A51" s="2">
        <v>4</v>
      </c>
      <c r="B51" t="s">
        <v>489</v>
      </c>
      <c r="C51" t="str">
        <f t="shared" si="19"/>
        <v>min</v>
      </c>
      <c r="D51" t="str">
        <f t="shared" si="20"/>
        <v>pit</v>
      </c>
      <c r="E51" s="2">
        <v>2.5</v>
      </c>
      <c r="F51" s="2">
        <v>41.5</v>
      </c>
      <c r="G51" t="s">
        <v>292</v>
      </c>
      <c r="H51" t="s">
        <v>271</v>
      </c>
      <c r="I51">
        <v>1</v>
      </c>
      <c r="J51" t="s">
        <v>272</v>
      </c>
      <c r="K51" s="2">
        <v>15</v>
      </c>
      <c r="L51" s="2">
        <v>21</v>
      </c>
      <c r="M51" s="2">
        <v>36</v>
      </c>
      <c r="N51" s="2">
        <v>30</v>
      </c>
      <c r="O51" s="2">
        <v>70</v>
      </c>
      <c r="P51" s="2">
        <v>80</v>
      </c>
      <c r="Q51" s="2">
        <v>21</v>
      </c>
      <c r="R51" s="2">
        <v>24</v>
      </c>
      <c r="S51" s="2">
        <f t="shared" si="14"/>
        <v>45</v>
      </c>
      <c r="T51">
        <f t="shared" si="15"/>
        <v>1</v>
      </c>
      <c r="U51">
        <f t="shared" si="16"/>
        <v>0</v>
      </c>
      <c r="V51">
        <f t="shared" si="5"/>
        <v>1</v>
      </c>
      <c r="W51" s="2">
        <f t="shared" si="6"/>
        <v>6</v>
      </c>
      <c r="X51" s="2">
        <f t="shared" si="7"/>
        <v>3</v>
      </c>
      <c r="Y51" s="2">
        <f t="shared" si="8"/>
        <v>6</v>
      </c>
      <c r="Z51" s="2">
        <f t="shared" si="9"/>
        <v>3</v>
      </c>
      <c r="AA51" s="2">
        <f t="shared" si="10"/>
        <v>36</v>
      </c>
      <c r="AB51" s="2">
        <f t="shared" si="11"/>
        <v>9</v>
      </c>
      <c r="AC51" s="2">
        <f t="shared" si="12"/>
        <v>0.2857142857142857</v>
      </c>
      <c r="AD51" s="2">
        <f t="shared" si="13"/>
        <v>0.125</v>
      </c>
    </row>
    <row r="52" spans="1:30" x14ac:dyDescent="0.25">
      <c r="A52" s="2">
        <v>4</v>
      </c>
      <c r="B52" t="s">
        <v>490</v>
      </c>
      <c r="C52" t="str">
        <f t="shared" si="19"/>
        <v>sdg</v>
      </c>
      <c r="D52" t="str">
        <f t="shared" si="20"/>
        <v>nyg</v>
      </c>
      <c r="E52" s="2">
        <v>6</v>
      </c>
      <c r="F52" s="2">
        <v>44</v>
      </c>
      <c r="G52" t="s">
        <v>292</v>
      </c>
      <c r="H52" t="s">
        <v>271</v>
      </c>
      <c r="I52">
        <v>0</v>
      </c>
      <c r="J52" t="s">
        <v>289</v>
      </c>
      <c r="K52" s="2">
        <v>25</v>
      </c>
      <c r="L52" s="2">
        <v>16</v>
      </c>
      <c r="M52" s="2">
        <v>41</v>
      </c>
      <c r="N52" s="2">
        <v>38</v>
      </c>
      <c r="O52" s="2">
        <v>62</v>
      </c>
      <c r="P52" s="2">
        <v>38</v>
      </c>
      <c r="Q52" s="2">
        <v>18</v>
      </c>
      <c r="R52" s="2">
        <v>21</v>
      </c>
      <c r="S52" s="2">
        <f t="shared" si="14"/>
        <v>39</v>
      </c>
      <c r="T52">
        <f t="shared" si="15"/>
        <v>1</v>
      </c>
      <c r="U52">
        <f t="shared" si="16"/>
        <v>1</v>
      </c>
      <c r="V52">
        <f t="shared" si="5"/>
        <v>0</v>
      </c>
      <c r="W52" s="2">
        <f t="shared" si="6"/>
        <v>-7</v>
      </c>
      <c r="X52" s="2">
        <f t="shared" si="7"/>
        <v>5</v>
      </c>
      <c r="Y52" s="2">
        <f t="shared" si="8"/>
        <v>7</v>
      </c>
      <c r="Z52" s="2">
        <f t="shared" si="9"/>
        <v>5</v>
      </c>
      <c r="AA52" s="2">
        <f t="shared" si="10"/>
        <v>49</v>
      </c>
      <c r="AB52" s="2">
        <f t="shared" si="11"/>
        <v>25</v>
      </c>
      <c r="AC52" s="2">
        <f t="shared" si="12"/>
        <v>0.3888888888888889</v>
      </c>
      <c r="AD52" s="2">
        <f t="shared" si="13"/>
        <v>0.23809523809523808</v>
      </c>
    </row>
    <row r="53" spans="1:30" x14ac:dyDescent="0.25">
      <c r="A53" s="2">
        <v>4</v>
      </c>
      <c r="B53" t="s">
        <v>491</v>
      </c>
      <c r="C53" t="str">
        <f t="shared" si="19"/>
        <v>car</v>
      </c>
      <c r="D53" t="str">
        <f t="shared" si="20"/>
        <v>nwe</v>
      </c>
      <c r="E53" s="2">
        <v>-5.5</v>
      </c>
      <c r="F53" s="2">
        <v>43.5</v>
      </c>
      <c r="G53" t="s">
        <v>292</v>
      </c>
      <c r="H53" t="s">
        <v>271</v>
      </c>
      <c r="I53">
        <v>1</v>
      </c>
      <c r="J53" t="s">
        <v>272</v>
      </c>
      <c r="K53" s="2">
        <v>20</v>
      </c>
      <c r="L53" s="2">
        <v>27</v>
      </c>
      <c r="M53" s="2">
        <v>47</v>
      </c>
      <c r="N53" s="2">
        <v>64</v>
      </c>
      <c r="O53" s="2">
        <v>36</v>
      </c>
      <c r="P53" s="2">
        <v>57</v>
      </c>
      <c r="Q53" s="2">
        <v>13</v>
      </c>
      <c r="R53" s="2">
        <v>42</v>
      </c>
      <c r="S53" s="2">
        <f t="shared" si="14"/>
        <v>55</v>
      </c>
      <c r="T53">
        <f t="shared" si="15"/>
        <v>1</v>
      </c>
      <c r="U53">
        <f t="shared" si="16"/>
        <v>0</v>
      </c>
      <c r="V53">
        <f t="shared" si="5"/>
        <v>1</v>
      </c>
      <c r="W53" s="2">
        <f t="shared" si="6"/>
        <v>-7</v>
      </c>
      <c r="X53" s="2">
        <f t="shared" si="7"/>
        <v>15</v>
      </c>
      <c r="Y53" s="2">
        <f t="shared" si="8"/>
        <v>7</v>
      </c>
      <c r="Z53" s="2">
        <f t="shared" si="9"/>
        <v>15</v>
      </c>
      <c r="AA53" s="2">
        <f t="shared" si="10"/>
        <v>49</v>
      </c>
      <c r="AB53" s="2">
        <f t="shared" si="11"/>
        <v>225</v>
      </c>
      <c r="AC53" s="2">
        <f t="shared" si="12"/>
        <v>0.53846153846153844</v>
      </c>
      <c r="AD53" s="2">
        <f t="shared" si="13"/>
        <v>0.35714285714285715</v>
      </c>
    </row>
    <row r="54" spans="1:30" x14ac:dyDescent="0.25">
      <c r="A54" s="2">
        <v>4</v>
      </c>
      <c r="B54" t="s">
        <v>492</v>
      </c>
      <c r="C54" t="str">
        <f t="shared" si="19"/>
        <v>phi</v>
      </c>
      <c r="D54" t="str">
        <f t="shared" si="20"/>
        <v>tam</v>
      </c>
      <c r="E54" s="2">
        <v>3.5</v>
      </c>
      <c r="F54" s="2">
        <v>44</v>
      </c>
      <c r="G54" t="s">
        <v>292</v>
      </c>
      <c r="H54" t="s">
        <v>288</v>
      </c>
      <c r="I54">
        <v>0</v>
      </c>
      <c r="J54" t="s">
        <v>289</v>
      </c>
      <c r="K54" s="2">
        <v>28</v>
      </c>
      <c r="L54" s="2">
        <v>18</v>
      </c>
      <c r="M54" s="2">
        <v>46</v>
      </c>
      <c r="N54" s="2">
        <v>58</v>
      </c>
      <c r="O54" s="2">
        <v>42</v>
      </c>
      <c r="P54" s="2">
        <v>26</v>
      </c>
      <c r="Q54" s="2">
        <v>31</v>
      </c>
      <c r="R54" s="2">
        <v>25</v>
      </c>
      <c r="S54" s="2">
        <f t="shared" si="14"/>
        <v>56</v>
      </c>
      <c r="T54">
        <f t="shared" si="15"/>
        <v>0</v>
      </c>
      <c r="U54">
        <f t="shared" si="16"/>
        <v>0</v>
      </c>
      <c r="V54">
        <f t="shared" si="5"/>
        <v>1</v>
      </c>
      <c r="W54" s="2">
        <f t="shared" si="6"/>
        <v>3</v>
      </c>
      <c r="X54" s="2">
        <f t="shared" si="7"/>
        <v>7</v>
      </c>
      <c r="Y54" s="2">
        <f t="shared" si="8"/>
        <v>3</v>
      </c>
      <c r="Z54" s="2">
        <f t="shared" si="9"/>
        <v>7</v>
      </c>
      <c r="AA54" s="2">
        <f t="shared" si="10"/>
        <v>9</v>
      </c>
      <c r="AB54" s="2">
        <f t="shared" si="11"/>
        <v>49</v>
      </c>
      <c r="AC54" s="2">
        <f t="shared" si="12"/>
        <v>9.6774193548387094E-2</v>
      </c>
      <c r="AD54" s="2">
        <f t="shared" si="13"/>
        <v>0.28000000000000003</v>
      </c>
    </row>
    <row r="55" spans="1:30" x14ac:dyDescent="0.25">
      <c r="A55" s="2">
        <v>4</v>
      </c>
      <c r="B55" t="s">
        <v>493</v>
      </c>
      <c r="C55" t="str">
        <f t="shared" si="19"/>
        <v>was</v>
      </c>
      <c r="D55" t="str">
        <f t="shared" si="20"/>
        <v>atl</v>
      </c>
      <c r="E55" s="2">
        <v>2.5</v>
      </c>
      <c r="F55" s="2">
        <v>45.5</v>
      </c>
      <c r="G55" t="s">
        <v>270</v>
      </c>
      <c r="H55" t="s">
        <v>288</v>
      </c>
      <c r="I55">
        <v>0</v>
      </c>
      <c r="J55" t="s">
        <v>289</v>
      </c>
      <c r="K55" s="2">
        <v>26</v>
      </c>
      <c r="L55" s="2">
        <v>23</v>
      </c>
      <c r="M55" s="2">
        <v>49</v>
      </c>
      <c r="N55" s="2">
        <v>64</v>
      </c>
      <c r="O55" s="2">
        <v>36</v>
      </c>
      <c r="P55" s="2">
        <v>47</v>
      </c>
      <c r="Q55" s="2">
        <v>26</v>
      </c>
      <c r="R55" s="2">
        <v>34</v>
      </c>
      <c r="S55" s="2">
        <f t="shared" si="14"/>
        <v>60</v>
      </c>
      <c r="T55">
        <f t="shared" si="15"/>
        <v>1</v>
      </c>
      <c r="U55">
        <f t="shared" si="16"/>
        <v>1</v>
      </c>
      <c r="V55">
        <f t="shared" si="5"/>
        <v>0</v>
      </c>
      <c r="W55" s="2">
        <f t="shared" si="6"/>
        <v>0</v>
      </c>
      <c r="X55" s="2">
        <f t="shared" si="7"/>
        <v>11</v>
      </c>
      <c r="Y55" s="2">
        <f t="shared" si="8"/>
        <v>0</v>
      </c>
      <c r="Z55" s="2">
        <f t="shared" si="9"/>
        <v>11</v>
      </c>
      <c r="AA55" s="2">
        <f t="shared" si="10"/>
        <v>0</v>
      </c>
      <c r="AB55" s="2">
        <f t="shared" si="11"/>
        <v>121</v>
      </c>
      <c r="AC55" s="2">
        <f t="shared" si="12"/>
        <v>0</v>
      </c>
      <c r="AD55" s="2">
        <f t="shared" si="13"/>
        <v>0.3235294117647059</v>
      </c>
    </row>
    <row r="56" spans="1:30" x14ac:dyDescent="0.25">
      <c r="A56" s="2">
        <v>4</v>
      </c>
      <c r="B56" t="s">
        <v>494</v>
      </c>
      <c r="C56" t="str">
        <f t="shared" si="19"/>
        <v>cle</v>
      </c>
      <c r="D56" t="str">
        <f t="shared" si="20"/>
        <v>det</v>
      </c>
      <c r="E56" s="2">
        <v>-8.5</v>
      </c>
      <c r="F56" s="2">
        <v>45.5</v>
      </c>
      <c r="G56" t="s">
        <v>270</v>
      </c>
      <c r="H56" t="s">
        <v>288</v>
      </c>
      <c r="I56">
        <v>0</v>
      </c>
      <c r="J56" t="s">
        <v>289</v>
      </c>
      <c r="K56" s="2">
        <v>23</v>
      </c>
      <c r="L56" s="2">
        <v>24</v>
      </c>
      <c r="M56" s="2">
        <v>47</v>
      </c>
      <c r="N56" s="2">
        <v>57</v>
      </c>
      <c r="O56" s="2">
        <v>43</v>
      </c>
      <c r="P56" s="2">
        <v>23</v>
      </c>
      <c r="Q56" s="2">
        <v>10</v>
      </c>
      <c r="R56" s="2">
        <v>34</v>
      </c>
      <c r="S56" s="2">
        <f t="shared" si="14"/>
        <v>44</v>
      </c>
      <c r="T56">
        <f t="shared" si="15"/>
        <v>1</v>
      </c>
      <c r="U56">
        <f t="shared" si="16"/>
        <v>0</v>
      </c>
      <c r="V56">
        <f t="shared" si="5"/>
        <v>0</v>
      </c>
      <c r="W56" s="2">
        <f t="shared" si="6"/>
        <v>-13</v>
      </c>
      <c r="X56" s="2">
        <f t="shared" si="7"/>
        <v>10</v>
      </c>
      <c r="Y56" s="2">
        <f t="shared" si="8"/>
        <v>13</v>
      </c>
      <c r="Z56" s="2">
        <f t="shared" si="9"/>
        <v>10</v>
      </c>
      <c r="AA56" s="2">
        <f t="shared" si="10"/>
        <v>169</v>
      </c>
      <c r="AB56" s="2">
        <f t="shared" si="11"/>
        <v>100</v>
      </c>
      <c r="AC56" s="2">
        <f t="shared" si="12"/>
        <v>1.3</v>
      </c>
      <c r="AD56" s="2">
        <f t="shared" si="13"/>
        <v>0.29411764705882354</v>
      </c>
    </row>
    <row r="57" spans="1:30" x14ac:dyDescent="0.25">
      <c r="A57" s="2">
        <v>4</v>
      </c>
      <c r="B57" t="s">
        <v>495</v>
      </c>
      <c r="C57" t="str">
        <f t="shared" si="19"/>
        <v>oti</v>
      </c>
      <c r="D57" t="str">
        <f t="shared" si="20"/>
        <v>htx</v>
      </c>
      <c r="E57" s="2">
        <v>-7</v>
      </c>
      <c r="F57" s="2">
        <v>39.5</v>
      </c>
      <c r="G57" t="s">
        <v>292</v>
      </c>
      <c r="H57" t="s">
        <v>271</v>
      </c>
      <c r="I57">
        <v>0</v>
      </c>
      <c r="J57" t="s">
        <v>289</v>
      </c>
      <c r="K57" s="2">
        <v>20</v>
      </c>
      <c r="L57" s="2">
        <v>27</v>
      </c>
      <c r="M57" s="2">
        <v>47</v>
      </c>
      <c r="N57" s="2">
        <v>78</v>
      </c>
      <c r="O57" s="2">
        <v>22</v>
      </c>
      <c r="P57" s="2">
        <v>50</v>
      </c>
      <c r="Q57" s="2">
        <v>0</v>
      </c>
      <c r="R57" s="2">
        <v>26</v>
      </c>
      <c r="S57" s="2">
        <f t="shared" si="14"/>
        <v>26</v>
      </c>
      <c r="T57">
        <f t="shared" si="15"/>
        <v>1</v>
      </c>
      <c r="U57">
        <f t="shared" si="16"/>
        <v>1</v>
      </c>
      <c r="V57">
        <f t="shared" si="5"/>
        <v>0</v>
      </c>
      <c r="W57" s="2">
        <f t="shared" si="6"/>
        <v>-20</v>
      </c>
      <c r="X57" s="2">
        <f t="shared" si="7"/>
        <v>-1</v>
      </c>
      <c r="Y57" s="2">
        <f t="shared" si="8"/>
        <v>20</v>
      </c>
      <c r="Z57" s="2">
        <f t="shared" si="9"/>
        <v>1</v>
      </c>
      <c r="AA57" s="2">
        <f t="shared" si="10"/>
        <v>400</v>
      </c>
      <c r="AB57" s="2">
        <f t="shared" si="11"/>
        <v>1</v>
      </c>
      <c r="AC57" s="2" t="e">
        <f t="shared" si="12"/>
        <v>#DIV/0!</v>
      </c>
      <c r="AD57" s="2">
        <f t="shared" si="13"/>
        <v>3.8461538461538464E-2</v>
      </c>
    </row>
    <row r="58" spans="1:30" x14ac:dyDescent="0.25">
      <c r="A58" s="2">
        <v>4</v>
      </c>
      <c r="B58" t="s">
        <v>496</v>
      </c>
      <c r="C58" t="str">
        <f t="shared" si="19"/>
        <v>nor</v>
      </c>
      <c r="D58" t="str">
        <f t="shared" si="20"/>
        <v>buf</v>
      </c>
      <c r="E58" s="2">
        <v>-16.5</v>
      </c>
      <c r="F58" s="2">
        <v>48.5</v>
      </c>
      <c r="G58" t="s">
        <v>270</v>
      </c>
      <c r="H58" t="s">
        <v>288</v>
      </c>
      <c r="I58">
        <v>1</v>
      </c>
      <c r="J58" t="s">
        <v>272</v>
      </c>
      <c r="K58" s="2">
        <v>14</v>
      </c>
      <c r="L58" s="2">
        <v>39</v>
      </c>
      <c r="M58" s="2">
        <v>53</v>
      </c>
      <c r="N58" s="2">
        <v>68</v>
      </c>
      <c r="O58" s="2">
        <v>32</v>
      </c>
      <c r="P58" s="2">
        <v>81</v>
      </c>
      <c r="Q58" s="2">
        <v>19</v>
      </c>
      <c r="R58" s="2">
        <v>31</v>
      </c>
      <c r="S58" s="2">
        <f t="shared" si="14"/>
        <v>50</v>
      </c>
      <c r="T58">
        <f t="shared" si="15"/>
        <v>0</v>
      </c>
      <c r="U58">
        <f t="shared" si="16"/>
        <v>1</v>
      </c>
      <c r="V58">
        <f t="shared" si="5"/>
        <v>0</v>
      </c>
      <c r="W58" s="2">
        <f t="shared" si="6"/>
        <v>5</v>
      </c>
      <c r="X58" s="2">
        <f t="shared" si="7"/>
        <v>-8</v>
      </c>
      <c r="Y58" s="2">
        <f t="shared" si="8"/>
        <v>5</v>
      </c>
      <c r="Z58" s="2">
        <f t="shared" si="9"/>
        <v>8</v>
      </c>
      <c r="AA58" s="2">
        <f t="shared" si="10"/>
        <v>25</v>
      </c>
      <c r="AB58" s="2">
        <f t="shared" si="11"/>
        <v>64</v>
      </c>
      <c r="AC58" s="2">
        <f t="shared" si="12"/>
        <v>0.26315789473684209</v>
      </c>
      <c r="AD58" s="2">
        <f t="shared" si="13"/>
        <v>0.25806451612903225</v>
      </c>
    </row>
    <row r="59" spans="1:30" x14ac:dyDescent="0.25">
      <c r="A59" s="2">
        <v>4</v>
      </c>
      <c r="B59" t="s">
        <v>497</v>
      </c>
      <c r="C59" t="str">
        <f t="shared" si="19"/>
        <v>clt</v>
      </c>
      <c r="D59" t="str">
        <f t="shared" si="20"/>
        <v>ram</v>
      </c>
      <c r="E59" s="2">
        <v>-3.5</v>
      </c>
      <c r="F59" s="2">
        <v>49.5</v>
      </c>
      <c r="G59" t="s">
        <v>292</v>
      </c>
      <c r="H59" t="s">
        <v>271</v>
      </c>
      <c r="I59">
        <v>0</v>
      </c>
      <c r="J59" t="s">
        <v>272</v>
      </c>
      <c r="K59" s="2">
        <v>23</v>
      </c>
      <c r="L59" s="2">
        <v>27</v>
      </c>
      <c r="M59" s="2">
        <v>50</v>
      </c>
      <c r="N59" s="2">
        <v>52</v>
      </c>
      <c r="O59" s="2">
        <v>48</v>
      </c>
      <c r="P59" s="2">
        <v>52</v>
      </c>
      <c r="Q59" s="2">
        <v>20</v>
      </c>
      <c r="R59" s="2">
        <v>27</v>
      </c>
      <c r="S59" s="2">
        <f t="shared" si="14"/>
        <v>47</v>
      </c>
      <c r="T59">
        <f t="shared" si="15"/>
        <v>1</v>
      </c>
      <c r="U59">
        <f t="shared" si="16"/>
        <v>1</v>
      </c>
      <c r="V59">
        <f t="shared" si="5"/>
        <v>1</v>
      </c>
      <c r="W59" s="2">
        <f t="shared" si="6"/>
        <v>-3</v>
      </c>
      <c r="X59" s="2">
        <f t="shared" si="7"/>
        <v>0</v>
      </c>
      <c r="Y59" s="2">
        <f t="shared" si="8"/>
        <v>3</v>
      </c>
      <c r="Z59" s="2">
        <f t="shared" si="9"/>
        <v>0</v>
      </c>
      <c r="AA59" s="2">
        <f t="shared" si="10"/>
        <v>9</v>
      </c>
      <c r="AB59" s="2">
        <f t="shared" si="11"/>
        <v>0</v>
      </c>
      <c r="AC59" s="2">
        <f t="shared" si="12"/>
        <v>0.15</v>
      </c>
      <c r="AD59" s="2">
        <f t="shared" si="13"/>
        <v>0</v>
      </c>
    </row>
    <row r="60" spans="1:30" x14ac:dyDescent="0.25">
      <c r="A60" s="2">
        <v>4</v>
      </c>
      <c r="B60" t="s">
        <v>498</v>
      </c>
      <c r="C60" t="str">
        <f t="shared" si="19"/>
        <v>jax</v>
      </c>
      <c r="D60" t="str">
        <f t="shared" si="20"/>
        <v>sfo</v>
      </c>
      <c r="E60" s="2">
        <v>-3.5</v>
      </c>
      <c r="F60" s="2">
        <v>47</v>
      </c>
      <c r="G60" t="s">
        <v>292</v>
      </c>
      <c r="H60" t="s">
        <v>288</v>
      </c>
      <c r="I60">
        <v>1</v>
      </c>
      <c r="J60" t="s">
        <v>272</v>
      </c>
      <c r="K60" s="2">
        <v>24</v>
      </c>
      <c r="L60" s="2">
        <v>29</v>
      </c>
      <c r="M60" s="2">
        <v>53</v>
      </c>
      <c r="N60" s="2">
        <v>73</v>
      </c>
      <c r="O60" s="2">
        <v>27</v>
      </c>
      <c r="P60" s="2">
        <v>56</v>
      </c>
      <c r="Q60" s="2">
        <v>26</v>
      </c>
      <c r="R60" s="2">
        <v>21</v>
      </c>
      <c r="S60" s="2">
        <f t="shared" si="14"/>
        <v>47</v>
      </c>
      <c r="T60">
        <f t="shared" si="15"/>
        <v>0</v>
      </c>
      <c r="U60">
        <f t="shared" si="16"/>
        <v>0</v>
      </c>
      <c r="V60">
        <f t="shared" si="5"/>
        <v>0</v>
      </c>
      <c r="W60" s="2">
        <f t="shared" si="6"/>
        <v>2</v>
      </c>
      <c r="X60" s="2">
        <f t="shared" si="7"/>
        <v>-8</v>
      </c>
      <c r="Y60" s="2">
        <f t="shared" si="8"/>
        <v>2</v>
      </c>
      <c r="Z60" s="2">
        <f t="shared" si="9"/>
        <v>8</v>
      </c>
      <c r="AA60" s="2">
        <f t="shared" si="10"/>
        <v>4</v>
      </c>
      <c r="AB60" s="2">
        <f t="shared" si="11"/>
        <v>64</v>
      </c>
      <c r="AC60" s="2">
        <f t="shared" si="12"/>
        <v>7.6923076923076927E-2</v>
      </c>
      <c r="AD60" s="2">
        <f t="shared" si="13"/>
        <v>0.38095238095238093</v>
      </c>
    </row>
    <row r="61" spans="1:30" x14ac:dyDescent="0.25">
      <c r="A61" s="2">
        <v>4</v>
      </c>
      <c r="B61" t="s">
        <v>499</v>
      </c>
      <c r="C61" t="str">
        <f t="shared" si="19"/>
        <v>rav</v>
      </c>
      <c r="D61" t="str">
        <f t="shared" si="20"/>
        <v>kan</v>
      </c>
      <c r="E61" s="2">
        <v>2.5</v>
      </c>
      <c r="F61" s="2">
        <v>48.5</v>
      </c>
      <c r="G61" t="s">
        <v>270</v>
      </c>
      <c r="H61" t="s">
        <v>288</v>
      </c>
      <c r="I61">
        <v>1</v>
      </c>
      <c r="J61" t="s">
        <v>272</v>
      </c>
      <c r="K61" s="2">
        <v>29</v>
      </c>
      <c r="L61" s="2">
        <v>28</v>
      </c>
      <c r="M61" s="2">
        <v>57</v>
      </c>
      <c r="N61" s="2">
        <v>80</v>
      </c>
      <c r="O61" s="2">
        <v>20</v>
      </c>
      <c r="P61" s="2">
        <v>56</v>
      </c>
      <c r="Q61" s="2">
        <v>20</v>
      </c>
      <c r="R61" s="2">
        <v>37</v>
      </c>
      <c r="S61" s="2">
        <f t="shared" si="14"/>
        <v>57</v>
      </c>
      <c r="T61">
        <f t="shared" si="15"/>
        <v>1</v>
      </c>
      <c r="U61">
        <f t="shared" si="16"/>
        <v>1</v>
      </c>
      <c r="V61">
        <f t="shared" si="5"/>
        <v>1</v>
      </c>
      <c r="W61" s="2">
        <f t="shared" si="6"/>
        <v>-9</v>
      </c>
      <c r="X61" s="2">
        <f t="shared" si="7"/>
        <v>9</v>
      </c>
      <c r="Y61" s="2">
        <f t="shared" si="8"/>
        <v>9</v>
      </c>
      <c r="Z61" s="2">
        <f t="shared" si="9"/>
        <v>9</v>
      </c>
      <c r="AA61" s="2">
        <f t="shared" si="10"/>
        <v>81</v>
      </c>
      <c r="AB61" s="2">
        <f t="shared" si="11"/>
        <v>81</v>
      </c>
      <c r="AC61" s="2">
        <f t="shared" si="12"/>
        <v>0.45</v>
      </c>
      <c r="AD61" s="2">
        <f t="shared" si="13"/>
        <v>0.24324324324324326</v>
      </c>
    </row>
    <row r="62" spans="1:30" x14ac:dyDescent="0.25">
      <c r="A62" s="2">
        <v>4</v>
      </c>
      <c r="B62" t="s">
        <v>500</v>
      </c>
      <c r="C62" t="str">
        <f t="shared" si="19"/>
        <v>chi</v>
      </c>
      <c r="D62" t="str">
        <f t="shared" si="20"/>
        <v>rai</v>
      </c>
      <c r="E62" s="2">
        <v>0.5</v>
      </c>
      <c r="F62" s="2">
        <v>47.5</v>
      </c>
      <c r="G62" t="s">
        <v>292</v>
      </c>
      <c r="H62" t="s">
        <v>271</v>
      </c>
      <c r="I62">
        <v>0</v>
      </c>
      <c r="J62" t="s">
        <v>289</v>
      </c>
      <c r="K62" s="2">
        <v>23</v>
      </c>
      <c r="L62" s="2">
        <v>21</v>
      </c>
      <c r="M62" s="2">
        <v>44</v>
      </c>
      <c r="N62" s="2">
        <v>37</v>
      </c>
      <c r="O62" s="2">
        <v>63</v>
      </c>
      <c r="P62" s="2">
        <v>44</v>
      </c>
      <c r="Q62" s="2">
        <v>25</v>
      </c>
      <c r="R62" s="2">
        <v>24</v>
      </c>
      <c r="S62" s="2">
        <f t="shared" si="14"/>
        <v>49</v>
      </c>
      <c r="T62">
        <f t="shared" si="15"/>
        <v>0</v>
      </c>
      <c r="U62">
        <f t="shared" si="16"/>
        <v>0</v>
      </c>
      <c r="V62">
        <f t="shared" si="5"/>
        <v>1</v>
      </c>
      <c r="W62" s="2">
        <f t="shared" si="6"/>
        <v>2</v>
      </c>
      <c r="X62" s="2">
        <f t="shared" si="7"/>
        <v>3</v>
      </c>
      <c r="Y62" s="2">
        <f t="shared" si="8"/>
        <v>2</v>
      </c>
      <c r="Z62" s="2">
        <f t="shared" si="9"/>
        <v>3</v>
      </c>
      <c r="AA62" s="2">
        <f t="shared" si="10"/>
        <v>4</v>
      </c>
      <c r="AB62" s="2">
        <f t="shared" si="11"/>
        <v>9</v>
      </c>
      <c r="AC62" s="2">
        <f t="shared" si="12"/>
        <v>0.08</v>
      </c>
      <c r="AD62" s="2">
        <f t="shared" si="13"/>
        <v>0.125</v>
      </c>
    </row>
    <row r="63" spans="1:30" x14ac:dyDescent="0.25">
      <c r="A63" s="2">
        <v>4</v>
      </c>
      <c r="B63" t="s">
        <v>501</v>
      </c>
      <c r="C63" t="str">
        <f t="shared" si="19"/>
        <v>gnb</v>
      </c>
      <c r="D63" t="str">
        <f t="shared" si="20"/>
        <v>dal</v>
      </c>
      <c r="E63" s="2">
        <v>7</v>
      </c>
      <c r="F63" s="2">
        <v>47.5</v>
      </c>
      <c r="G63" t="s">
        <v>292</v>
      </c>
      <c r="H63" t="s">
        <v>271</v>
      </c>
      <c r="I63">
        <v>0</v>
      </c>
      <c r="J63" t="s">
        <v>289</v>
      </c>
      <c r="K63" s="2">
        <v>26</v>
      </c>
      <c r="L63" s="2">
        <v>16</v>
      </c>
      <c r="M63" s="2">
        <v>42</v>
      </c>
      <c r="N63" s="2">
        <v>30</v>
      </c>
      <c r="O63" s="2">
        <v>70</v>
      </c>
      <c r="P63" s="2">
        <v>38</v>
      </c>
      <c r="Q63" s="2">
        <v>40</v>
      </c>
      <c r="R63" s="2">
        <v>40</v>
      </c>
      <c r="S63" s="2">
        <f t="shared" si="14"/>
        <v>80</v>
      </c>
      <c r="T63">
        <f t="shared" si="15"/>
        <v>1</v>
      </c>
      <c r="U63">
        <f t="shared" si="16"/>
        <v>0</v>
      </c>
      <c r="V63">
        <f t="shared" si="5"/>
        <v>0</v>
      </c>
      <c r="W63" s="2">
        <f t="shared" si="6"/>
        <v>14</v>
      </c>
      <c r="X63" s="2">
        <f t="shared" si="7"/>
        <v>24</v>
      </c>
      <c r="Y63" s="2">
        <f t="shared" si="8"/>
        <v>14</v>
      </c>
      <c r="Z63" s="2">
        <f t="shared" si="9"/>
        <v>24</v>
      </c>
      <c r="AA63" s="2">
        <f t="shared" si="10"/>
        <v>196</v>
      </c>
      <c r="AB63" s="2">
        <f t="shared" si="11"/>
        <v>576</v>
      </c>
      <c r="AC63" s="2">
        <f t="shared" si="12"/>
        <v>0.35</v>
      </c>
      <c r="AD63" s="2">
        <f t="shared" si="13"/>
        <v>0.6</v>
      </c>
    </row>
    <row r="64" spans="1:30" x14ac:dyDescent="0.25">
      <c r="A64" s="2">
        <v>4</v>
      </c>
      <c r="B64" t="s">
        <v>502</v>
      </c>
      <c r="C64" t="str">
        <f t="shared" si="19"/>
        <v>nyj</v>
      </c>
      <c r="D64" t="str">
        <f t="shared" si="20"/>
        <v>mia</v>
      </c>
      <c r="E64" s="2">
        <v>-2.5</v>
      </c>
      <c r="F64" s="2">
        <v>44.5</v>
      </c>
      <c r="G64" t="s">
        <v>292</v>
      </c>
      <c r="H64" t="s">
        <v>271</v>
      </c>
      <c r="I64">
        <v>1</v>
      </c>
      <c r="J64" t="s">
        <v>272</v>
      </c>
      <c r="K64" s="2">
        <v>15</v>
      </c>
      <c r="L64" s="2">
        <v>29</v>
      </c>
      <c r="M64" s="2">
        <v>44</v>
      </c>
      <c r="N64" s="2">
        <v>48</v>
      </c>
      <c r="O64" s="2">
        <v>52</v>
      </c>
      <c r="P64" s="2">
        <v>88</v>
      </c>
      <c r="Q64" s="2">
        <v>21</v>
      </c>
      <c r="R64" s="2">
        <v>27</v>
      </c>
      <c r="S64" s="2">
        <f t="shared" si="14"/>
        <v>48</v>
      </c>
      <c r="T64">
        <f t="shared" si="15"/>
        <v>1</v>
      </c>
      <c r="U64">
        <f t="shared" si="16"/>
        <v>0</v>
      </c>
      <c r="V64">
        <f t="shared" si="5"/>
        <v>1</v>
      </c>
      <c r="W64" s="2">
        <f t="shared" si="6"/>
        <v>6</v>
      </c>
      <c r="X64" s="2">
        <f t="shared" si="7"/>
        <v>-2</v>
      </c>
      <c r="Y64" s="2">
        <f t="shared" si="8"/>
        <v>6</v>
      </c>
      <c r="Z64" s="2">
        <f t="shared" si="9"/>
        <v>2</v>
      </c>
      <c r="AA64" s="2">
        <f t="shared" si="10"/>
        <v>36</v>
      </c>
      <c r="AB64" s="2">
        <f t="shared" si="11"/>
        <v>4</v>
      </c>
      <c r="AC64" s="2">
        <f t="shared" si="12"/>
        <v>0.2857142857142857</v>
      </c>
      <c r="AD64" s="2">
        <f t="shared" si="13"/>
        <v>7.407407407407407E-2</v>
      </c>
    </row>
    <row r="65" spans="1:30" x14ac:dyDescent="0.25">
      <c r="A65" s="2">
        <v>4</v>
      </c>
      <c r="B65" t="s">
        <v>503</v>
      </c>
      <c r="C65" t="str">
        <f t="shared" si="19"/>
        <v>cin</v>
      </c>
      <c r="D65" t="str">
        <f t="shared" si="20"/>
        <v>den</v>
      </c>
      <c r="E65" s="2">
        <v>-7</v>
      </c>
      <c r="F65" s="2">
        <v>43.5</v>
      </c>
      <c r="G65" t="s">
        <v>292</v>
      </c>
      <c r="H65" t="s">
        <v>271</v>
      </c>
      <c r="I65">
        <v>0</v>
      </c>
      <c r="J65" t="s">
        <v>289</v>
      </c>
      <c r="K65" s="2">
        <v>17</v>
      </c>
      <c r="L65" s="2">
        <v>22</v>
      </c>
      <c r="M65" s="2">
        <v>39</v>
      </c>
      <c r="N65" s="2">
        <v>32</v>
      </c>
      <c r="O65" s="2">
        <v>68</v>
      </c>
      <c r="P65" s="2">
        <v>42</v>
      </c>
      <c r="Q65" s="2">
        <v>3</v>
      </c>
      <c r="R65" s="2">
        <v>28</v>
      </c>
      <c r="S65" s="2">
        <f t="shared" si="14"/>
        <v>31</v>
      </c>
      <c r="T65">
        <f t="shared" si="15"/>
        <v>1</v>
      </c>
      <c r="U65">
        <f t="shared" si="16"/>
        <v>1</v>
      </c>
      <c r="V65">
        <f t="shared" si="5"/>
        <v>0</v>
      </c>
      <c r="W65" s="2">
        <f t="shared" si="6"/>
        <v>-14</v>
      </c>
      <c r="X65" s="2">
        <f t="shared" si="7"/>
        <v>6</v>
      </c>
      <c r="Y65" s="2">
        <f t="shared" si="8"/>
        <v>14</v>
      </c>
      <c r="Z65" s="2">
        <f t="shared" si="9"/>
        <v>6</v>
      </c>
      <c r="AA65" s="2">
        <f t="shared" si="10"/>
        <v>196</v>
      </c>
      <c r="AB65" s="2">
        <f t="shared" si="11"/>
        <v>36</v>
      </c>
      <c r="AC65" s="2">
        <f t="shared" si="12"/>
        <v>4.666666666666667</v>
      </c>
      <c r="AD65" s="2">
        <f t="shared" si="13"/>
        <v>0.21428571428571427</v>
      </c>
    </row>
    <row r="66" spans="1:30" x14ac:dyDescent="0.25">
      <c r="A66" s="2">
        <v>5</v>
      </c>
      <c r="B66" t="s">
        <v>535</v>
      </c>
      <c r="C66" t="str">
        <f t="shared" ref="C66:C79" si="21">TRIM(LEFT(B66, FIND("@", B66)-1))</f>
        <v>sfo</v>
      </c>
      <c r="D66" t="str">
        <f t="shared" ref="D66:D79" si="22">TRIM(MID(B66, FIND("@", B66)+1, LEN(B66)))</f>
        <v>ram</v>
      </c>
      <c r="E66" s="2">
        <v>-5.5</v>
      </c>
      <c r="F66" s="2">
        <v>46.5</v>
      </c>
      <c r="G66" t="s">
        <v>270</v>
      </c>
      <c r="H66" t="s">
        <v>288</v>
      </c>
      <c r="I66">
        <v>1</v>
      </c>
      <c r="J66" t="s">
        <v>289</v>
      </c>
      <c r="K66" s="2">
        <v>22</v>
      </c>
      <c r="L66" s="2">
        <v>25</v>
      </c>
      <c r="M66" s="2">
        <v>47</v>
      </c>
      <c r="N66" s="2">
        <v>52</v>
      </c>
      <c r="O66" s="2">
        <v>48</v>
      </c>
      <c r="P66" s="2">
        <v>39</v>
      </c>
      <c r="Q66" s="2">
        <v>26</v>
      </c>
      <c r="R66" s="2">
        <v>23</v>
      </c>
      <c r="S66" s="2">
        <f t="shared" si="14"/>
        <v>49</v>
      </c>
      <c r="T66">
        <f t="shared" si="15"/>
        <v>0</v>
      </c>
      <c r="U66">
        <f t="shared" si="16"/>
        <v>1</v>
      </c>
      <c r="V66">
        <f t="shared" si="5"/>
        <v>1</v>
      </c>
      <c r="W66" s="2">
        <f t="shared" si="6"/>
        <v>4</v>
      </c>
      <c r="X66" s="2">
        <f t="shared" si="7"/>
        <v>-2</v>
      </c>
      <c r="Y66" s="2">
        <f t="shared" si="8"/>
        <v>4</v>
      </c>
      <c r="Z66" s="2">
        <f t="shared" si="9"/>
        <v>2</v>
      </c>
      <c r="AA66" s="2">
        <f t="shared" si="10"/>
        <v>16</v>
      </c>
      <c r="AB66" s="2">
        <f t="shared" si="11"/>
        <v>4</v>
      </c>
      <c r="AC66" s="2">
        <f t="shared" si="12"/>
        <v>0.15384615384615385</v>
      </c>
      <c r="AD66" s="2">
        <f t="shared" si="13"/>
        <v>8.6956521739130432E-2</v>
      </c>
    </row>
    <row r="67" spans="1:30" x14ac:dyDescent="0.25">
      <c r="A67" s="2">
        <v>5</v>
      </c>
      <c r="B67" t="s">
        <v>536</v>
      </c>
      <c r="C67" t="str">
        <f t="shared" si="21"/>
        <v>min</v>
      </c>
      <c r="D67" t="str">
        <f t="shared" si="22"/>
        <v>cle</v>
      </c>
      <c r="E67" s="2">
        <v>3.5</v>
      </c>
      <c r="F67" s="2">
        <v>36.5</v>
      </c>
      <c r="G67" t="s">
        <v>292</v>
      </c>
      <c r="H67" t="s">
        <v>271</v>
      </c>
      <c r="I67">
        <v>0</v>
      </c>
      <c r="J67" t="s">
        <v>289</v>
      </c>
      <c r="K67" s="2">
        <v>18</v>
      </c>
      <c r="L67" s="2">
        <v>13</v>
      </c>
      <c r="M67" s="2">
        <v>31</v>
      </c>
      <c r="N67" s="2">
        <v>29</v>
      </c>
      <c r="O67" s="2">
        <v>71</v>
      </c>
      <c r="P67" s="2">
        <v>44</v>
      </c>
      <c r="Q67" s="2">
        <v>21</v>
      </c>
      <c r="R67" s="2">
        <v>17</v>
      </c>
      <c r="S67" s="2">
        <f t="shared" si="14"/>
        <v>38</v>
      </c>
      <c r="T67">
        <f t="shared" si="15"/>
        <v>0</v>
      </c>
      <c r="U67">
        <f t="shared" si="16"/>
        <v>0</v>
      </c>
      <c r="V67">
        <f t="shared" si="5"/>
        <v>1</v>
      </c>
      <c r="W67" s="2">
        <f t="shared" si="6"/>
        <v>3</v>
      </c>
      <c r="X67" s="2">
        <f t="shared" si="7"/>
        <v>4</v>
      </c>
      <c r="Y67" s="2">
        <f t="shared" si="8"/>
        <v>3</v>
      </c>
      <c r="Z67" s="2">
        <f t="shared" si="9"/>
        <v>4</v>
      </c>
      <c r="AA67" s="2">
        <f t="shared" si="10"/>
        <v>9</v>
      </c>
      <c r="AB67" s="2">
        <f t="shared" si="11"/>
        <v>16</v>
      </c>
      <c r="AC67" s="2">
        <f t="shared" si="12"/>
        <v>0.14285714285714285</v>
      </c>
      <c r="AD67" s="2">
        <f t="shared" si="13"/>
        <v>0.23529411764705882</v>
      </c>
    </row>
    <row r="68" spans="1:30" x14ac:dyDescent="0.25">
      <c r="A68" s="2">
        <v>5</v>
      </c>
      <c r="B68" t="s">
        <v>537</v>
      </c>
      <c r="C68" t="str">
        <f t="shared" si="21"/>
        <v>mia</v>
      </c>
      <c r="D68" t="str">
        <f t="shared" si="22"/>
        <v>car</v>
      </c>
      <c r="E68" s="2">
        <v>-1.5</v>
      </c>
      <c r="F68" s="2">
        <v>45</v>
      </c>
      <c r="G68" t="s">
        <v>292</v>
      </c>
      <c r="H68" t="s">
        <v>271</v>
      </c>
      <c r="I68">
        <v>1</v>
      </c>
      <c r="J68" t="s">
        <v>272</v>
      </c>
      <c r="K68" s="2">
        <v>20</v>
      </c>
      <c r="L68" s="2">
        <v>22</v>
      </c>
      <c r="M68" s="2">
        <v>42</v>
      </c>
      <c r="N68" s="2">
        <v>38</v>
      </c>
      <c r="O68" s="2">
        <v>62</v>
      </c>
      <c r="P68" s="2">
        <v>52</v>
      </c>
      <c r="Q68" s="2">
        <v>24</v>
      </c>
      <c r="R68" s="2">
        <v>27</v>
      </c>
      <c r="S68" s="2">
        <f t="shared" si="14"/>
        <v>51</v>
      </c>
      <c r="T68">
        <f t="shared" si="15"/>
        <v>1</v>
      </c>
      <c r="U68">
        <f t="shared" si="16"/>
        <v>0</v>
      </c>
      <c r="V68">
        <f t="shared" si="5"/>
        <v>1</v>
      </c>
      <c r="W68" s="2">
        <f t="shared" si="6"/>
        <v>4</v>
      </c>
      <c r="X68" s="2">
        <f t="shared" si="7"/>
        <v>5</v>
      </c>
      <c r="Y68" s="2">
        <f t="shared" si="8"/>
        <v>4</v>
      </c>
      <c r="Z68" s="2">
        <f t="shared" si="9"/>
        <v>5</v>
      </c>
      <c r="AA68" s="2">
        <f t="shared" si="10"/>
        <v>16</v>
      </c>
      <c r="AB68" s="2">
        <f t="shared" si="11"/>
        <v>25</v>
      </c>
      <c r="AC68" s="2">
        <f t="shared" si="12"/>
        <v>0.16666666666666666</v>
      </c>
      <c r="AD68" s="2">
        <f t="shared" si="13"/>
        <v>0.18518518518518517</v>
      </c>
    </row>
    <row r="69" spans="1:30" x14ac:dyDescent="0.25">
      <c r="A69" s="2">
        <v>5</v>
      </c>
      <c r="B69" t="s">
        <v>538</v>
      </c>
      <c r="C69" t="str">
        <f t="shared" si="21"/>
        <v>rai</v>
      </c>
      <c r="D69" t="str">
        <f t="shared" si="22"/>
        <v>clt</v>
      </c>
      <c r="E69" s="2">
        <v>-6.5</v>
      </c>
      <c r="F69" s="2">
        <v>47.5</v>
      </c>
      <c r="G69" t="s">
        <v>292</v>
      </c>
      <c r="H69" t="s">
        <v>271</v>
      </c>
      <c r="I69">
        <v>1</v>
      </c>
      <c r="J69" t="s">
        <v>272</v>
      </c>
      <c r="K69" s="2">
        <v>13</v>
      </c>
      <c r="L69" s="2">
        <v>33</v>
      </c>
      <c r="M69" s="2">
        <v>46</v>
      </c>
      <c r="N69" s="2">
        <v>44</v>
      </c>
      <c r="O69" s="2">
        <v>56</v>
      </c>
      <c r="P69" s="2">
        <v>91</v>
      </c>
      <c r="Q69" s="2">
        <v>6</v>
      </c>
      <c r="R69" s="2">
        <v>40</v>
      </c>
      <c r="S69" s="2">
        <f t="shared" si="14"/>
        <v>46</v>
      </c>
      <c r="T69">
        <f t="shared" si="15"/>
        <v>1</v>
      </c>
      <c r="U69">
        <f t="shared" si="16"/>
        <v>1</v>
      </c>
      <c r="V69">
        <f t="shared" si="5"/>
        <v>1</v>
      </c>
      <c r="W69" s="2">
        <f t="shared" si="6"/>
        <v>-7</v>
      </c>
      <c r="X69" s="2">
        <f t="shared" si="7"/>
        <v>7</v>
      </c>
      <c r="Y69" s="2">
        <f t="shared" si="8"/>
        <v>7</v>
      </c>
      <c r="Z69" s="2">
        <f t="shared" si="9"/>
        <v>7</v>
      </c>
      <c r="AA69" s="2">
        <f t="shared" si="10"/>
        <v>49</v>
      </c>
      <c r="AB69" s="2">
        <f t="shared" si="11"/>
        <v>49</v>
      </c>
      <c r="AC69" s="2">
        <f t="shared" si="12"/>
        <v>1.1666666666666667</v>
      </c>
      <c r="AD69" s="2">
        <f t="shared" si="13"/>
        <v>0.17499999999999999</v>
      </c>
    </row>
    <row r="70" spans="1:30" x14ac:dyDescent="0.25">
      <c r="A70" s="2">
        <v>5</v>
      </c>
      <c r="B70" t="s">
        <v>539</v>
      </c>
      <c r="C70" t="str">
        <f t="shared" si="21"/>
        <v>nyg</v>
      </c>
      <c r="D70" t="str">
        <f t="shared" si="22"/>
        <v>nor</v>
      </c>
      <c r="E70" s="2">
        <v>-1.5</v>
      </c>
      <c r="F70" s="2">
        <v>40.5</v>
      </c>
      <c r="G70" t="s">
        <v>292</v>
      </c>
      <c r="H70" t="s">
        <v>271</v>
      </c>
      <c r="I70">
        <v>0</v>
      </c>
      <c r="J70" t="s">
        <v>272</v>
      </c>
      <c r="K70" s="2">
        <v>21</v>
      </c>
      <c r="L70" s="2">
        <v>23</v>
      </c>
      <c r="M70" s="2">
        <v>44</v>
      </c>
      <c r="N70" s="2">
        <v>64</v>
      </c>
      <c r="O70" s="2">
        <v>36</v>
      </c>
      <c r="P70" s="2">
        <v>51</v>
      </c>
      <c r="Q70" s="2">
        <v>14</v>
      </c>
      <c r="R70" s="2">
        <v>26</v>
      </c>
      <c r="S70" s="2">
        <f t="shared" si="14"/>
        <v>40</v>
      </c>
      <c r="T70">
        <f t="shared" si="15"/>
        <v>1</v>
      </c>
      <c r="U70">
        <f t="shared" si="16"/>
        <v>1</v>
      </c>
      <c r="V70">
        <f t="shared" si="5"/>
        <v>1</v>
      </c>
      <c r="W70" s="2">
        <f t="shared" si="6"/>
        <v>-7</v>
      </c>
      <c r="X70" s="2">
        <f t="shared" si="7"/>
        <v>3</v>
      </c>
      <c r="Y70" s="2">
        <f t="shared" si="8"/>
        <v>7</v>
      </c>
      <c r="Z70" s="2">
        <f t="shared" si="9"/>
        <v>3</v>
      </c>
      <c r="AA70" s="2">
        <f t="shared" si="10"/>
        <v>49</v>
      </c>
      <c r="AB70" s="2">
        <f t="shared" si="11"/>
        <v>9</v>
      </c>
      <c r="AC70" s="2">
        <f t="shared" si="12"/>
        <v>0.5</v>
      </c>
      <c r="AD70" s="2">
        <f t="shared" si="13"/>
        <v>0.11538461538461539</v>
      </c>
    </row>
    <row r="71" spans="1:30" x14ac:dyDescent="0.25">
      <c r="A71" s="2">
        <v>5</v>
      </c>
      <c r="B71" t="s">
        <v>540</v>
      </c>
      <c r="C71" t="str">
        <f t="shared" si="21"/>
        <v>htx</v>
      </c>
      <c r="D71" t="str">
        <f t="shared" si="22"/>
        <v>rav</v>
      </c>
      <c r="E71" s="2">
        <v>-3.5</v>
      </c>
      <c r="F71" s="2">
        <v>43.5</v>
      </c>
      <c r="G71" t="s">
        <v>292</v>
      </c>
      <c r="H71" t="s">
        <v>271</v>
      </c>
      <c r="I71">
        <v>0</v>
      </c>
      <c r="J71" t="s">
        <v>272</v>
      </c>
      <c r="K71" s="2">
        <v>18</v>
      </c>
      <c r="L71" s="2">
        <v>26</v>
      </c>
      <c r="M71" s="2">
        <v>44</v>
      </c>
      <c r="N71" s="2">
        <v>52</v>
      </c>
      <c r="O71" s="2">
        <v>48</v>
      </c>
      <c r="P71" s="2">
        <v>68</v>
      </c>
      <c r="Q71" s="2">
        <v>44</v>
      </c>
      <c r="R71" s="2">
        <v>10</v>
      </c>
      <c r="S71" s="2">
        <f t="shared" si="14"/>
        <v>54</v>
      </c>
      <c r="T71">
        <f t="shared" si="15"/>
        <v>0</v>
      </c>
      <c r="U71">
        <f t="shared" si="16"/>
        <v>0</v>
      </c>
      <c r="V71">
        <f t="shared" si="5"/>
        <v>0</v>
      </c>
      <c r="W71" s="2">
        <f t="shared" si="6"/>
        <v>26</v>
      </c>
      <c r="X71" s="2">
        <f t="shared" si="7"/>
        <v>-16</v>
      </c>
      <c r="Y71" s="2">
        <f t="shared" si="8"/>
        <v>26</v>
      </c>
      <c r="Z71" s="2">
        <f t="shared" si="9"/>
        <v>16</v>
      </c>
      <c r="AA71" s="2">
        <f t="shared" si="10"/>
        <v>676</v>
      </c>
      <c r="AB71" s="2">
        <f t="shared" si="11"/>
        <v>256</v>
      </c>
      <c r="AC71" s="2">
        <f t="shared" si="12"/>
        <v>0.59090909090909094</v>
      </c>
      <c r="AD71" s="2">
        <f t="shared" si="13"/>
        <v>1.6</v>
      </c>
    </row>
    <row r="72" spans="1:30" x14ac:dyDescent="0.25">
      <c r="A72" s="2">
        <v>5</v>
      </c>
      <c r="B72" t="s">
        <v>541</v>
      </c>
      <c r="C72" t="str">
        <f t="shared" si="21"/>
        <v>den</v>
      </c>
      <c r="D72" t="str">
        <f t="shared" si="22"/>
        <v>phi</v>
      </c>
      <c r="E72" s="2">
        <v>-4.5</v>
      </c>
      <c r="F72" s="2">
        <v>44</v>
      </c>
      <c r="G72" t="s">
        <v>292</v>
      </c>
      <c r="H72" t="s">
        <v>288</v>
      </c>
      <c r="I72">
        <v>1</v>
      </c>
      <c r="J72" t="s">
        <v>272</v>
      </c>
      <c r="K72" s="2">
        <v>17</v>
      </c>
      <c r="L72" s="2">
        <v>26</v>
      </c>
      <c r="M72" s="2">
        <v>43</v>
      </c>
      <c r="N72" s="2">
        <v>46</v>
      </c>
      <c r="O72" s="2">
        <v>54</v>
      </c>
      <c r="P72" s="2">
        <v>67</v>
      </c>
      <c r="Q72" s="2">
        <v>21</v>
      </c>
      <c r="R72" s="2">
        <v>17</v>
      </c>
      <c r="S72" s="2">
        <f t="shared" si="14"/>
        <v>38</v>
      </c>
      <c r="T72">
        <f t="shared" si="15"/>
        <v>0</v>
      </c>
      <c r="U72">
        <f t="shared" si="16"/>
        <v>1</v>
      </c>
      <c r="V72">
        <f t="shared" si="5"/>
        <v>0</v>
      </c>
      <c r="W72" s="2">
        <f t="shared" si="6"/>
        <v>4</v>
      </c>
      <c r="X72" s="2">
        <f t="shared" si="7"/>
        <v>-9</v>
      </c>
      <c r="Y72" s="2">
        <f t="shared" si="8"/>
        <v>4</v>
      </c>
      <c r="Z72" s="2">
        <f t="shared" si="9"/>
        <v>9</v>
      </c>
      <c r="AA72" s="2">
        <f t="shared" si="10"/>
        <v>16</v>
      </c>
      <c r="AB72" s="2">
        <f t="shared" si="11"/>
        <v>81</v>
      </c>
      <c r="AC72" s="2">
        <f t="shared" si="12"/>
        <v>0.19047619047619047</v>
      </c>
      <c r="AD72" s="2">
        <f t="shared" si="13"/>
        <v>0.52941176470588236</v>
      </c>
    </row>
    <row r="73" spans="1:30" x14ac:dyDescent="0.25">
      <c r="A73" s="2">
        <v>5</v>
      </c>
      <c r="B73" t="s">
        <v>542</v>
      </c>
      <c r="C73" t="str">
        <f t="shared" si="21"/>
        <v>dal</v>
      </c>
      <c r="D73" t="str">
        <f t="shared" si="22"/>
        <v>nyj</v>
      </c>
      <c r="E73" s="2">
        <v>2.5</v>
      </c>
      <c r="F73" s="2">
        <v>46.5</v>
      </c>
      <c r="G73" t="s">
        <v>292</v>
      </c>
      <c r="H73" t="s">
        <v>271</v>
      </c>
      <c r="I73">
        <v>0</v>
      </c>
      <c r="J73" t="s">
        <v>289</v>
      </c>
      <c r="K73" s="2">
        <v>26</v>
      </c>
      <c r="L73" s="2">
        <v>14</v>
      </c>
      <c r="M73" s="2">
        <v>40</v>
      </c>
      <c r="N73" s="2">
        <v>26</v>
      </c>
      <c r="O73" s="2">
        <v>74</v>
      </c>
      <c r="P73" s="2">
        <v>16</v>
      </c>
      <c r="Q73" s="2">
        <v>37</v>
      </c>
      <c r="R73" s="2">
        <v>22</v>
      </c>
      <c r="S73" s="2">
        <f t="shared" si="14"/>
        <v>59</v>
      </c>
      <c r="T73">
        <f t="shared" si="15"/>
        <v>0</v>
      </c>
      <c r="U73">
        <f t="shared" si="16"/>
        <v>0</v>
      </c>
      <c r="V73">
        <f t="shared" si="5"/>
        <v>1</v>
      </c>
      <c r="W73" s="2">
        <f t="shared" si="6"/>
        <v>11</v>
      </c>
      <c r="X73" s="2">
        <f t="shared" si="7"/>
        <v>8</v>
      </c>
      <c r="Y73" s="2">
        <f t="shared" si="8"/>
        <v>11</v>
      </c>
      <c r="Z73" s="2">
        <f t="shared" si="9"/>
        <v>8</v>
      </c>
      <c r="AA73" s="2">
        <f t="shared" si="10"/>
        <v>121</v>
      </c>
      <c r="AB73" s="2">
        <f t="shared" si="11"/>
        <v>64</v>
      </c>
      <c r="AC73" s="2">
        <f t="shared" si="12"/>
        <v>0.29729729729729731</v>
      </c>
      <c r="AD73" s="2">
        <f t="shared" si="13"/>
        <v>0.36363636363636365</v>
      </c>
    </row>
    <row r="74" spans="1:30" x14ac:dyDescent="0.25">
      <c r="A74" s="2">
        <v>5</v>
      </c>
      <c r="B74" t="s">
        <v>543</v>
      </c>
      <c r="C74" t="str">
        <f t="shared" si="21"/>
        <v>oti</v>
      </c>
      <c r="D74" t="str">
        <f t="shared" si="22"/>
        <v>crd</v>
      </c>
      <c r="E74" s="2">
        <v>-8.5</v>
      </c>
      <c r="F74" s="2">
        <v>41.5</v>
      </c>
      <c r="G74" t="s">
        <v>270</v>
      </c>
      <c r="H74" t="s">
        <v>288</v>
      </c>
      <c r="I74">
        <v>0</v>
      </c>
      <c r="J74" t="s">
        <v>289</v>
      </c>
      <c r="K74" s="2">
        <v>21</v>
      </c>
      <c r="L74" s="2">
        <v>19</v>
      </c>
      <c r="M74" s="2">
        <v>40</v>
      </c>
      <c r="N74" s="2">
        <v>44</v>
      </c>
      <c r="O74" s="2">
        <v>56</v>
      </c>
      <c r="P74" s="2">
        <v>15</v>
      </c>
      <c r="Q74" s="2">
        <v>22</v>
      </c>
      <c r="R74" s="2">
        <v>21</v>
      </c>
      <c r="S74" s="2">
        <f t="shared" si="14"/>
        <v>43</v>
      </c>
      <c r="T74">
        <f t="shared" si="15"/>
        <v>0</v>
      </c>
      <c r="U74">
        <f t="shared" si="16"/>
        <v>1</v>
      </c>
      <c r="V74">
        <f t="shared" si="5"/>
        <v>1</v>
      </c>
      <c r="W74" s="2">
        <f t="shared" si="6"/>
        <v>1</v>
      </c>
      <c r="X74" s="2">
        <f t="shared" si="7"/>
        <v>2</v>
      </c>
      <c r="Y74" s="2">
        <f t="shared" si="8"/>
        <v>1</v>
      </c>
      <c r="Z74" s="2">
        <f t="shared" si="9"/>
        <v>2</v>
      </c>
      <c r="AA74" s="2">
        <f t="shared" si="10"/>
        <v>1</v>
      </c>
      <c r="AB74" s="2">
        <f t="shared" si="11"/>
        <v>4</v>
      </c>
      <c r="AC74" s="2">
        <f t="shared" si="12"/>
        <v>4.5454545454545456E-2</v>
      </c>
      <c r="AD74" s="2">
        <f t="shared" si="13"/>
        <v>9.5238095238095233E-2</v>
      </c>
    </row>
    <row r="75" spans="1:30" x14ac:dyDescent="0.25">
      <c r="A75" s="2">
        <v>5</v>
      </c>
      <c r="B75" t="s">
        <v>544</v>
      </c>
      <c r="C75" t="str">
        <f t="shared" si="21"/>
        <v>tam</v>
      </c>
      <c r="D75" t="str">
        <f t="shared" si="22"/>
        <v>sea</v>
      </c>
      <c r="E75" s="2">
        <v>-3.5</v>
      </c>
      <c r="F75" s="2">
        <v>44.5</v>
      </c>
      <c r="G75" t="s">
        <v>270</v>
      </c>
      <c r="H75" t="s">
        <v>288</v>
      </c>
      <c r="I75">
        <v>0</v>
      </c>
      <c r="J75" t="s">
        <v>272</v>
      </c>
      <c r="K75" s="2">
        <v>23</v>
      </c>
      <c r="L75" s="2">
        <v>28</v>
      </c>
      <c r="M75" s="2">
        <v>51</v>
      </c>
      <c r="N75" s="2">
        <v>74</v>
      </c>
      <c r="O75" s="2">
        <v>26</v>
      </c>
      <c r="P75" s="2">
        <v>56</v>
      </c>
      <c r="Q75" s="2">
        <v>38</v>
      </c>
      <c r="R75" s="2">
        <v>35</v>
      </c>
      <c r="S75" s="2">
        <f t="shared" si="14"/>
        <v>73</v>
      </c>
      <c r="T75">
        <f t="shared" si="15"/>
        <v>0</v>
      </c>
      <c r="U75">
        <f t="shared" si="16"/>
        <v>1</v>
      </c>
      <c r="V75">
        <f t="shared" si="5"/>
        <v>0</v>
      </c>
      <c r="W75" s="2">
        <f t="shared" si="6"/>
        <v>15</v>
      </c>
      <c r="X75" s="2">
        <f t="shared" si="7"/>
        <v>7</v>
      </c>
      <c r="Y75" s="2">
        <f t="shared" si="8"/>
        <v>15</v>
      </c>
      <c r="Z75" s="2">
        <f t="shared" si="9"/>
        <v>7</v>
      </c>
      <c r="AA75" s="2">
        <f t="shared" si="10"/>
        <v>225</v>
      </c>
      <c r="AB75" s="2">
        <f t="shared" si="11"/>
        <v>49</v>
      </c>
      <c r="AC75" s="2">
        <f t="shared" si="12"/>
        <v>0.39473684210526316</v>
      </c>
      <c r="AD75" s="2">
        <f t="shared" si="13"/>
        <v>0.2</v>
      </c>
    </row>
    <row r="76" spans="1:30" x14ac:dyDescent="0.25">
      <c r="A76" s="2">
        <v>5</v>
      </c>
      <c r="B76" t="s">
        <v>545</v>
      </c>
      <c r="C76" t="str">
        <f t="shared" si="21"/>
        <v>det</v>
      </c>
      <c r="D76" t="str">
        <f t="shared" si="22"/>
        <v>cin</v>
      </c>
      <c r="E76" s="2">
        <v>10</v>
      </c>
      <c r="F76" s="2">
        <v>49</v>
      </c>
      <c r="G76" t="s">
        <v>270</v>
      </c>
      <c r="H76" t="s">
        <v>288</v>
      </c>
      <c r="I76">
        <v>0</v>
      </c>
      <c r="J76" t="s">
        <v>289</v>
      </c>
      <c r="K76" s="2">
        <v>35</v>
      </c>
      <c r="L76" s="2">
        <v>21</v>
      </c>
      <c r="M76" s="2">
        <v>56</v>
      </c>
      <c r="N76" s="2">
        <v>75</v>
      </c>
      <c r="O76" s="2">
        <v>25</v>
      </c>
      <c r="P76" s="2">
        <v>33</v>
      </c>
      <c r="Q76" s="2">
        <v>37</v>
      </c>
      <c r="R76" s="2">
        <v>24</v>
      </c>
      <c r="S76" s="2">
        <f t="shared" si="14"/>
        <v>61</v>
      </c>
      <c r="T76">
        <f t="shared" si="15"/>
        <v>0</v>
      </c>
      <c r="U76">
        <f t="shared" si="16"/>
        <v>1</v>
      </c>
      <c r="V76">
        <f t="shared" si="5"/>
        <v>1</v>
      </c>
      <c r="W76" s="2">
        <f t="shared" si="6"/>
        <v>2</v>
      </c>
      <c r="X76" s="2">
        <f t="shared" si="7"/>
        <v>3</v>
      </c>
      <c r="Y76" s="2">
        <f t="shared" si="8"/>
        <v>2</v>
      </c>
      <c r="Z76" s="2">
        <f t="shared" si="9"/>
        <v>3</v>
      </c>
      <c r="AA76" s="2">
        <f t="shared" si="10"/>
        <v>4</v>
      </c>
      <c r="AB76" s="2">
        <f t="shared" si="11"/>
        <v>9</v>
      </c>
      <c r="AC76" s="2">
        <f t="shared" si="12"/>
        <v>5.4054054054054057E-2</v>
      </c>
      <c r="AD76" s="2">
        <f t="shared" si="13"/>
        <v>0.125</v>
      </c>
    </row>
    <row r="77" spans="1:30" x14ac:dyDescent="0.25">
      <c r="A77" s="2">
        <v>5</v>
      </c>
      <c r="B77" t="s">
        <v>546</v>
      </c>
      <c r="C77" t="str">
        <f t="shared" si="21"/>
        <v>was</v>
      </c>
      <c r="D77" t="str">
        <f t="shared" si="22"/>
        <v>sdg</v>
      </c>
      <c r="E77" s="2">
        <v>-2.5</v>
      </c>
      <c r="F77" s="2">
        <v>47.5</v>
      </c>
      <c r="G77" t="s">
        <v>292</v>
      </c>
      <c r="H77" t="s">
        <v>271</v>
      </c>
      <c r="I77">
        <v>1</v>
      </c>
      <c r="J77" t="s">
        <v>272</v>
      </c>
      <c r="K77" s="2">
        <v>19</v>
      </c>
      <c r="L77" s="2">
        <v>25</v>
      </c>
      <c r="M77" s="2">
        <v>44</v>
      </c>
      <c r="N77" s="2">
        <v>36</v>
      </c>
      <c r="O77" s="2">
        <v>64</v>
      </c>
      <c r="P77" s="2">
        <v>64</v>
      </c>
      <c r="Q77" s="2">
        <v>27</v>
      </c>
      <c r="R77" s="2">
        <v>10</v>
      </c>
      <c r="S77" s="2">
        <f t="shared" si="14"/>
        <v>37</v>
      </c>
      <c r="T77">
        <f t="shared" si="15"/>
        <v>0</v>
      </c>
      <c r="U77">
        <f t="shared" si="16"/>
        <v>1</v>
      </c>
      <c r="V77">
        <f t="shared" si="5"/>
        <v>0</v>
      </c>
      <c r="W77" s="2">
        <f t="shared" si="6"/>
        <v>8</v>
      </c>
      <c r="X77" s="2">
        <f t="shared" si="7"/>
        <v>-15</v>
      </c>
      <c r="Y77" s="2">
        <f t="shared" si="8"/>
        <v>8</v>
      </c>
      <c r="Z77" s="2">
        <f t="shared" si="9"/>
        <v>15</v>
      </c>
      <c r="AA77" s="2">
        <f t="shared" si="10"/>
        <v>64</v>
      </c>
      <c r="AB77" s="2">
        <f t="shared" si="11"/>
        <v>225</v>
      </c>
      <c r="AC77" s="2">
        <f t="shared" si="12"/>
        <v>0.29629629629629628</v>
      </c>
      <c r="AD77" s="2">
        <f t="shared" si="13"/>
        <v>1.5</v>
      </c>
    </row>
    <row r="78" spans="1:30" x14ac:dyDescent="0.25">
      <c r="A78" s="2">
        <v>5</v>
      </c>
      <c r="B78" t="s">
        <v>547</v>
      </c>
      <c r="C78" t="str">
        <f t="shared" si="21"/>
        <v>nwe</v>
      </c>
      <c r="D78" t="str">
        <f t="shared" si="22"/>
        <v>buf</v>
      </c>
      <c r="E78" s="2">
        <v>-8</v>
      </c>
      <c r="F78" s="2">
        <v>50</v>
      </c>
      <c r="G78" t="s">
        <v>292</v>
      </c>
      <c r="H78" t="s">
        <v>271</v>
      </c>
      <c r="I78">
        <v>1</v>
      </c>
      <c r="J78" t="s">
        <v>272</v>
      </c>
      <c r="K78" s="2">
        <v>18</v>
      </c>
      <c r="L78" s="2">
        <v>29</v>
      </c>
      <c r="M78" s="2">
        <v>47</v>
      </c>
      <c r="N78" s="2">
        <v>39</v>
      </c>
      <c r="O78" s="2">
        <v>61</v>
      </c>
      <c r="P78" s="2">
        <v>62</v>
      </c>
      <c r="Q78" s="2">
        <v>23</v>
      </c>
      <c r="R78" s="2">
        <v>20</v>
      </c>
      <c r="S78" s="2">
        <f t="shared" si="14"/>
        <v>43</v>
      </c>
      <c r="T78">
        <f t="shared" si="15"/>
        <v>0</v>
      </c>
      <c r="U78">
        <f t="shared" si="16"/>
        <v>1</v>
      </c>
      <c r="V78">
        <f t="shared" si="5"/>
        <v>0</v>
      </c>
      <c r="W78" s="2">
        <f t="shared" si="6"/>
        <v>5</v>
      </c>
      <c r="X78" s="2">
        <f t="shared" si="7"/>
        <v>-9</v>
      </c>
      <c r="Y78" s="2">
        <f t="shared" si="8"/>
        <v>5</v>
      </c>
      <c r="Z78" s="2">
        <f t="shared" si="9"/>
        <v>9</v>
      </c>
      <c r="AA78" s="2">
        <f t="shared" si="10"/>
        <v>25</v>
      </c>
      <c r="AB78" s="2">
        <f t="shared" si="11"/>
        <v>81</v>
      </c>
      <c r="AC78" s="2">
        <f t="shared" si="12"/>
        <v>0.21739130434782608</v>
      </c>
      <c r="AD78" s="2">
        <f t="shared" si="13"/>
        <v>0.45</v>
      </c>
    </row>
    <row r="79" spans="1:30" x14ac:dyDescent="0.25">
      <c r="A79" s="2">
        <v>5</v>
      </c>
      <c r="B79" t="s">
        <v>548</v>
      </c>
      <c r="C79" t="str">
        <f t="shared" si="21"/>
        <v>kan</v>
      </c>
      <c r="D79" t="str">
        <f t="shared" si="22"/>
        <v>jax</v>
      </c>
      <c r="E79" s="2">
        <v>3.5</v>
      </c>
      <c r="F79" s="2">
        <v>45.5</v>
      </c>
      <c r="G79" t="s">
        <v>292</v>
      </c>
      <c r="H79" t="s">
        <v>271</v>
      </c>
      <c r="I79">
        <v>0</v>
      </c>
      <c r="J79" t="s">
        <v>289</v>
      </c>
      <c r="K79" s="2">
        <v>28</v>
      </c>
      <c r="L79" s="2">
        <v>17</v>
      </c>
      <c r="M79" s="2">
        <v>45</v>
      </c>
      <c r="N79" s="2">
        <v>48</v>
      </c>
      <c r="O79" s="2">
        <v>52</v>
      </c>
      <c r="P79" s="2">
        <v>22</v>
      </c>
      <c r="Q79" s="2">
        <v>28</v>
      </c>
      <c r="R79" s="2">
        <v>31</v>
      </c>
      <c r="S79" s="2">
        <f t="shared" si="14"/>
        <v>59</v>
      </c>
      <c r="T79">
        <f t="shared" si="15"/>
        <v>1</v>
      </c>
      <c r="U79">
        <f t="shared" si="16"/>
        <v>0</v>
      </c>
      <c r="V79">
        <f t="shared" si="5"/>
        <v>0</v>
      </c>
      <c r="W79" s="2">
        <f t="shared" si="6"/>
        <v>0</v>
      </c>
      <c r="X79" s="2">
        <f t="shared" si="7"/>
        <v>14</v>
      </c>
      <c r="Y79" s="2">
        <f t="shared" si="8"/>
        <v>0</v>
      </c>
      <c r="Z79" s="2">
        <f t="shared" si="9"/>
        <v>14</v>
      </c>
      <c r="AA79" s="2">
        <f t="shared" si="10"/>
        <v>0</v>
      </c>
      <c r="AB79" s="2">
        <f t="shared" si="11"/>
        <v>196</v>
      </c>
      <c r="AC79" s="2">
        <f t="shared" si="12"/>
        <v>0</v>
      </c>
      <c r="AD79" s="2">
        <f t="shared" si="13"/>
        <v>0.45161290322580644</v>
      </c>
    </row>
    <row r="80" spans="1:30" x14ac:dyDescent="0.25">
      <c r="A80" s="2">
        <v>6</v>
      </c>
      <c r="B80" t="s">
        <v>1842</v>
      </c>
      <c r="C80" t="str">
        <f t="shared" ref="C80:C94" si="23">TRIM(LEFT(B80, FIND("@", B80)-1))</f>
        <v>phi</v>
      </c>
      <c r="D80" t="str">
        <f t="shared" ref="D80:D94" si="24">TRIM(MID(B80, FIND("@", B80)+1, LEN(B80)))</f>
        <v>nyg</v>
      </c>
      <c r="E80" s="2">
        <v>7.5</v>
      </c>
      <c r="F80" s="2">
        <v>41.5</v>
      </c>
      <c r="G80" t="s">
        <v>270</v>
      </c>
      <c r="H80" t="s">
        <v>288</v>
      </c>
      <c r="I80">
        <v>1</v>
      </c>
      <c r="J80" t="s">
        <v>272</v>
      </c>
      <c r="K80" s="2">
        <v>22</v>
      </c>
      <c r="L80" s="2">
        <v>20</v>
      </c>
      <c r="M80" s="2">
        <v>42</v>
      </c>
      <c r="N80" s="2">
        <v>52</v>
      </c>
      <c r="O80" s="2">
        <v>48</v>
      </c>
      <c r="P80" s="2">
        <v>70</v>
      </c>
      <c r="Q80" s="2">
        <v>17</v>
      </c>
      <c r="R80" s="2">
        <v>34</v>
      </c>
      <c r="S80" s="2">
        <f t="shared" si="14"/>
        <v>51</v>
      </c>
      <c r="T80">
        <f t="shared" si="15"/>
        <v>1</v>
      </c>
      <c r="U80">
        <f t="shared" si="16"/>
        <v>1</v>
      </c>
      <c r="V80">
        <f t="shared" si="5"/>
        <v>1</v>
      </c>
      <c r="W80" s="2">
        <f t="shared" si="6"/>
        <v>-5</v>
      </c>
      <c r="X80" s="2">
        <f t="shared" si="7"/>
        <v>14</v>
      </c>
      <c r="Y80" s="2">
        <f t="shared" si="8"/>
        <v>5</v>
      </c>
      <c r="Z80" s="2">
        <f t="shared" si="9"/>
        <v>14</v>
      </c>
      <c r="AA80" s="2">
        <f t="shared" si="10"/>
        <v>25</v>
      </c>
      <c r="AB80" s="2">
        <f t="shared" si="11"/>
        <v>196</v>
      </c>
      <c r="AC80" s="2">
        <f t="shared" si="12"/>
        <v>0.29411764705882354</v>
      </c>
      <c r="AD80" s="2">
        <f t="shared" si="13"/>
        <v>0.41176470588235292</v>
      </c>
    </row>
    <row r="81" spans="1:30" x14ac:dyDescent="0.25">
      <c r="A81" s="2">
        <v>6</v>
      </c>
      <c r="B81" t="s">
        <v>1843</v>
      </c>
      <c r="C81" t="str">
        <f t="shared" si="23"/>
        <v>den</v>
      </c>
      <c r="D81" t="str">
        <f t="shared" si="24"/>
        <v>nyj</v>
      </c>
      <c r="E81" s="2">
        <v>7.5</v>
      </c>
      <c r="F81" s="2">
        <v>43.5</v>
      </c>
      <c r="G81" t="s">
        <v>270</v>
      </c>
      <c r="H81" t="s">
        <v>288</v>
      </c>
      <c r="I81">
        <v>0</v>
      </c>
      <c r="J81" t="s">
        <v>289</v>
      </c>
      <c r="K81" s="2">
        <v>27</v>
      </c>
      <c r="L81" s="2">
        <v>16</v>
      </c>
      <c r="M81" s="2">
        <v>43</v>
      </c>
      <c r="N81" s="2">
        <v>48</v>
      </c>
      <c r="O81" s="2">
        <v>52</v>
      </c>
      <c r="P81" s="2">
        <v>36</v>
      </c>
      <c r="Q81" s="2">
        <v>13</v>
      </c>
      <c r="R81" s="2">
        <v>11</v>
      </c>
      <c r="S81" s="2">
        <f t="shared" si="14"/>
        <v>24</v>
      </c>
      <c r="T81">
        <f t="shared" si="15"/>
        <v>1</v>
      </c>
      <c r="U81">
        <f t="shared" si="16"/>
        <v>0</v>
      </c>
      <c r="V81">
        <f t="shared" si="5"/>
        <v>0</v>
      </c>
      <c r="W81" s="2">
        <f t="shared" si="6"/>
        <v>-14</v>
      </c>
      <c r="X81" s="2">
        <f t="shared" si="7"/>
        <v>-5</v>
      </c>
      <c r="Y81" s="2">
        <f t="shared" si="8"/>
        <v>14</v>
      </c>
      <c r="Z81" s="2">
        <f t="shared" si="9"/>
        <v>5</v>
      </c>
      <c r="AA81" s="2">
        <f t="shared" si="10"/>
        <v>196</v>
      </c>
      <c r="AB81" s="2">
        <f t="shared" si="11"/>
        <v>25</v>
      </c>
      <c r="AC81" s="2">
        <f t="shared" si="12"/>
        <v>1.0769230769230769</v>
      </c>
      <c r="AD81" s="2">
        <f t="shared" si="13"/>
        <v>0.45454545454545453</v>
      </c>
    </row>
    <row r="82" spans="1:30" x14ac:dyDescent="0.25">
      <c r="A82" s="2">
        <v>6</v>
      </c>
      <c r="B82" t="s">
        <v>1844</v>
      </c>
      <c r="C82" t="str">
        <f t="shared" si="23"/>
        <v>dal</v>
      </c>
      <c r="D82" t="str">
        <f t="shared" si="24"/>
        <v>car</v>
      </c>
      <c r="E82" s="2">
        <v>3.5</v>
      </c>
      <c r="F82" s="2">
        <v>49.5</v>
      </c>
      <c r="G82" t="s">
        <v>292</v>
      </c>
      <c r="H82" t="s">
        <v>271</v>
      </c>
      <c r="I82">
        <v>1</v>
      </c>
      <c r="J82" t="s">
        <v>289</v>
      </c>
      <c r="K82" s="2">
        <v>26</v>
      </c>
      <c r="L82" s="2">
        <v>22</v>
      </c>
      <c r="M82" s="2">
        <v>48</v>
      </c>
      <c r="N82" s="2">
        <v>44</v>
      </c>
      <c r="O82" s="2">
        <v>56</v>
      </c>
      <c r="P82" s="2">
        <v>48</v>
      </c>
      <c r="Q82" s="2">
        <v>27</v>
      </c>
      <c r="R82" s="2">
        <v>30</v>
      </c>
      <c r="S82" s="2">
        <f t="shared" si="14"/>
        <v>57</v>
      </c>
      <c r="T82">
        <f t="shared" si="15"/>
        <v>1</v>
      </c>
      <c r="U82">
        <f t="shared" si="16"/>
        <v>0</v>
      </c>
      <c r="V82">
        <f t="shared" si="5"/>
        <v>0</v>
      </c>
      <c r="W82" s="2">
        <f t="shared" si="6"/>
        <v>1</v>
      </c>
      <c r="X82" s="2">
        <f t="shared" si="7"/>
        <v>8</v>
      </c>
      <c r="Y82" s="2">
        <f t="shared" si="8"/>
        <v>1</v>
      </c>
      <c r="Z82" s="2">
        <f t="shared" si="9"/>
        <v>8</v>
      </c>
      <c r="AA82" s="2">
        <f t="shared" si="10"/>
        <v>1</v>
      </c>
      <c r="AB82" s="2">
        <f t="shared" si="11"/>
        <v>64</v>
      </c>
      <c r="AC82" s="2">
        <f t="shared" si="12"/>
        <v>3.7037037037037035E-2</v>
      </c>
      <c r="AD82" s="2">
        <f t="shared" si="13"/>
        <v>0.26666666666666666</v>
      </c>
    </row>
    <row r="83" spans="1:30" x14ac:dyDescent="0.25">
      <c r="A83" s="2">
        <v>6</v>
      </c>
      <c r="B83" t="s">
        <v>1845</v>
      </c>
      <c r="C83" t="str">
        <f t="shared" si="23"/>
        <v>sdg</v>
      </c>
      <c r="D83" t="str">
        <f t="shared" si="24"/>
        <v>mia</v>
      </c>
      <c r="E83" s="2">
        <v>4.5</v>
      </c>
      <c r="F83" s="2">
        <v>43.5</v>
      </c>
      <c r="G83" t="s">
        <v>270</v>
      </c>
      <c r="H83" t="s">
        <v>288</v>
      </c>
      <c r="I83">
        <v>0</v>
      </c>
      <c r="J83" t="s">
        <v>289</v>
      </c>
      <c r="K83" s="2">
        <v>32</v>
      </c>
      <c r="L83" s="2">
        <v>19</v>
      </c>
      <c r="M83" s="2">
        <v>51</v>
      </c>
      <c r="N83" s="2">
        <v>78</v>
      </c>
      <c r="O83" s="2">
        <v>22</v>
      </c>
      <c r="P83" s="2">
        <v>20</v>
      </c>
      <c r="Q83" s="2">
        <v>29</v>
      </c>
      <c r="R83" s="2">
        <v>27</v>
      </c>
      <c r="S83" s="2">
        <f t="shared" si="14"/>
        <v>56</v>
      </c>
      <c r="T83">
        <f t="shared" si="15"/>
        <v>1</v>
      </c>
      <c r="U83">
        <f t="shared" si="16"/>
        <v>1</v>
      </c>
      <c r="V83">
        <f t="shared" si="5"/>
        <v>0</v>
      </c>
      <c r="W83" s="2">
        <f t="shared" si="6"/>
        <v>-3</v>
      </c>
      <c r="X83" s="2">
        <f t="shared" si="7"/>
        <v>8</v>
      </c>
      <c r="Y83" s="2">
        <f t="shared" si="8"/>
        <v>3</v>
      </c>
      <c r="Z83" s="2">
        <f t="shared" si="9"/>
        <v>8</v>
      </c>
      <c r="AA83" s="2">
        <f t="shared" si="10"/>
        <v>9</v>
      </c>
      <c r="AB83" s="2">
        <f t="shared" si="11"/>
        <v>64</v>
      </c>
      <c r="AC83" s="2">
        <f t="shared" si="12"/>
        <v>0.10344827586206896</v>
      </c>
      <c r="AD83" s="2">
        <f t="shared" si="13"/>
        <v>0.29629629629629628</v>
      </c>
    </row>
    <row r="84" spans="1:30" x14ac:dyDescent="0.25">
      <c r="A84" s="2">
        <v>6</v>
      </c>
      <c r="B84" t="s">
        <v>1846</v>
      </c>
      <c r="C84" t="str">
        <f t="shared" si="23"/>
        <v>sea</v>
      </c>
      <c r="D84" t="str">
        <f t="shared" si="24"/>
        <v>jax</v>
      </c>
      <c r="E84" s="2">
        <v>-1.5</v>
      </c>
      <c r="F84" s="2">
        <v>46.5</v>
      </c>
      <c r="G84" t="s">
        <v>292</v>
      </c>
      <c r="H84" t="s">
        <v>271</v>
      </c>
      <c r="I84">
        <v>0</v>
      </c>
      <c r="J84" t="s">
        <v>289</v>
      </c>
      <c r="K84" s="2">
        <v>27</v>
      </c>
      <c r="L84" s="2">
        <v>21</v>
      </c>
      <c r="M84" s="2">
        <v>48</v>
      </c>
      <c r="N84" s="2">
        <v>56</v>
      </c>
      <c r="O84" s="2">
        <v>44</v>
      </c>
      <c r="P84" s="2">
        <v>23</v>
      </c>
      <c r="Q84" s="2">
        <v>20</v>
      </c>
      <c r="R84" s="2">
        <v>12</v>
      </c>
      <c r="S84" s="2">
        <f t="shared" si="14"/>
        <v>32</v>
      </c>
      <c r="T84">
        <f t="shared" si="15"/>
        <v>0</v>
      </c>
      <c r="U84">
        <f t="shared" si="16"/>
        <v>1</v>
      </c>
      <c r="V84">
        <f t="shared" si="5"/>
        <v>1</v>
      </c>
      <c r="W84" s="2">
        <f t="shared" si="6"/>
        <v>-7</v>
      </c>
      <c r="X84" s="2">
        <f t="shared" si="7"/>
        <v>-9</v>
      </c>
      <c r="Y84" s="2">
        <f t="shared" si="8"/>
        <v>7</v>
      </c>
      <c r="Z84" s="2">
        <f t="shared" si="9"/>
        <v>9</v>
      </c>
      <c r="AA84" s="2">
        <f t="shared" si="10"/>
        <v>49</v>
      </c>
      <c r="AB84" s="2">
        <f t="shared" si="11"/>
        <v>81</v>
      </c>
      <c r="AC84" s="2">
        <f t="shared" si="12"/>
        <v>0.35</v>
      </c>
      <c r="AD84" s="2">
        <f t="shared" si="13"/>
        <v>0.75</v>
      </c>
    </row>
    <row r="85" spans="1:30" x14ac:dyDescent="0.25">
      <c r="A85" s="2">
        <v>6</v>
      </c>
      <c r="B85" t="s">
        <v>1847</v>
      </c>
      <c r="C85" t="str">
        <f t="shared" si="23"/>
        <v>cle</v>
      </c>
      <c r="D85" t="str">
        <f t="shared" si="24"/>
        <v>pit</v>
      </c>
      <c r="E85" s="2">
        <v>-5</v>
      </c>
      <c r="F85" s="2">
        <v>38.5</v>
      </c>
      <c r="G85" t="s">
        <v>292</v>
      </c>
      <c r="H85" t="s">
        <v>271</v>
      </c>
      <c r="I85">
        <v>1</v>
      </c>
      <c r="J85" t="s">
        <v>272</v>
      </c>
      <c r="K85" s="2">
        <v>11</v>
      </c>
      <c r="L85" s="2">
        <v>20</v>
      </c>
      <c r="M85" s="2">
        <v>31</v>
      </c>
      <c r="N85" s="2">
        <v>22</v>
      </c>
      <c r="O85" s="2">
        <v>78</v>
      </c>
      <c r="P85" s="2">
        <v>65</v>
      </c>
      <c r="Q85" s="2">
        <v>9</v>
      </c>
      <c r="R85" s="2">
        <v>23</v>
      </c>
      <c r="S85" s="2">
        <f t="shared" si="14"/>
        <v>32</v>
      </c>
      <c r="T85">
        <f t="shared" si="15"/>
        <v>1</v>
      </c>
      <c r="U85">
        <f t="shared" si="16"/>
        <v>1</v>
      </c>
      <c r="V85">
        <f t="shared" si="5"/>
        <v>1</v>
      </c>
      <c r="W85" s="2">
        <f t="shared" si="6"/>
        <v>-2</v>
      </c>
      <c r="X85" s="2">
        <f t="shared" si="7"/>
        <v>3</v>
      </c>
      <c r="Y85" s="2">
        <f t="shared" si="8"/>
        <v>2</v>
      </c>
      <c r="Z85" s="2">
        <f t="shared" si="9"/>
        <v>3</v>
      </c>
      <c r="AA85" s="2">
        <f t="shared" si="10"/>
        <v>4</v>
      </c>
      <c r="AB85" s="2">
        <f t="shared" si="11"/>
        <v>9</v>
      </c>
      <c r="AC85" s="2">
        <f t="shared" si="12"/>
        <v>0.22222222222222221</v>
      </c>
      <c r="AD85" s="2">
        <f t="shared" si="13"/>
        <v>0.13043478260869565</v>
      </c>
    </row>
    <row r="86" spans="1:30" x14ac:dyDescent="0.25">
      <c r="A86" s="2">
        <v>6</v>
      </c>
      <c r="B86" t="s">
        <v>1848</v>
      </c>
      <c r="C86" t="str">
        <f t="shared" si="23"/>
        <v>ram</v>
      </c>
      <c r="D86" t="str">
        <f t="shared" si="24"/>
        <v>rav</v>
      </c>
      <c r="E86" s="2">
        <v>7.5</v>
      </c>
      <c r="F86" s="2">
        <v>44.5</v>
      </c>
      <c r="G86" t="s">
        <v>292</v>
      </c>
      <c r="H86" t="s">
        <v>271</v>
      </c>
      <c r="I86">
        <v>1</v>
      </c>
      <c r="J86" t="s">
        <v>272</v>
      </c>
      <c r="K86" s="2">
        <v>23</v>
      </c>
      <c r="L86" s="2">
        <v>20</v>
      </c>
      <c r="M86" s="2">
        <v>43</v>
      </c>
      <c r="N86" s="2">
        <v>43</v>
      </c>
      <c r="O86" s="2">
        <v>57</v>
      </c>
      <c r="P86" s="2">
        <v>68</v>
      </c>
      <c r="Q86" s="2">
        <v>17</v>
      </c>
      <c r="R86" s="2">
        <v>3</v>
      </c>
      <c r="S86" s="2">
        <f t="shared" si="14"/>
        <v>20</v>
      </c>
      <c r="T86">
        <f t="shared" si="15"/>
        <v>0</v>
      </c>
      <c r="U86">
        <f t="shared" si="16"/>
        <v>1</v>
      </c>
      <c r="V86">
        <f t="shared" si="5"/>
        <v>0</v>
      </c>
      <c r="W86" s="2">
        <f t="shared" si="6"/>
        <v>-6</v>
      </c>
      <c r="X86" s="2">
        <f t="shared" si="7"/>
        <v>-17</v>
      </c>
      <c r="Y86" s="2">
        <f t="shared" si="8"/>
        <v>6</v>
      </c>
      <c r="Z86" s="2">
        <f t="shared" si="9"/>
        <v>17</v>
      </c>
      <c r="AA86" s="2">
        <f t="shared" si="10"/>
        <v>36</v>
      </c>
      <c r="AB86" s="2">
        <f t="shared" si="11"/>
        <v>289</v>
      </c>
      <c r="AC86" s="2">
        <f t="shared" si="12"/>
        <v>0.35294117647058826</v>
      </c>
      <c r="AD86" s="2">
        <f t="shared" si="13"/>
        <v>5.666666666666667</v>
      </c>
    </row>
    <row r="87" spans="1:30" x14ac:dyDescent="0.25">
      <c r="A87" s="2">
        <v>6</v>
      </c>
      <c r="B87" t="s">
        <v>1849</v>
      </c>
      <c r="C87" t="str">
        <f t="shared" si="23"/>
        <v>crd</v>
      </c>
      <c r="D87" t="str">
        <f t="shared" si="24"/>
        <v>clt</v>
      </c>
      <c r="E87" s="2">
        <v>-6.5</v>
      </c>
      <c r="F87" s="2">
        <v>47.5</v>
      </c>
      <c r="G87" t="s">
        <v>292</v>
      </c>
      <c r="H87" t="s">
        <v>271</v>
      </c>
      <c r="I87">
        <v>1</v>
      </c>
      <c r="J87" t="s">
        <v>272</v>
      </c>
      <c r="K87" s="2">
        <v>14</v>
      </c>
      <c r="L87" s="2">
        <v>34</v>
      </c>
      <c r="M87" s="2">
        <v>48</v>
      </c>
      <c r="N87" s="2">
        <v>52</v>
      </c>
      <c r="O87" s="2">
        <v>48</v>
      </c>
      <c r="P87" s="2">
        <v>91</v>
      </c>
      <c r="Q87" s="2">
        <v>27</v>
      </c>
      <c r="R87" s="2">
        <v>31</v>
      </c>
      <c r="S87" s="2">
        <f t="shared" si="14"/>
        <v>58</v>
      </c>
      <c r="T87">
        <f t="shared" si="15"/>
        <v>0</v>
      </c>
      <c r="U87">
        <f t="shared" si="16"/>
        <v>0</v>
      </c>
      <c r="V87">
        <f t="shared" si="5"/>
        <v>0</v>
      </c>
      <c r="W87" s="2">
        <f t="shared" si="6"/>
        <v>13</v>
      </c>
      <c r="X87" s="2">
        <f t="shared" si="7"/>
        <v>-3</v>
      </c>
      <c r="Y87" s="2">
        <f t="shared" si="8"/>
        <v>13</v>
      </c>
      <c r="Z87" s="2">
        <f t="shared" si="9"/>
        <v>3</v>
      </c>
      <c r="AA87" s="2">
        <f t="shared" si="10"/>
        <v>169</v>
      </c>
      <c r="AB87" s="2">
        <f t="shared" si="11"/>
        <v>9</v>
      </c>
      <c r="AC87" s="2">
        <f t="shared" si="12"/>
        <v>0.48148148148148145</v>
      </c>
      <c r="AD87" s="2">
        <f t="shared" si="13"/>
        <v>9.6774193548387094E-2</v>
      </c>
    </row>
    <row r="88" spans="1:30" x14ac:dyDescent="0.25">
      <c r="A88" s="2">
        <v>6</v>
      </c>
      <c r="B88" t="s">
        <v>1850</v>
      </c>
      <c r="C88" t="str">
        <f t="shared" si="23"/>
        <v>nwe</v>
      </c>
      <c r="D88" t="str">
        <f t="shared" si="24"/>
        <v>nor</v>
      </c>
      <c r="E88" s="2">
        <v>3.5</v>
      </c>
      <c r="F88" s="2">
        <v>46</v>
      </c>
      <c r="G88" t="s">
        <v>270</v>
      </c>
      <c r="H88" t="s">
        <v>288</v>
      </c>
      <c r="I88">
        <v>0</v>
      </c>
      <c r="J88" t="s">
        <v>289</v>
      </c>
      <c r="K88" s="2">
        <v>32</v>
      </c>
      <c r="L88" s="2">
        <v>21</v>
      </c>
      <c r="M88" s="2">
        <v>53</v>
      </c>
      <c r="N88" s="2">
        <v>76</v>
      </c>
      <c r="O88" s="2">
        <v>24</v>
      </c>
      <c r="P88" s="2">
        <v>22</v>
      </c>
      <c r="Q88" s="2">
        <v>25</v>
      </c>
      <c r="R88" s="2">
        <v>19</v>
      </c>
      <c r="S88" s="2">
        <f t="shared" si="14"/>
        <v>44</v>
      </c>
      <c r="T88">
        <f t="shared" si="15"/>
        <v>0</v>
      </c>
      <c r="U88">
        <f t="shared" si="16"/>
        <v>0</v>
      </c>
      <c r="V88">
        <f t="shared" si="5"/>
        <v>1</v>
      </c>
      <c r="W88" s="2">
        <f t="shared" si="6"/>
        <v>-7</v>
      </c>
      <c r="X88" s="2">
        <f t="shared" si="7"/>
        <v>-2</v>
      </c>
      <c r="Y88" s="2">
        <f t="shared" si="8"/>
        <v>7</v>
      </c>
      <c r="Z88" s="2">
        <f t="shared" si="9"/>
        <v>2</v>
      </c>
      <c r="AA88" s="2">
        <f t="shared" si="10"/>
        <v>49</v>
      </c>
      <c r="AB88" s="2">
        <f t="shared" si="11"/>
        <v>4</v>
      </c>
      <c r="AC88" s="2">
        <f t="shared" si="12"/>
        <v>0.28000000000000003</v>
      </c>
      <c r="AD88" s="2">
        <f t="shared" si="13"/>
        <v>0.10526315789473684</v>
      </c>
    </row>
    <row r="89" spans="1:30" x14ac:dyDescent="0.25">
      <c r="A89" s="2">
        <v>6</v>
      </c>
      <c r="B89" t="s">
        <v>1851</v>
      </c>
      <c r="C89" t="str">
        <f t="shared" si="23"/>
        <v>oti</v>
      </c>
      <c r="D89" t="str">
        <f t="shared" si="24"/>
        <v>rai</v>
      </c>
      <c r="E89" s="2">
        <v>-5</v>
      </c>
      <c r="F89" s="2">
        <v>41.5</v>
      </c>
      <c r="G89" t="s">
        <v>292</v>
      </c>
      <c r="H89" t="s">
        <v>271</v>
      </c>
      <c r="I89">
        <v>1</v>
      </c>
      <c r="J89" t="s">
        <v>289</v>
      </c>
      <c r="K89" s="2">
        <v>16</v>
      </c>
      <c r="L89" s="2">
        <v>21</v>
      </c>
      <c r="M89" s="2">
        <v>37</v>
      </c>
      <c r="N89" s="2">
        <v>33</v>
      </c>
      <c r="O89" s="2">
        <v>67</v>
      </c>
      <c r="P89" s="2">
        <v>52</v>
      </c>
      <c r="Q89" s="2">
        <v>10</v>
      </c>
      <c r="R89" s="2">
        <v>20</v>
      </c>
      <c r="S89" s="2">
        <f t="shared" si="14"/>
        <v>30</v>
      </c>
      <c r="T89">
        <f t="shared" si="15"/>
        <v>1</v>
      </c>
      <c r="U89">
        <f t="shared" si="16"/>
        <v>1</v>
      </c>
      <c r="V89">
        <f t="shared" si="5"/>
        <v>0</v>
      </c>
      <c r="W89" s="2">
        <f t="shared" si="6"/>
        <v>-6</v>
      </c>
      <c r="X89" s="2">
        <f t="shared" si="7"/>
        <v>-1</v>
      </c>
      <c r="Y89" s="2">
        <f t="shared" si="8"/>
        <v>6</v>
      </c>
      <c r="Z89" s="2">
        <f t="shared" si="9"/>
        <v>1</v>
      </c>
      <c r="AA89" s="2">
        <f t="shared" si="10"/>
        <v>36</v>
      </c>
      <c r="AB89" s="2">
        <f t="shared" si="11"/>
        <v>1</v>
      </c>
      <c r="AC89" s="2">
        <f t="shared" si="12"/>
        <v>0.6</v>
      </c>
      <c r="AD89" s="2">
        <f t="shared" si="13"/>
        <v>0.05</v>
      </c>
    </row>
    <row r="90" spans="1:30" x14ac:dyDescent="0.25">
      <c r="A90" s="2">
        <v>6</v>
      </c>
      <c r="B90" t="s">
        <v>1852</v>
      </c>
      <c r="C90" t="str">
        <f t="shared" si="23"/>
        <v>sfo</v>
      </c>
      <c r="D90" t="str">
        <f t="shared" si="24"/>
        <v>tam</v>
      </c>
      <c r="E90" s="2">
        <v>-3</v>
      </c>
      <c r="F90" s="2">
        <v>47.5</v>
      </c>
      <c r="G90" t="s">
        <v>292</v>
      </c>
      <c r="H90" t="s">
        <v>271</v>
      </c>
      <c r="I90">
        <v>1</v>
      </c>
      <c r="J90" t="s">
        <v>272</v>
      </c>
      <c r="K90" s="2">
        <v>20</v>
      </c>
      <c r="L90" s="2">
        <v>27</v>
      </c>
      <c r="M90" s="2">
        <v>47</v>
      </c>
      <c r="N90" s="2">
        <v>48</v>
      </c>
      <c r="O90" s="2">
        <v>52</v>
      </c>
      <c r="P90" s="2">
        <v>66</v>
      </c>
      <c r="Q90" s="2">
        <v>19</v>
      </c>
      <c r="R90" s="2">
        <v>30</v>
      </c>
      <c r="S90" s="2">
        <f t="shared" si="14"/>
        <v>49</v>
      </c>
      <c r="T90">
        <f t="shared" si="15"/>
        <v>1</v>
      </c>
      <c r="U90">
        <f t="shared" si="16"/>
        <v>0</v>
      </c>
      <c r="V90">
        <f t="shared" si="5"/>
        <v>1</v>
      </c>
      <c r="W90" s="2">
        <f t="shared" si="6"/>
        <v>-1</v>
      </c>
      <c r="X90" s="2">
        <f t="shared" si="7"/>
        <v>3</v>
      </c>
      <c r="Y90" s="2">
        <f t="shared" si="8"/>
        <v>1</v>
      </c>
      <c r="Z90" s="2">
        <f t="shared" si="9"/>
        <v>3</v>
      </c>
      <c r="AA90" s="2">
        <f t="shared" si="10"/>
        <v>1</v>
      </c>
      <c r="AB90" s="2">
        <f t="shared" si="11"/>
        <v>9</v>
      </c>
      <c r="AC90" s="2">
        <f t="shared" si="12"/>
        <v>5.2631578947368418E-2</v>
      </c>
      <c r="AD90" s="2">
        <f t="shared" si="13"/>
        <v>0.1</v>
      </c>
    </row>
    <row r="91" spans="1:30" x14ac:dyDescent="0.25">
      <c r="A91" s="2">
        <v>6</v>
      </c>
      <c r="B91" t="s">
        <v>1853</v>
      </c>
      <c r="C91" t="str">
        <f t="shared" si="23"/>
        <v>cin</v>
      </c>
      <c r="D91" t="str">
        <f t="shared" si="24"/>
        <v>gnb</v>
      </c>
      <c r="E91" s="2">
        <v>-14.5</v>
      </c>
      <c r="F91" s="2">
        <v>44.5</v>
      </c>
      <c r="G91" t="s">
        <v>270</v>
      </c>
      <c r="H91" t="s">
        <v>288</v>
      </c>
      <c r="I91">
        <v>0</v>
      </c>
      <c r="J91" t="s">
        <v>289</v>
      </c>
      <c r="K91" s="2">
        <v>15</v>
      </c>
      <c r="L91" s="2">
        <v>28</v>
      </c>
      <c r="M91" s="2">
        <v>43</v>
      </c>
      <c r="N91" s="2">
        <v>44</v>
      </c>
      <c r="O91" s="2">
        <v>56</v>
      </c>
      <c r="P91" s="2">
        <v>44</v>
      </c>
      <c r="Q91" s="2">
        <v>18</v>
      </c>
      <c r="R91" s="2">
        <v>27</v>
      </c>
      <c r="S91" s="2">
        <f t="shared" si="14"/>
        <v>45</v>
      </c>
      <c r="T91">
        <f t="shared" si="15"/>
        <v>0</v>
      </c>
      <c r="U91">
        <f t="shared" si="16"/>
        <v>1</v>
      </c>
      <c r="V91">
        <f t="shared" si="5"/>
        <v>1</v>
      </c>
      <c r="W91" s="2">
        <f t="shared" si="6"/>
        <v>3</v>
      </c>
      <c r="X91" s="2">
        <f t="shared" si="7"/>
        <v>-1</v>
      </c>
      <c r="Y91" s="2">
        <f t="shared" si="8"/>
        <v>3</v>
      </c>
      <c r="Z91" s="2">
        <f t="shared" si="9"/>
        <v>1</v>
      </c>
      <c r="AA91" s="2">
        <f t="shared" si="10"/>
        <v>9</v>
      </c>
      <c r="AB91" s="2">
        <f t="shared" si="11"/>
        <v>1</v>
      </c>
      <c r="AC91" s="2">
        <f t="shared" si="12"/>
        <v>0.16666666666666666</v>
      </c>
      <c r="AD91" s="2">
        <f t="shared" si="13"/>
        <v>3.7037037037037035E-2</v>
      </c>
    </row>
    <row r="92" spans="1:30" x14ac:dyDescent="0.25">
      <c r="A92" s="2">
        <v>6</v>
      </c>
      <c r="B92" t="s">
        <v>1854</v>
      </c>
      <c r="C92" t="str">
        <f t="shared" si="23"/>
        <v>det</v>
      </c>
      <c r="D92" t="str">
        <f t="shared" si="24"/>
        <v>kan</v>
      </c>
      <c r="E92" s="2">
        <v>-1.5</v>
      </c>
      <c r="F92" s="2">
        <v>50.5</v>
      </c>
      <c r="G92" t="s">
        <v>292</v>
      </c>
      <c r="H92" t="s">
        <v>271</v>
      </c>
      <c r="I92">
        <v>1</v>
      </c>
      <c r="J92" t="s">
        <v>272</v>
      </c>
      <c r="K92" s="2">
        <v>23</v>
      </c>
      <c r="L92" s="2">
        <v>27</v>
      </c>
      <c r="M92" s="2">
        <v>50</v>
      </c>
      <c r="N92" s="2">
        <v>49</v>
      </c>
      <c r="O92" s="2">
        <v>51</v>
      </c>
      <c r="P92" s="2">
        <v>60</v>
      </c>
      <c r="Q92" s="2">
        <v>17</v>
      </c>
      <c r="R92" s="2">
        <v>30</v>
      </c>
      <c r="S92" s="2">
        <f t="shared" si="14"/>
        <v>47</v>
      </c>
      <c r="T92">
        <f t="shared" si="15"/>
        <v>1</v>
      </c>
      <c r="U92">
        <f t="shared" si="16"/>
        <v>1</v>
      </c>
      <c r="V92">
        <f t="shared" si="5"/>
        <v>1</v>
      </c>
      <c r="W92" s="2">
        <f t="shared" si="6"/>
        <v>-6</v>
      </c>
      <c r="X92" s="2">
        <f t="shared" si="7"/>
        <v>3</v>
      </c>
      <c r="Y92" s="2">
        <f t="shared" si="8"/>
        <v>6</v>
      </c>
      <c r="Z92" s="2">
        <f t="shared" si="9"/>
        <v>3</v>
      </c>
      <c r="AA92" s="2">
        <f t="shared" si="10"/>
        <v>36</v>
      </c>
      <c r="AB92" s="2">
        <f t="shared" si="11"/>
        <v>9</v>
      </c>
      <c r="AC92" s="2">
        <f t="shared" si="12"/>
        <v>0.35294117647058826</v>
      </c>
      <c r="AD92" s="2">
        <f t="shared" si="13"/>
        <v>0.1</v>
      </c>
    </row>
    <row r="93" spans="1:30" x14ac:dyDescent="0.25">
      <c r="A93" s="2">
        <v>6</v>
      </c>
      <c r="B93" t="s">
        <v>1855</v>
      </c>
      <c r="C93" t="str">
        <f t="shared" si="23"/>
        <v>buf</v>
      </c>
      <c r="D93" t="str">
        <f t="shared" si="24"/>
        <v>atl</v>
      </c>
      <c r="E93" s="2">
        <v>4</v>
      </c>
      <c r="F93" s="2">
        <v>48.5</v>
      </c>
      <c r="G93" t="s">
        <v>270</v>
      </c>
      <c r="H93" t="s">
        <v>288</v>
      </c>
      <c r="I93">
        <v>0</v>
      </c>
      <c r="J93" t="s">
        <v>272</v>
      </c>
      <c r="K93" s="2">
        <v>28</v>
      </c>
      <c r="L93" s="2">
        <v>26</v>
      </c>
      <c r="M93" s="2">
        <v>54</v>
      </c>
      <c r="N93" s="2">
        <v>71</v>
      </c>
      <c r="O93" s="2">
        <v>29</v>
      </c>
      <c r="P93" s="2">
        <v>58</v>
      </c>
      <c r="Q93" s="2">
        <v>14</v>
      </c>
      <c r="R93" s="2">
        <v>24</v>
      </c>
      <c r="S93" s="2">
        <f t="shared" si="14"/>
        <v>38</v>
      </c>
      <c r="T93">
        <f t="shared" si="15"/>
        <v>1</v>
      </c>
      <c r="U93">
        <f t="shared" si="16"/>
        <v>0</v>
      </c>
      <c r="V93">
        <f t="shared" si="5"/>
        <v>1</v>
      </c>
      <c r="W93" s="2">
        <f t="shared" si="6"/>
        <v>-14</v>
      </c>
      <c r="X93" s="2">
        <f t="shared" si="7"/>
        <v>-2</v>
      </c>
      <c r="Y93" s="2">
        <f t="shared" si="8"/>
        <v>14</v>
      </c>
      <c r="Z93" s="2">
        <f t="shared" si="9"/>
        <v>2</v>
      </c>
      <c r="AA93" s="2">
        <f t="shared" si="10"/>
        <v>196</v>
      </c>
      <c r="AB93" s="2">
        <f t="shared" si="11"/>
        <v>4</v>
      </c>
      <c r="AC93" s="2">
        <f t="shared" si="12"/>
        <v>1</v>
      </c>
      <c r="AD93" s="2">
        <f t="shared" si="13"/>
        <v>8.3333333333333329E-2</v>
      </c>
    </row>
    <row r="94" spans="1:30" x14ac:dyDescent="0.25">
      <c r="A94" s="2">
        <v>6</v>
      </c>
      <c r="B94" t="s">
        <v>1856</v>
      </c>
      <c r="C94" t="str">
        <f t="shared" si="23"/>
        <v>chi</v>
      </c>
      <c r="D94" t="str">
        <f t="shared" si="24"/>
        <v>was</v>
      </c>
      <c r="E94" s="2">
        <v>-4.5</v>
      </c>
      <c r="F94" s="2">
        <v>50</v>
      </c>
      <c r="G94" t="s">
        <v>270</v>
      </c>
      <c r="H94" t="s">
        <v>288</v>
      </c>
      <c r="I94">
        <v>0</v>
      </c>
      <c r="J94" t="s">
        <v>289</v>
      </c>
      <c r="K94" s="2">
        <v>27</v>
      </c>
      <c r="L94" s="2">
        <v>26</v>
      </c>
      <c r="M94" s="2">
        <v>53</v>
      </c>
      <c r="N94" s="2">
        <v>62</v>
      </c>
      <c r="O94" s="2">
        <v>38</v>
      </c>
      <c r="P94" s="2">
        <v>30</v>
      </c>
      <c r="Q94" s="2">
        <v>25</v>
      </c>
      <c r="R94" s="2">
        <v>24</v>
      </c>
      <c r="S94" s="2">
        <f t="shared" si="14"/>
        <v>49</v>
      </c>
      <c r="T94">
        <f t="shared" si="15"/>
        <v>0</v>
      </c>
      <c r="U94">
        <f t="shared" si="16"/>
        <v>0</v>
      </c>
      <c r="V94">
        <f t="shared" si="5"/>
        <v>1</v>
      </c>
      <c r="W94" s="2">
        <f t="shared" si="6"/>
        <v>-2</v>
      </c>
      <c r="X94" s="2">
        <f t="shared" si="7"/>
        <v>-2</v>
      </c>
      <c r="Y94" s="2">
        <f t="shared" si="8"/>
        <v>2</v>
      </c>
      <c r="Z94" s="2">
        <f t="shared" si="9"/>
        <v>2</v>
      </c>
      <c r="AA94" s="2">
        <f t="shared" si="10"/>
        <v>4</v>
      </c>
      <c r="AB94" s="2">
        <f t="shared" si="11"/>
        <v>4</v>
      </c>
      <c r="AC94" s="2">
        <f t="shared" si="12"/>
        <v>0.08</v>
      </c>
      <c r="AD94" s="2">
        <f t="shared" si="13"/>
        <v>8.3333333333333329E-2</v>
      </c>
    </row>
    <row r="95" spans="1:30" x14ac:dyDescent="0.25">
      <c r="A95" s="2">
        <v>7</v>
      </c>
      <c r="B95" t="s">
        <v>1936</v>
      </c>
      <c r="C95" t="str">
        <f t="shared" ref="C95:C109" si="25">TRIM(LEFT(B95, FIND("@", B95)-1))</f>
        <v>pit</v>
      </c>
      <c r="D95" t="str">
        <f t="shared" ref="D95:D109" si="26">TRIM(MID(B95, FIND("@", B95)+1, LEN(B95)))</f>
        <v>cin</v>
      </c>
      <c r="E95" s="2">
        <v>5.5</v>
      </c>
      <c r="F95" s="2">
        <v>42.5</v>
      </c>
      <c r="G95" t="s">
        <v>292</v>
      </c>
      <c r="H95" t="s">
        <v>271</v>
      </c>
      <c r="I95">
        <v>0</v>
      </c>
      <c r="J95" t="s">
        <v>289</v>
      </c>
      <c r="K95" s="2">
        <v>27</v>
      </c>
      <c r="L95" s="2">
        <v>16</v>
      </c>
      <c r="M95" s="2">
        <v>43</v>
      </c>
      <c r="N95" s="2">
        <v>52</v>
      </c>
      <c r="O95" s="2">
        <v>48</v>
      </c>
      <c r="P95" s="2">
        <v>29</v>
      </c>
      <c r="Q95" s="2">
        <v>31</v>
      </c>
      <c r="R95" s="2">
        <v>33</v>
      </c>
      <c r="S95" s="2">
        <f t="shared" si="14"/>
        <v>64</v>
      </c>
      <c r="T95">
        <f t="shared" si="15"/>
        <v>1</v>
      </c>
      <c r="U95">
        <f t="shared" si="16"/>
        <v>0</v>
      </c>
      <c r="V95">
        <f t="shared" si="5"/>
        <v>0</v>
      </c>
      <c r="W95" s="2">
        <f t="shared" si="6"/>
        <v>4</v>
      </c>
      <c r="X95" s="2">
        <f t="shared" si="7"/>
        <v>17</v>
      </c>
      <c r="Y95" s="2">
        <f t="shared" si="8"/>
        <v>4</v>
      </c>
      <c r="Z95" s="2">
        <f t="shared" si="9"/>
        <v>17</v>
      </c>
      <c r="AA95" s="2">
        <f t="shared" si="10"/>
        <v>16</v>
      </c>
      <c r="AB95" s="2">
        <f t="shared" si="11"/>
        <v>289</v>
      </c>
      <c r="AC95" s="2">
        <f t="shared" si="12"/>
        <v>0.12903225806451613</v>
      </c>
      <c r="AD95" s="2">
        <f t="shared" si="13"/>
        <v>0.51515151515151514</v>
      </c>
    </row>
    <row r="96" spans="1:30" x14ac:dyDescent="0.25">
      <c r="A96" s="2">
        <v>7</v>
      </c>
      <c r="B96" t="s">
        <v>1937</v>
      </c>
      <c r="C96" t="str">
        <f t="shared" si="25"/>
        <v>ram</v>
      </c>
      <c r="D96" t="str">
        <f t="shared" si="26"/>
        <v>jax</v>
      </c>
      <c r="E96" s="2">
        <v>3</v>
      </c>
      <c r="F96" s="2">
        <v>45</v>
      </c>
      <c r="G96" t="s">
        <v>292</v>
      </c>
      <c r="H96" t="s">
        <v>271</v>
      </c>
      <c r="I96">
        <v>1</v>
      </c>
      <c r="J96" t="s">
        <v>272</v>
      </c>
      <c r="K96" s="2">
        <v>19</v>
      </c>
      <c r="L96" s="2">
        <v>25</v>
      </c>
      <c r="M96" s="2">
        <v>44</v>
      </c>
      <c r="N96" s="2">
        <v>46</v>
      </c>
      <c r="O96" s="2">
        <v>54</v>
      </c>
      <c r="P96" s="2">
        <v>82</v>
      </c>
      <c r="Q96" s="2">
        <v>35</v>
      </c>
      <c r="R96" s="2">
        <v>7</v>
      </c>
      <c r="S96" s="2">
        <f t="shared" si="14"/>
        <v>42</v>
      </c>
      <c r="T96">
        <f t="shared" si="15"/>
        <v>0</v>
      </c>
      <c r="U96">
        <f t="shared" si="16"/>
        <v>1</v>
      </c>
      <c r="V96">
        <f t="shared" si="5"/>
        <v>0</v>
      </c>
      <c r="W96" s="2">
        <f t="shared" si="6"/>
        <v>16</v>
      </c>
      <c r="X96" s="2">
        <f t="shared" si="7"/>
        <v>-18</v>
      </c>
      <c r="Y96" s="2">
        <f t="shared" si="8"/>
        <v>16</v>
      </c>
      <c r="Z96" s="2">
        <f t="shared" si="9"/>
        <v>18</v>
      </c>
      <c r="AA96" s="2">
        <f t="shared" si="10"/>
        <v>256</v>
      </c>
      <c r="AB96" s="2">
        <f t="shared" si="11"/>
        <v>324</v>
      </c>
      <c r="AC96" s="2">
        <f t="shared" si="12"/>
        <v>0.45714285714285713</v>
      </c>
      <c r="AD96" s="2">
        <f t="shared" si="13"/>
        <v>2.5714285714285716</v>
      </c>
    </row>
    <row r="97" spans="1:30" x14ac:dyDescent="0.25">
      <c r="A97" s="2">
        <v>7</v>
      </c>
      <c r="B97" t="s">
        <v>1938</v>
      </c>
      <c r="C97" t="str">
        <f t="shared" si="25"/>
        <v>rai</v>
      </c>
      <c r="D97" t="str">
        <f t="shared" si="26"/>
        <v>kan</v>
      </c>
      <c r="E97" s="2">
        <v>-11.5</v>
      </c>
      <c r="F97" s="2">
        <v>45.5</v>
      </c>
      <c r="G97" t="s">
        <v>270</v>
      </c>
      <c r="H97" t="s">
        <v>288</v>
      </c>
      <c r="I97">
        <v>0</v>
      </c>
      <c r="J97" t="s">
        <v>289</v>
      </c>
      <c r="K97" s="2">
        <v>20</v>
      </c>
      <c r="L97" s="2">
        <v>31</v>
      </c>
      <c r="M97" s="2">
        <v>51</v>
      </c>
      <c r="N97" s="2">
        <v>71</v>
      </c>
      <c r="O97" s="2">
        <v>29</v>
      </c>
      <c r="P97" s="2">
        <v>47</v>
      </c>
      <c r="Q97" s="2">
        <v>0</v>
      </c>
      <c r="R97" s="2">
        <v>31</v>
      </c>
      <c r="S97" s="2">
        <f t="shared" si="14"/>
        <v>31</v>
      </c>
      <c r="T97">
        <f t="shared" si="15"/>
        <v>1</v>
      </c>
      <c r="U97">
        <f t="shared" si="16"/>
        <v>0</v>
      </c>
      <c r="V97">
        <f t="shared" si="5"/>
        <v>0</v>
      </c>
      <c r="W97" s="2">
        <f t="shared" si="6"/>
        <v>-20</v>
      </c>
      <c r="X97" s="2">
        <f t="shared" si="7"/>
        <v>0</v>
      </c>
      <c r="Y97" s="2">
        <f t="shared" si="8"/>
        <v>20</v>
      </c>
      <c r="Z97" s="2">
        <f t="shared" si="9"/>
        <v>0</v>
      </c>
      <c r="AA97" s="2">
        <f t="shared" si="10"/>
        <v>400</v>
      </c>
      <c r="AB97" s="2">
        <f t="shared" si="11"/>
        <v>0</v>
      </c>
      <c r="AC97" s="2" t="e">
        <f t="shared" si="12"/>
        <v>#DIV/0!</v>
      </c>
      <c r="AD97" s="2">
        <f t="shared" si="13"/>
        <v>0</v>
      </c>
    </row>
    <row r="98" spans="1:30" x14ac:dyDescent="0.25">
      <c r="A98" s="2">
        <v>7</v>
      </c>
      <c r="B98" t="s">
        <v>1939</v>
      </c>
      <c r="C98" t="str">
        <f t="shared" si="25"/>
        <v>mia</v>
      </c>
      <c r="D98" t="str">
        <f t="shared" si="26"/>
        <v>cle</v>
      </c>
      <c r="E98" s="2">
        <v>-2.5</v>
      </c>
      <c r="F98" s="2">
        <v>40.5</v>
      </c>
      <c r="G98" t="s">
        <v>292</v>
      </c>
      <c r="H98" t="s">
        <v>271</v>
      </c>
      <c r="I98">
        <v>0</v>
      </c>
      <c r="J98" t="s">
        <v>289</v>
      </c>
      <c r="K98" s="2">
        <v>20</v>
      </c>
      <c r="L98" s="2">
        <v>19</v>
      </c>
      <c r="M98" s="2">
        <v>39</v>
      </c>
      <c r="N98" s="2">
        <v>44</v>
      </c>
      <c r="O98" s="2">
        <v>56</v>
      </c>
      <c r="P98" s="2">
        <v>36</v>
      </c>
      <c r="Q98" s="2">
        <v>6</v>
      </c>
      <c r="R98" s="2">
        <v>31</v>
      </c>
      <c r="S98" s="2">
        <f t="shared" si="14"/>
        <v>37</v>
      </c>
      <c r="T98">
        <f t="shared" si="15"/>
        <v>1</v>
      </c>
      <c r="U98">
        <f t="shared" si="16"/>
        <v>1</v>
      </c>
      <c r="V98">
        <f t="shared" si="5"/>
        <v>0</v>
      </c>
      <c r="W98" s="2">
        <f t="shared" si="6"/>
        <v>-14</v>
      </c>
      <c r="X98" s="2">
        <f t="shared" si="7"/>
        <v>12</v>
      </c>
      <c r="Y98" s="2">
        <f t="shared" si="8"/>
        <v>14</v>
      </c>
      <c r="Z98" s="2">
        <f t="shared" si="9"/>
        <v>12</v>
      </c>
      <c r="AA98" s="2">
        <f t="shared" si="10"/>
        <v>196</v>
      </c>
      <c r="AB98" s="2">
        <f t="shared" si="11"/>
        <v>144</v>
      </c>
      <c r="AC98" s="2">
        <f t="shared" si="12"/>
        <v>2.3333333333333335</v>
      </c>
      <c r="AD98" s="2">
        <f t="shared" si="13"/>
        <v>0.38709677419354838</v>
      </c>
    </row>
    <row r="99" spans="1:30" x14ac:dyDescent="0.25">
      <c r="A99" s="2">
        <v>7</v>
      </c>
      <c r="B99" t="s">
        <v>1940</v>
      </c>
      <c r="C99" t="str">
        <f t="shared" si="25"/>
        <v>nor</v>
      </c>
      <c r="D99" t="str">
        <f t="shared" si="26"/>
        <v>chi</v>
      </c>
      <c r="E99" s="2">
        <v>-5.5</v>
      </c>
      <c r="F99" s="2">
        <v>46.5</v>
      </c>
      <c r="G99" t="s">
        <v>270</v>
      </c>
      <c r="H99" t="s">
        <v>288</v>
      </c>
      <c r="I99">
        <v>1</v>
      </c>
      <c r="J99" t="s">
        <v>289</v>
      </c>
      <c r="K99" s="2">
        <v>22</v>
      </c>
      <c r="L99" s="2">
        <v>25</v>
      </c>
      <c r="M99" s="2">
        <v>47</v>
      </c>
      <c r="N99" s="2">
        <v>52</v>
      </c>
      <c r="O99" s="2">
        <v>48</v>
      </c>
      <c r="P99" s="2">
        <v>40</v>
      </c>
      <c r="Q99" s="2">
        <v>14</v>
      </c>
      <c r="R99" s="2">
        <v>26</v>
      </c>
      <c r="S99" s="2">
        <f t="shared" si="14"/>
        <v>40</v>
      </c>
      <c r="T99">
        <f t="shared" si="15"/>
        <v>1</v>
      </c>
      <c r="U99">
        <f t="shared" si="16"/>
        <v>0</v>
      </c>
      <c r="V99">
        <f t="shared" si="5"/>
        <v>0</v>
      </c>
      <c r="W99" s="2">
        <f t="shared" si="6"/>
        <v>-8</v>
      </c>
      <c r="X99" s="2">
        <f t="shared" si="7"/>
        <v>1</v>
      </c>
      <c r="Y99" s="2">
        <f t="shared" si="8"/>
        <v>8</v>
      </c>
      <c r="Z99" s="2">
        <f t="shared" si="9"/>
        <v>1</v>
      </c>
      <c r="AA99" s="2">
        <f t="shared" si="10"/>
        <v>64</v>
      </c>
      <c r="AB99" s="2">
        <f t="shared" si="11"/>
        <v>1</v>
      </c>
      <c r="AC99" s="2">
        <f t="shared" si="12"/>
        <v>0.5714285714285714</v>
      </c>
      <c r="AD99" s="2">
        <f t="shared" si="13"/>
        <v>3.8461538461538464E-2</v>
      </c>
    </row>
    <row r="100" spans="1:30" x14ac:dyDescent="0.25">
      <c r="A100" s="2">
        <v>7</v>
      </c>
      <c r="B100" t="s">
        <v>1941</v>
      </c>
      <c r="C100" t="str">
        <f t="shared" si="25"/>
        <v>phi</v>
      </c>
      <c r="D100" t="str">
        <f t="shared" si="26"/>
        <v>min</v>
      </c>
      <c r="E100" s="2">
        <v>2.5</v>
      </c>
      <c r="F100" s="2">
        <v>43.5</v>
      </c>
      <c r="G100" t="s">
        <v>292</v>
      </c>
      <c r="H100" t="s">
        <v>271</v>
      </c>
      <c r="I100">
        <v>1</v>
      </c>
      <c r="J100" t="s">
        <v>272</v>
      </c>
      <c r="K100" s="2">
        <v>21</v>
      </c>
      <c r="L100" s="2">
        <v>26</v>
      </c>
      <c r="M100" s="2">
        <v>47</v>
      </c>
      <c r="N100" s="2">
        <v>64</v>
      </c>
      <c r="O100" s="2">
        <v>36</v>
      </c>
      <c r="P100" s="2">
        <v>78</v>
      </c>
      <c r="Q100" s="2">
        <v>28</v>
      </c>
      <c r="R100" s="2">
        <v>22</v>
      </c>
      <c r="S100" s="2">
        <f t="shared" si="14"/>
        <v>50</v>
      </c>
      <c r="T100">
        <f t="shared" si="15"/>
        <v>0</v>
      </c>
      <c r="U100">
        <f t="shared" si="16"/>
        <v>0</v>
      </c>
      <c r="V100">
        <f t="shared" si="5"/>
        <v>0</v>
      </c>
      <c r="W100" s="2">
        <f t="shared" si="6"/>
        <v>7</v>
      </c>
      <c r="X100" s="2">
        <f t="shared" si="7"/>
        <v>-4</v>
      </c>
      <c r="Y100" s="2">
        <f t="shared" si="8"/>
        <v>7</v>
      </c>
      <c r="Z100" s="2">
        <f t="shared" si="9"/>
        <v>4</v>
      </c>
      <c r="AA100" s="2">
        <f t="shared" si="10"/>
        <v>49</v>
      </c>
      <c r="AB100" s="2">
        <f t="shared" si="11"/>
        <v>16</v>
      </c>
      <c r="AC100" s="2">
        <f t="shared" si="12"/>
        <v>0.25</v>
      </c>
      <c r="AD100" s="2">
        <f t="shared" si="13"/>
        <v>0.18181818181818182</v>
      </c>
    </row>
    <row r="101" spans="1:30" x14ac:dyDescent="0.25">
      <c r="A101" s="2">
        <v>7</v>
      </c>
      <c r="B101" t="s">
        <v>1942</v>
      </c>
      <c r="C101" t="str">
        <f t="shared" si="25"/>
        <v>car</v>
      </c>
      <c r="D101" t="str">
        <f t="shared" si="26"/>
        <v>nyj</v>
      </c>
      <c r="E101" s="2">
        <v>1.5</v>
      </c>
      <c r="F101" s="2">
        <v>42.5</v>
      </c>
      <c r="G101" t="s">
        <v>292</v>
      </c>
      <c r="H101" t="s">
        <v>271</v>
      </c>
      <c r="I101">
        <v>0</v>
      </c>
      <c r="J101" t="s">
        <v>289</v>
      </c>
      <c r="K101" s="2">
        <v>21</v>
      </c>
      <c r="L101" s="2">
        <v>18</v>
      </c>
      <c r="M101" s="2">
        <v>39</v>
      </c>
      <c r="N101" s="2">
        <v>36</v>
      </c>
      <c r="O101" s="2">
        <v>64</v>
      </c>
      <c r="P101" s="2">
        <v>44</v>
      </c>
      <c r="Q101" s="2">
        <v>13</v>
      </c>
      <c r="R101" s="2">
        <v>6</v>
      </c>
      <c r="S101" s="2">
        <f t="shared" si="14"/>
        <v>19</v>
      </c>
      <c r="T101">
        <f t="shared" si="15"/>
        <v>0</v>
      </c>
      <c r="U101">
        <f t="shared" si="16"/>
        <v>1</v>
      </c>
      <c r="V101">
        <f t="shared" si="5"/>
        <v>1</v>
      </c>
      <c r="W101" s="2">
        <f t="shared" si="6"/>
        <v>-8</v>
      </c>
      <c r="X101" s="2">
        <f t="shared" si="7"/>
        <v>-12</v>
      </c>
      <c r="Y101" s="2">
        <f t="shared" si="8"/>
        <v>8</v>
      </c>
      <c r="Z101" s="2">
        <f t="shared" si="9"/>
        <v>12</v>
      </c>
      <c r="AA101" s="2">
        <f t="shared" si="10"/>
        <v>64</v>
      </c>
      <c r="AB101" s="2">
        <f t="shared" si="11"/>
        <v>144</v>
      </c>
      <c r="AC101" s="2">
        <f t="shared" si="12"/>
        <v>0.61538461538461542</v>
      </c>
      <c r="AD101" s="2">
        <f t="shared" si="13"/>
        <v>2</v>
      </c>
    </row>
    <row r="102" spans="1:30" x14ac:dyDescent="0.25">
      <c r="A102" s="2">
        <v>7</v>
      </c>
      <c r="B102" t="s">
        <v>1943</v>
      </c>
      <c r="C102" t="str">
        <f t="shared" si="25"/>
        <v>nwe</v>
      </c>
      <c r="D102" t="str">
        <f t="shared" si="26"/>
        <v>oti</v>
      </c>
      <c r="E102" s="2">
        <v>7</v>
      </c>
      <c r="F102" s="2">
        <v>42.5</v>
      </c>
      <c r="G102" t="s">
        <v>270</v>
      </c>
      <c r="H102" t="s">
        <v>288</v>
      </c>
      <c r="I102">
        <v>0</v>
      </c>
      <c r="J102" t="s">
        <v>289</v>
      </c>
      <c r="K102" s="2">
        <v>28</v>
      </c>
      <c r="L102" s="2">
        <v>21</v>
      </c>
      <c r="M102" s="2">
        <v>49</v>
      </c>
      <c r="N102" s="2">
        <v>74</v>
      </c>
      <c r="O102" s="2">
        <v>26</v>
      </c>
      <c r="P102" s="2">
        <v>50</v>
      </c>
      <c r="Q102" s="2">
        <v>31</v>
      </c>
      <c r="R102" s="2">
        <v>13</v>
      </c>
      <c r="S102" s="2">
        <f t="shared" si="14"/>
        <v>44</v>
      </c>
      <c r="T102">
        <f t="shared" si="15"/>
        <v>0</v>
      </c>
      <c r="U102">
        <f t="shared" si="16"/>
        <v>1</v>
      </c>
      <c r="V102">
        <f t="shared" si="5"/>
        <v>1</v>
      </c>
      <c r="W102" s="2">
        <f t="shared" si="6"/>
        <v>3</v>
      </c>
      <c r="X102" s="2">
        <f t="shared" si="7"/>
        <v>-8</v>
      </c>
      <c r="Y102" s="2">
        <f t="shared" si="8"/>
        <v>3</v>
      </c>
      <c r="Z102" s="2">
        <f t="shared" si="9"/>
        <v>8</v>
      </c>
      <c r="AA102" s="2">
        <f t="shared" si="10"/>
        <v>9</v>
      </c>
      <c r="AB102" s="2">
        <f t="shared" si="11"/>
        <v>64</v>
      </c>
      <c r="AC102" s="2">
        <f t="shared" si="12"/>
        <v>9.6774193548387094E-2</v>
      </c>
      <c r="AD102" s="2">
        <f t="shared" si="13"/>
        <v>0.61538461538461542</v>
      </c>
    </row>
    <row r="103" spans="1:30" x14ac:dyDescent="0.25">
      <c r="A103" s="2">
        <v>7</v>
      </c>
      <c r="B103" t="s">
        <v>1944</v>
      </c>
      <c r="C103" t="str">
        <f t="shared" si="25"/>
        <v>clt</v>
      </c>
      <c r="D103" t="str">
        <f t="shared" si="26"/>
        <v>sdg</v>
      </c>
      <c r="E103" s="2">
        <v>-1.5</v>
      </c>
      <c r="F103" s="2">
        <v>48.5</v>
      </c>
      <c r="G103" t="s">
        <v>270</v>
      </c>
      <c r="H103" t="s">
        <v>288</v>
      </c>
      <c r="I103">
        <v>1</v>
      </c>
      <c r="J103" t="s">
        <v>272</v>
      </c>
      <c r="K103" s="2">
        <v>23</v>
      </c>
      <c r="L103" s="2">
        <v>33</v>
      </c>
      <c r="M103" s="2">
        <v>56</v>
      </c>
      <c r="N103" s="2">
        <v>78</v>
      </c>
      <c r="O103" s="2">
        <v>22</v>
      </c>
      <c r="P103" s="2">
        <v>81</v>
      </c>
      <c r="Q103" s="2">
        <v>38</v>
      </c>
      <c r="R103" s="2">
        <v>24</v>
      </c>
      <c r="S103" s="2">
        <f t="shared" si="14"/>
        <v>62</v>
      </c>
      <c r="T103">
        <f t="shared" si="15"/>
        <v>0</v>
      </c>
      <c r="U103">
        <f t="shared" si="16"/>
        <v>1</v>
      </c>
      <c r="V103">
        <f t="shared" si="5"/>
        <v>0</v>
      </c>
      <c r="W103" s="2">
        <f t="shared" si="6"/>
        <v>15</v>
      </c>
      <c r="X103" s="2">
        <f t="shared" si="7"/>
        <v>-9</v>
      </c>
      <c r="Y103" s="2">
        <f t="shared" si="8"/>
        <v>15</v>
      </c>
      <c r="Z103" s="2">
        <f t="shared" si="9"/>
        <v>9</v>
      </c>
      <c r="AA103" s="2">
        <f t="shared" si="10"/>
        <v>225</v>
      </c>
      <c r="AB103" s="2">
        <f t="shared" si="11"/>
        <v>81</v>
      </c>
      <c r="AC103" s="2">
        <f t="shared" si="12"/>
        <v>0.39473684210526316</v>
      </c>
      <c r="AD103" s="2">
        <f t="shared" si="13"/>
        <v>0.375</v>
      </c>
    </row>
    <row r="104" spans="1:30" x14ac:dyDescent="0.25">
      <c r="A104" s="2">
        <v>7</v>
      </c>
      <c r="B104" t="s">
        <v>1945</v>
      </c>
      <c r="C104" t="str">
        <f t="shared" si="25"/>
        <v>nyg</v>
      </c>
      <c r="D104" t="str">
        <f t="shared" si="26"/>
        <v>den</v>
      </c>
      <c r="E104" s="2">
        <v>-7</v>
      </c>
      <c r="F104" s="2">
        <v>40.5</v>
      </c>
      <c r="G104" t="s">
        <v>292</v>
      </c>
      <c r="H104" t="s">
        <v>271</v>
      </c>
      <c r="I104">
        <v>0</v>
      </c>
      <c r="J104" t="s">
        <v>289</v>
      </c>
      <c r="K104" s="2">
        <v>21</v>
      </c>
      <c r="L104" s="2">
        <v>23</v>
      </c>
      <c r="M104" s="2">
        <v>44</v>
      </c>
      <c r="N104" s="2">
        <v>64</v>
      </c>
      <c r="O104" s="2">
        <v>36</v>
      </c>
      <c r="P104" s="2">
        <v>30</v>
      </c>
      <c r="Q104" s="2">
        <v>32</v>
      </c>
      <c r="R104" s="2">
        <v>33</v>
      </c>
      <c r="S104" s="2">
        <f t="shared" si="14"/>
        <v>65</v>
      </c>
      <c r="T104">
        <f t="shared" si="15"/>
        <v>0</v>
      </c>
      <c r="U104">
        <f t="shared" si="16"/>
        <v>0</v>
      </c>
      <c r="V104">
        <f t="shared" si="5"/>
        <v>1</v>
      </c>
      <c r="W104" s="2">
        <f t="shared" si="6"/>
        <v>11</v>
      </c>
      <c r="X104" s="2">
        <f t="shared" si="7"/>
        <v>10</v>
      </c>
      <c r="Y104" s="2">
        <f t="shared" si="8"/>
        <v>11</v>
      </c>
      <c r="Z104" s="2">
        <f t="shared" si="9"/>
        <v>10</v>
      </c>
      <c r="AA104" s="2">
        <f t="shared" si="10"/>
        <v>121</v>
      </c>
      <c r="AB104" s="2">
        <f t="shared" si="11"/>
        <v>100</v>
      </c>
      <c r="AC104" s="2">
        <f t="shared" si="12"/>
        <v>0.34375</v>
      </c>
      <c r="AD104" s="2">
        <f t="shared" si="13"/>
        <v>0.30303030303030304</v>
      </c>
    </row>
    <row r="105" spans="1:30" x14ac:dyDescent="0.25">
      <c r="A105" s="2">
        <v>7</v>
      </c>
      <c r="B105" t="s">
        <v>1946</v>
      </c>
      <c r="C105" t="str">
        <f t="shared" si="25"/>
        <v>gnb</v>
      </c>
      <c r="D105" t="str">
        <f t="shared" si="26"/>
        <v>crd</v>
      </c>
      <c r="E105" s="2">
        <v>6.5</v>
      </c>
      <c r="F105" s="2">
        <v>44.5</v>
      </c>
      <c r="G105" t="s">
        <v>270</v>
      </c>
      <c r="H105" t="s">
        <v>288</v>
      </c>
      <c r="I105">
        <v>0</v>
      </c>
      <c r="J105" t="s">
        <v>289</v>
      </c>
      <c r="K105" s="2">
        <v>33</v>
      </c>
      <c r="L105" s="2">
        <v>16</v>
      </c>
      <c r="M105" s="2">
        <v>49</v>
      </c>
      <c r="N105" s="2">
        <v>67</v>
      </c>
      <c r="O105" s="2">
        <v>33</v>
      </c>
      <c r="P105" s="2">
        <v>14</v>
      </c>
      <c r="Q105" s="2">
        <v>27</v>
      </c>
      <c r="R105" s="2">
        <v>23</v>
      </c>
      <c r="S105" s="2">
        <f t="shared" si="14"/>
        <v>50</v>
      </c>
      <c r="T105">
        <f t="shared" si="15"/>
        <v>1</v>
      </c>
      <c r="U105">
        <f t="shared" si="16"/>
        <v>1</v>
      </c>
      <c r="V105">
        <f t="shared" si="5"/>
        <v>0</v>
      </c>
      <c r="W105" s="2">
        <f t="shared" si="6"/>
        <v>-6</v>
      </c>
      <c r="X105" s="2">
        <f t="shared" si="7"/>
        <v>7</v>
      </c>
      <c r="Y105" s="2">
        <f t="shared" si="8"/>
        <v>6</v>
      </c>
      <c r="Z105" s="2">
        <f t="shared" si="9"/>
        <v>7</v>
      </c>
      <c r="AA105" s="2">
        <f t="shared" si="10"/>
        <v>36</v>
      </c>
      <c r="AB105" s="2">
        <f t="shared" si="11"/>
        <v>49</v>
      </c>
      <c r="AC105" s="2">
        <f t="shared" si="12"/>
        <v>0.22222222222222221</v>
      </c>
      <c r="AD105" s="2">
        <f t="shared" si="13"/>
        <v>0.30434782608695654</v>
      </c>
    </row>
    <row r="106" spans="1:30" x14ac:dyDescent="0.25">
      <c r="A106" s="2">
        <v>7</v>
      </c>
      <c r="B106" t="s">
        <v>1947</v>
      </c>
      <c r="C106" t="str">
        <f t="shared" si="25"/>
        <v>was</v>
      </c>
      <c r="D106" t="str">
        <f t="shared" si="26"/>
        <v>dal</v>
      </c>
      <c r="E106" s="2">
        <v>2.5</v>
      </c>
      <c r="F106" s="2">
        <v>54.5</v>
      </c>
      <c r="G106" t="s">
        <v>292</v>
      </c>
      <c r="H106" t="s">
        <v>271</v>
      </c>
      <c r="I106">
        <v>1</v>
      </c>
      <c r="J106" t="s">
        <v>289</v>
      </c>
      <c r="K106" s="2">
        <v>28</v>
      </c>
      <c r="L106" s="2">
        <v>24</v>
      </c>
      <c r="M106" s="2">
        <v>52</v>
      </c>
      <c r="N106" s="2">
        <v>40</v>
      </c>
      <c r="O106" s="2">
        <v>60</v>
      </c>
      <c r="P106" s="2">
        <v>44</v>
      </c>
      <c r="Q106" s="2">
        <v>22</v>
      </c>
      <c r="R106" s="2">
        <v>44</v>
      </c>
      <c r="S106" s="2">
        <f t="shared" si="14"/>
        <v>66</v>
      </c>
      <c r="T106">
        <f t="shared" si="15"/>
        <v>1</v>
      </c>
      <c r="U106">
        <f t="shared" si="16"/>
        <v>0</v>
      </c>
      <c r="V106">
        <f t="shared" si="5"/>
        <v>0</v>
      </c>
      <c r="W106" s="2">
        <f t="shared" si="6"/>
        <v>-6</v>
      </c>
      <c r="X106" s="2">
        <f t="shared" si="7"/>
        <v>20</v>
      </c>
      <c r="Y106" s="2">
        <f t="shared" si="8"/>
        <v>6</v>
      </c>
      <c r="Z106" s="2">
        <f t="shared" si="9"/>
        <v>20</v>
      </c>
      <c r="AA106" s="2">
        <f t="shared" si="10"/>
        <v>36</v>
      </c>
      <c r="AB106" s="2">
        <f t="shared" si="11"/>
        <v>400</v>
      </c>
      <c r="AC106" s="2">
        <f t="shared" si="12"/>
        <v>0.27272727272727271</v>
      </c>
      <c r="AD106" s="2">
        <f t="shared" si="13"/>
        <v>0.45454545454545453</v>
      </c>
    </row>
    <row r="107" spans="1:30" x14ac:dyDescent="0.25">
      <c r="A107" s="2">
        <v>7</v>
      </c>
      <c r="B107" t="s">
        <v>1948</v>
      </c>
      <c r="C107" t="str">
        <f t="shared" si="25"/>
        <v>atl</v>
      </c>
      <c r="D107" t="str">
        <f t="shared" si="26"/>
        <v>sfo</v>
      </c>
      <c r="E107" s="2">
        <v>-3</v>
      </c>
      <c r="F107" s="2">
        <v>45.5</v>
      </c>
      <c r="G107" t="s">
        <v>292</v>
      </c>
      <c r="H107" t="s">
        <v>271</v>
      </c>
      <c r="I107">
        <v>1</v>
      </c>
      <c r="J107" t="s">
        <v>272</v>
      </c>
      <c r="K107" s="2">
        <v>17</v>
      </c>
      <c r="L107" s="2">
        <v>23</v>
      </c>
      <c r="M107" s="2">
        <v>40</v>
      </c>
      <c r="N107" s="2">
        <v>29</v>
      </c>
      <c r="O107" s="2">
        <v>71</v>
      </c>
      <c r="P107" s="2">
        <v>62</v>
      </c>
      <c r="Q107" s="2">
        <v>10</v>
      </c>
      <c r="R107" s="2">
        <v>20</v>
      </c>
      <c r="S107" s="2">
        <f t="shared" si="14"/>
        <v>30</v>
      </c>
      <c r="T107">
        <f t="shared" si="15"/>
        <v>1</v>
      </c>
      <c r="U107">
        <f t="shared" si="16"/>
        <v>1</v>
      </c>
      <c r="V107">
        <f t="shared" si="5"/>
        <v>1</v>
      </c>
      <c r="W107" s="2">
        <f t="shared" si="6"/>
        <v>-7</v>
      </c>
      <c r="X107" s="2">
        <f t="shared" si="7"/>
        <v>-3</v>
      </c>
      <c r="Y107" s="2">
        <f t="shared" si="8"/>
        <v>7</v>
      </c>
      <c r="Z107" s="2">
        <f t="shared" si="9"/>
        <v>3</v>
      </c>
      <c r="AA107" s="2">
        <f t="shared" si="10"/>
        <v>49</v>
      </c>
      <c r="AB107" s="2">
        <f t="shared" si="11"/>
        <v>9</v>
      </c>
      <c r="AC107" s="2">
        <f t="shared" si="12"/>
        <v>0.7</v>
      </c>
      <c r="AD107" s="2">
        <f t="shared" si="13"/>
        <v>0.15</v>
      </c>
    </row>
    <row r="108" spans="1:30" x14ac:dyDescent="0.25">
      <c r="A108" s="2">
        <v>7</v>
      </c>
      <c r="B108" t="s">
        <v>1949</v>
      </c>
      <c r="C108" t="str">
        <f t="shared" si="25"/>
        <v>tam</v>
      </c>
      <c r="D108" t="str">
        <f t="shared" si="26"/>
        <v>det</v>
      </c>
      <c r="E108" s="2">
        <v>-4.5</v>
      </c>
      <c r="F108" s="2">
        <v>52.5</v>
      </c>
      <c r="G108" t="s">
        <v>292</v>
      </c>
      <c r="H108" t="s">
        <v>271</v>
      </c>
      <c r="I108">
        <v>0</v>
      </c>
      <c r="J108" t="s">
        <v>289</v>
      </c>
      <c r="K108" s="2">
        <v>24</v>
      </c>
      <c r="L108" s="2">
        <v>26</v>
      </c>
      <c r="M108" s="2">
        <v>50</v>
      </c>
      <c r="N108" s="2">
        <v>40</v>
      </c>
      <c r="O108" s="2">
        <v>60</v>
      </c>
      <c r="P108" s="2">
        <v>39</v>
      </c>
      <c r="Q108" s="2">
        <v>9</v>
      </c>
      <c r="R108" s="2">
        <v>24</v>
      </c>
      <c r="S108" s="2">
        <f t="shared" si="14"/>
        <v>33</v>
      </c>
      <c r="T108">
        <f t="shared" si="15"/>
        <v>1</v>
      </c>
      <c r="U108">
        <f t="shared" si="16"/>
        <v>1</v>
      </c>
      <c r="V108">
        <f t="shared" si="5"/>
        <v>0</v>
      </c>
      <c r="W108" s="2">
        <f t="shared" si="6"/>
        <v>-15</v>
      </c>
      <c r="X108" s="2">
        <f t="shared" si="7"/>
        <v>-2</v>
      </c>
      <c r="Y108" s="2">
        <f t="shared" si="8"/>
        <v>15</v>
      </c>
      <c r="Z108" s="2">
        <f t="shared" si="9"/>
        <v>2</v>
      </c>
      <c r="AA108" s="2">
        <f t="shared" si="10"/>
        <v>225</v>
      </c>
      <c r="AB108" s="2">
        <f t="shared" si="11"/>
        <v>4</v>
      </c>
      <c r="AC108" s="2">
        <f t="shared" si="12"/>
        <v>1.6666666666666667</v>
      </c>
      <c r="AD108" s="2">
        <f t="shared" si="13"/>
        <v>8.3333333333333329E-2</v>
      </c>
    </row>
    <row r="109" spans="1:30" x14ac:dyDescent="0.25">
      <c r="A109" s="2">
        <v>7</v>
      </c>
      <c r="B109" t="s">
        <v>1950</v>
      </c>
      <c r="C109" t="str">
        <f t="shared" si="25"/>
        <v>htx</v>
      </c>
      <c r="D109" t="str">
        <f t="shared" si="26"/>
        <v>sea</v>
      </c>
      <c r="E109" s="2">
        <v>-3.5</v>
      </c>
      <c r="F109" s="2">
        <v>40.5</v>
      </c>
      <c r="G109" t="s">
        <v>270</v>
      </c>
      <c r="H109" t="s">
        <v>288</v>
      </c>
      <c r="I109">
        <v>1</v>
      </c>
      <c r="J109" t="s">
        <v>272</v>
      </c>
      <c r="K109" s="2">
        <v>19</v>
      </c>
      <c r="L109" s="2">
        <v>30</v>
      </c>
      <c r="M109" s="2">
        <v>49</v>
      </c>
      <c r="N109" s="2">
        <v>81</v>
      </c>
      <c r="O109" s="2">
        <v>19</v>
      </c>
      <c r="P109" s="2">
        <v>77</v>
      </c>
      <c r="Q109" s="2">
        <v>19</v>
      </c>
      <c r="R109" s="2">
        <v>27</v>
      </c>
      <c r="S109" s="2">
        <f t="shared" si="14"/>
        <v>46</v>
      </c>
      <c r="T109">
        <f t="shared" si="15"/>
        <v>1</v>
      </c>
      <c r="U109">
        <f t="shared" si="16"/>
        <v>1</v>
      </c>
      <c r="V109">
        <f t="shared" si="5"/>
        <v>1</v>
      </c>
      <c r="W109" s="2">
        <f t="shared" si="6"/>
        <v>0</v>
      </c>
      <c r="X109" s="2">
        <f t="shared" si="7"/>
        <v>-3</v>
      </c>
      <c r="Y109" s="2">
        <f t="shared" si="8"/>
        <v>0</v>
      </c>
      <c r="Z109" s="2">
        <f t="shared" si="9"/>
        <v>3</v>
      </c>
      <c r="AA109" s="2">
        <f t="shared" si="10"/>
        <v>0</v>
      </c>
      <c r="AB109" s="2">
        <f t="shared" si="11"/>
        <v>9</v>
      </c>
      <c r="AC109" s="2">
        <f t="shared" si="12"/>
        <v>0</v>
      </c>
      <c r="AD109" s="2">
        <f t="shared" si="13"/>
        <v>0.1111111111111111</v>
      </c>
    </row>
    <row r="110" spans="1:30" x14ac:dyDescent="0.25">
      <c r="A110" s="2">
        <v>8</v>
      </c>
      <c r="B110" t="s">
        <v>2084</v>
      </c>
      <c r="C110" t="str">
        <f t="shared" ref="C110:C122" si="27">TRIM(LEFT(B110, FIND("@", B110)-1))</f>
        <v>min</v>
      </c>
      <c r="D110" t="str">
        <f t="shared" ref="D110:D122" si="28">TRIM(MID(B110, FIND("@", B110)+1, LEN(B110)))</f>
        <v>sdg</v>
      </c>
      <c r="E110" s="2">
        <v>-3</v>
      </c>
      <c r="F110" s="2">
        <v>44.5</v>
      </c>
      <c r="G110" t="s">
        <v>292</v>
      </c>
      <c r="H110" t="s">
        <v>271</v>
      </c>
      <c r="I110">
        <v>1</v>
      </c>
      <c r="J110" t="s">
        <v>272</v>
      </c>
      <c r="K110" s="2">
        <v>19</v>
      </c>
      <c r="L110" s="2">
        <v>24</v>
      </c>
      <c r="M110" s="2">
        <v>43</v>
      </c>
      <c r="N110" s="2">
        <v>44</v>
      </c>
      <c r="O110" s="2">
        <v>56</v>
      </c>
      <c r="P110" s="2">
        <v>58</v>
      </c>
      <c r="Q110" s="2">
        <v>10</v>
      </c>
      <c r="R110" s="2">
        <v>37</v>
      </c>
      <c r="S110" s="2">
        <f t="shared" si="14"/>
        <v>47</v>
      </c>
      <c r="T110">
        <f t="shared" si="15"/>
        <v>1</v>
      </c>
      <c r="U110">
        <f t="shared" si="16"/>
        <v>0</v>
      </c>
      <c r="V110">
        <f t="shared" si="5"/>
        <v>1</v>
      </c>
      <c r="W110" s="2">
        <f t="shared" si="6"/>
        <v>-9</v>
      </c>
      <c r="X110" s="2">
        <f t="shared" si="7"/>
        <v>13</v>
      </c>
      <c r="Y110" s="2">
        <f t="shared" si="8"/>
        <v>9</v>
      </c>
      <c r="Z110" s="2">
        <f t="shared" si="9"/>
        <v>13</v>
      </c>
      <c r="AA110" s="2">
        <f t="shared" si="10"/>
        <v>81</v>
      </c>
      <c r="AB110" s="2">
        <f t="shared" si="11"/>
        <v>169</v>
      </c>
      <c r="AC110" s="2">
        <f t="shared" si="12"/>
        <v>0.9</v>
      </c>
      <c r="AD110" s="2">
        <f t="shared" si="13"/>
        <v>0.35135135135135137</v>
      </c>
    </row>
    <row r="111" spans="1:30" x14ac:dyDescent="0.25">
      <c r="A111" s="2">
        <v>8</v>
      </c>
      <c r="B111" t="s">
        <v>2085</v>
      </c>
      <c r="C111" t="str">
        <f t="shared" si="27"/>
        <v>mia</v>
      </c>
      <c r="D111" t="str">
        <f t="shared" si="28"/>
        <v>atl</v>
      </c>
      <c r="E111" s="2">
        <v>-7.5</v>
      </c>
      <c r="F111" s="2">
        <v>44.5</v>
      </c>
      <c r="G111" t="s">
        <v>270</v>
      </c>
      <c r="H111" t="s">
        <v>288</v>
      </c>
      <c r="I111">
        <v>0</v>
      </c>
      <c r="J111" t="s">
        <v>289</v>
      </c>
      <c r="K111" s="2">
        <v>18</v>
      </c>
      <c r="L111" s="2">
        <v>25</v>
      </c>
      <c r="M111" s="2">
        <v>43</v>
      </c>
      <c r="N111" s="2">
        <v>44</v>
      </c>
      <c r="O111" s="2">
        <v>56</v>
      </c>
      <c r="P111" s="2">
        <v>47</v>
      </c>
      <c r="Q111" s="2">
        <v>34</v>
      </c>
      <c r="R111" s="2">
        <v>10</v>
      </c>
      <c r="S111" s="2">
        <f t="shared" si="14"/>
        <v>44</v>
      </c>
      <c r="T111">
        <f t="shared" si="15"/>
        <v>0</v>
      </c>
      <c r="U111">
        <f t="shared" si="16"/>
        <v>0</v>
      </c>
      <c r="V111">
        <f t="shared" si="5"/>
        <v>1</v>
      </c>
      <c r="W111" s="2">
        <f t="shared" si="6"/>
        <v>16</v>
      </c>
      <c r="X111" s="2">
        <f t="shared" si="7"/>
        <v>-15</v>
      </c>
      <c r="Y111" s="2">
        <f t="shared" si="8"/>
        <v>16</v>
      </c>
      <c r="Z111" s="2">
        <f t="shared" si="9"/>
        <v>15</v>
      </c>
      <c r="AA111" s="2">
        <f t="shared" si="10"/>
        <v>256</v>
      </c>
      <c r="AB111" s="2">
        <f t="shared" si="11"/>
        <v>225</v>
      </c>
      <c r="AC111" s="2">
        <f t="shared" si="12"/>
        <v>0.47058823529411764</v>
      </c>
      <c r="AD111" s="2">
        <f t="shared" si="13"/>
        <v>1.5</v>
      </c>
    </row>
    <row r="112" spans="1:30" x14ac:dyDescent="0.25">
      <c r="A112" s="2">
        <v>8</v>
      </c>
      <c r="B112" t="s">
        <v>2086</v>
      </c>
      <c r="C112" t="str">
        <f t="shared" si="27"/>
        <v>chi</v>
      </c>
      <c r="D112" t="str">
        <f t="shared" si="28"/>
        <v>rav</v>
      </c>
      <c r="E112" s="2">
        <v>-6.5</v>
      </c>
      <c r="F112" s="2">
        <v>50.5</v>
      </c>
      <c r="G112" t="s">
        <v>292</v>
      </c>
      <c r="H112" t="s">
        <v>271</v>
      </c>
      <c r="I112">
        <v>1</v>
      </c>
      <c r="J112" t="s">
        <v>289</v>
      </c>
      <c r="K112" s="2">
        <v>21</v>
      </c>
      <c r="L112" s="2">
        <v>27</v>
      </c>
      <c r="M112" s="2">
        <v>48</v>
      </c>
      <c r="N112" s="2">
        <v>41</v>
      </c>
      <c r="O112" s="2">
        <v>59</v>
      </c>
      <c r="P112" s="2">
        <v>48</v>
      </c>
      <c r="Q112" s="2">
        <v>16</v>
      </c>
      <c r="R112" s="2">
        <v>30</v>
      </c>
      <c r="S112" s="2">
        <f t="shared" si="14"/>
        <v>46</v>
      </c>
      <c r="T112">
        <f t="shared" si="15"/>
        <v>1</v>
      </c>
      <c r="U112">
        <f t="shared" si="16"/>
        <v>1</v>
      </c>
      <c r="V112">
        <f t="shared" si="5"/>
        <v>0</v>
      </c>
      <c r="W112" s="2">
        <f t="shared" si="6"/>
        <v>-5</v>
      </c>
      <c r="X112" s="2">
        <f t="shared" si="7"/>
        <v>3</v>
      </c>
      <c r="Y112" s="2">
        <f t="shared" si="8"/>
        <v>5</v>
      </c>
      <c r="Z112" s="2">
        <f t="shared" si="9"/>
        <v>3</v>
      </c>
      <c r="AA112" s="2">
        <f t="shared" si="10"/>
        <v>25</v>
      </c>
      <c r="AB112" s="2">
        <f t="shared" si="11"/>
        <v>9</v>
      </c>
      <c r="AC112" s="2">
        <f t="shared" si="12"/>
        <v>0.3125</v>
      </c>
      <c r="AD112" s="2">
        <f t="shared" si="13"/>
        <v>0.1</v>
      </c>
    </row>
    <row r="113" spans="1:30" x14ac:dyDescent="0.25">
      <c r="A113" s="2">
        <v>8</v>
      </c>
      <c r="B113" t="s">
        <v>2087</v>
      </c>
      <c r="C113" t="str">
        <f t="shared" si="27"/>
        <v>cle</v>
      </c>
      <c r="D113" t="str">
        <f t="shared" si="28"/>
        <v>nwe</v>
      </c>
      <c r="E113" s="2">
        <v>-7</v>
      </c>
      <c r="F113" s="2">
        <v>40.5</v>
      </c>
      <c r="G113" t="s">
        <v>292</v>
      </c>
      <c r="H113" t="s">
        <v>271</v>
      </c>
      <c r="I113">
        <v>0</v>
      </c>
      <c r="J113" t="s">
        <v>289</v>
      </c>
      <c r="K113" s="2">
        <v>25</v>
      </c>
      <c r="L113" s="2">
        <v>22</v>
      </c>
      <c r="M113" s="2">
        <v>47</v>
      </c>
      <c r="N113" s="2">
        <v>74</v>
      </c>
      <c r="O113" s="2">
        <v>26</v>
      </c>
      <c r="P113" s="2">
        <v>15</v>
      </c>
      <c r="Q113" s="2">
        <v>13</v>
      </c>
      <c r="R113" s="2">
        <v>32</v>
      </c>
      <c r="S113" s="2">
        <f t="shared" si="14"/>
        <v>45</v>
      </c>
      <c r="T113">
        <f t="shared" si="15"/>
        <v>1</v>
      </c>
      <c r="U113">
        <f t="shared" si="16"/>
        <v>0</v>
      </c>
      <c r="V113">
        <f t="shared" si="5"/>
        <v>0</v>
      </c>
      <c r="W113" s="2">
        <f t="shared" si="6"/>
        <v>-12</v>
      </c>
      <c r="X113" s="2">
        <f t="shared" si="7"/>
        <v>10</v>
      </c>
      <c r="Y113" s="2">
        <f t="shared" si="8"/>
        <v>12</v>
      </c>
      <c r="Z113" s="2">
        <f t="shared" si="9"/>
        <v>10</v>
      </c>
      <c r="AA113" s="2">
        <f t="shared" si="10"/>
        <v>144</v>
      </c>
      <c r="AB113" s="2">
        <f t="shared" si="11"/>
        <v>100</v>
      </c>
      <c r="AC113" s="2">
        <f t="shared" si="12"/>
        <v>0.92307692307692313</v>
      </c>
      <c r="AD113" s="2">
        <f t="shared" si="13"/>
        <v>0.3125</v>
      </c>
    </row>
    <row r="114" spans="1:30" x14ac:dyDescent="0.25">
      <c r="A114" s="2">
        <v>8</v>
      </c>
      <c r="B114" t="s">
        <v>2088</v>
      </c>
      <c r="C114" t="str">
        <f t="shared" si="27"/>
        <v>nyg</v>
      </c>
      <c r="D114" t="str">
        <f t="shared" si="28"/>
        <v>phi</v>
      </c>
      <c r="E114" s="2">
        <v>-7</v>
      </c>
      <c r="F114" s="2">
        <v>43.5</v>
      </c>
      <c r="G114" t="s">
        <v>292</v>
      </c>
      <c r="H114" t="s">
        <v>271</v>
      </c>
      <c r="I114">
        <v>0</v>
      </c>
      <c r="J114" t="s">
        <v>289</v>
      </c>
      <c r="K114" s="2">
        <v>17</v>
      </c>
      <c r="L114" s="2">
        <v>22</v>
      </c>
      <c r="M114" s="2">
        <v>39</v>
      </c>
      <c r="N114" s="2">
        <v>33</v>
      </c>
      <c r="O114" s="2">
        <v>67</v>
      </c>
      <c r="P114" s="2">
        <v>42</v>
      </c>
      <c r="Q114" s="2">
        <v>20</v>
      </c>
      <c r="R114" s="2">
        <v>38</v>
      </c>
      <c r="S114" s="2">
        <f t="shared" si="14"/>
        <v>58</v>
      </c>
      <c r="T114">
        <f t="shared" si="15"/>
        <v>1</v>
      </c>
      <c r="U114">
        <f t="shared" si="16"/>
        <v>0</v>
      </c>
      <c r="V114">
        <f t="shared" si="5"/>
        <v>0</v>
      </c>
      <c r="W114" s="2">
        <f t="shared" si="6"/>
        <v>3</v>
      </c>
      <c r="X114" s="2">
        <f t="shared" si="7"/>
        <v>16</v>
      </c>
      <c r="Y114" s="2">
        <f t="shared" si="8"/>
        <v>3</v>
      </c>
      <c r="Z114" s="2">
        <f t="shared" si="9"/>
        <v>16</v>
      </c>
      <c r="AA114" s="2">
        <f t="shared" si="10"/>
        <v>9</v>
      </c>
      <c r="AB114" s="2">
        <f t="shared" si="11"/>
        <v>256</v>
      </c>
      <c r="AC114" s="2">
        <f t="shared" si="12"/>
        <v>0.15</v>
      </c>
      <c r="AD114" s="2">
        <f t="shared" si="13"/>
        <v>0.42105263157894735</v>
      </c>
    </row>
    <row r="115" spans="1:30" x14ac:dyDescent="0.25">
      <c r="A115" s="2">
        <v>8</v>
      </c>
      <c r="B115" t="s">
        <v>2089</v>
      </c>
      <c r="C115" t="str">
        <f t="shared" si="27"/>
        <v>sfo</v>
      </c>
      <c r="D115" t="str">
        <f t="shared" si="28"/>
        <v>htx</v>
      </c>
      <c r="E115" s="2">
        <v>1.5</v>
      </c>
      <c r="F115" s="2">
        <v>41.5</v>
      </c>
      <c r="G115" t="s">
        <v>292</v>
      </c>
      <c r="H115" t="s">
        <v>271</v>
      </c>
      <c r="I115">
        <v>0</v>
      </c>
      <c r="J115" t="s">
        <v>289</v>
      </c>
      <c r="K115" s="2">
        <v>25</v>
      </c>
      <c r="L115" s="2">
        <v>19</v>
      </c>
      <c r="M115" s="2">
        <v>44</v>
      </c>
      <c r="N115" s="2">
        <v>61</v>
      </c>
      <c r="O115" s="2">
        <v>39</v>
      </c>
      <c r="P115" s="2">
        <v>33</v>
      </c>
      <c r="Q115" s="2">
        <v>15</v>
      </c>
      <c r="R115" s="2">
        <v>26</v>
      </c>
      <c r="S115" s="2">
        <f t="shared" si="14"/>
        <v>41</v>
      </c>
      <c r="T115">
        <f t="shared" si="15"/>
        <v>1</v>
      </c>
      <c r="U115">
        <f t="shared" si="16"/>
        <v>1</v>
      </c>
      <c r="V115">
        <f t="shared" si="5"/>
        <v>0</v>
      </c>
      <c r="W115" s="2">
        <f t="shared" si="6"/>
        <v>-10</v>
      </c>
      <c r="X115" s="2">
        <f t="shared" si="7"/>
        <v>7</v>
      </c>
      <c r="Y115" s="2">
        <f t="shared" si="8"/>
        <v>10</v>
      </c>
      <c r="Z115" s="2">
        <f t="shared" si="9"/>
        <v>7</v>
      </c>
      <c r="AA115" s="2">
        <f t="shared" si="10"/>
        <v>100</v>
      </c>
      <c r="AB115" s="2">
        <f t="shared" si="11"/>
        <v>49</v>
      </c>
      <c r="AC115" s="2">
        <f t="shared" si="12"/>
        <v>0.66666666666666663</v>
      </c>
      <c r="AD115" s="2">
        <f t="shared" si="13"/>
        <v>0.26923076923076922</v>
      </c>
    </row>
    <row r="116" spans="1:30" x14ac:dyDescent="0.25">
      <c r="A116" s="2">
        <v>8</v>
      </c>
      <c r="B116" t="s">
        <v>2090</v>
      </c>
      <c r="C116" t="str">
        <f t="shared" si="27"/>
        <v>buf</v>
      </c>
      <c r="D116" t="str">
        <f t="shared" si="28"/>
        <v>car</v>
      </c>
      <c r="E116" s="2">
        <v>7.5</v>
      </c>
      <c r="F116" s="2">
        <v>45.5</v>
      </c>
      <c r="G116" t="s">
        <v>292</v>
      </c>
      <c r="H116" t="s">
        <v>271</v>
      </c>
      <c r="I116">
        <v>1</v>
      </c>
      <c r="J116" t="s">
        <v>272</v>
      </c>
      <c r="K116" s="2">
        <v>24</v>
      </c>
      <c r="L116" s="2">
        <v>21</v>
      </c>
      <c r="M116" s="2">
        <v>45</v>
      </c>
      <c r="N116" s="2">
        <v>48</v>
      </c>
      <c r="O116" s="2">
        <v>52</v>
      </c>
      <c r="P116" s="2">
        <v>66</v>
      </c>
      <c r="Q116" s="2">
        <v>40</v>
      </c>
      <c r="R116" s="2">
        <v>9</v>
      </c>
      <c r="S116" s="2">
        <f t="shared" si="14"/>
        <v>49</v>
      </c>
      <c r="T116">
        <f t="shared" si="15"/>
        <v>0</v>
      </c>
      <c r="U116">
        <f t="shared" si="16"/>
        <v>0</v>
      </c>
      <c r="V116">
        <f t="shared" si="5"/>
        <v>0</v>
      </c>
      <c r="W116" s="2">
        <f t="shared" si="6"/>
        <v>16</v>
      </c>
      <c r="X116" s="2">
        <f t="shared" si="7"/>
        <v>-12</v>
      </c>
      <c r="Y116" s="2">
        <f t="shared" si="8"/>
        <v>16</v>
      </c>
      <c r="Z116" s="2">
        <f t="shared" si="9"/>
        <v>12</v>
      </c>
      <c r="AA116" s="2">
        <f t="shared" si="10"/>
        <v>256</v>
      </c>
      <c r="AB116" s="2">
        <f t="shared" si="11"/>
        <v>144</v>
      </c>
      <c r="AC116" s="2">
        <f t="shared" si="12"/>
        <v>0.4</v>
      </c>
      <c r="AD116" s="2">
        <f t="shared" si="13"/>
        <v>1.3333333333333333</v>
      </c>
    </row>
    <row r="117" spans="1:30" x14ac:dyDescent="0.25">
      <c r="A117" s="2">
        <v>8</v>
      </c>
      <c r="B117" t="s">
        <v>2091</v>
      </c>
      <c r="C117" t="str">
        <f t="shared" si="27"/>
        <v>nyj</v>
      </c>
      <c r="D117" t="str">
        <f t="shared" si="28"/>
        <v>cin</v>
      </c>
      <c r="E117" s="2">
        <v>-6.5</v>
      </c>
      <c r="F117" s="2">
        <v>44.5</v>
      </c>
      <c r="G117" t="s">
        <v>270</v>
      </c>
      <c r="H117" t="s">
        <v>288</v>
      </c>
      <c r="I117">
        <v>0</v>
      </c>
      <c r="J117" t="s">
        <v>272</v>
      </c>
      <c r="K117" s="2">
        <v>18</v>
      </c>
      <c r="L117" s="2">
        <v>29</v>
      </c>
      <c r="M117" s="2">
        <v>47</v>
      </c>
      <c r="N117" s="2">
        <v>59</v>
      </c>
      <c r="O117" s="2">
        <v>41</v>
      </c>
      <c r="P117" s="2">
        <v>68</v>
      </c>
      <c r="Q117" s="2">
        <v>39</v>
      </c>
      <c r="R117" s="2">
        <v>38</v>
      </c>
      <c r="S117" s="2">
        <f t="shared" si="14"/>
        <v>77</v>
      </c>
      <c r="T117">
        <f t="shared" si="15"/>
        <v>0</v>
      </c>
      <c r="U117">
        <f t="shared" si="16"/>
        <v>1</v>
      </c>
      <c r="V117">
        <f t="shared" si="5"/>
        <v>0</v>
      </c>
      <c r="W117" s="2">
        <f t="shared" si="6"/>
        <v>21</v>
      </c>
      <c r="X117" s="2">
        <f t="shared" si="7"/>
        <v>9</v>
      </c>
      <c r="Y117" s="2">
        <f t="shared" si="8"/>
        <v>21</v>
      </c>
      <c r="Z117" s="2">
        <f t="shared" si="9"/>
        <v>9</v>
      </c>
      <c r="AA117" s="2">
        <f t="shared" si="10"/>
        <v>441</v>
      </c>
      <c r="AB117" s="2">
        <f t="shared" si="11"/>
        <v>81</v>
      </c>
      <c r="AC117" s="2">
        <f t="shared" si="12"/>
        <v>0.53846153846153844</v>
      </c>
      <c r="AD117" s="2">
        <f t="shared" si="13"/>
        <v>0.23684210526315788</v>
      </c>
    </row>
    <row r="118" spans="1:30" x14ac:dyDescent="0.25">
      <c r="A118" s="2">
        <v>8</v>
      </c>
      <c r="B118" t="s">
        <v>2092</v>
      </c>
      <c r="C118" t="str">
        <f t="shared" si="27"/>
        <v>tam</v>
      </c>
      <c r="D118" t="str">
        <f t="shared" si="28"/>
        <v>nor</v>
      </c>
      <c r="E118" s="2">
        <v>4.5</v>
      </c>
      <c r="F118" s="2">
        <v>47.5</v>
      </c>
      <c r="G118" t="s">
        <v>270</v>
      </c>
      <c r="H118" t="s">
        <v>288</v>
      </c>
      <c r="I118">
        <v>0</v>
      </c>
      <c r="J118" t="s">
        <v>272</v>
      </c>
      <c r="K118" s="2">
        <v>35</v>
      </c>
      <c r="L118" s="2">
        <v>31</v>
      </c>
      <c r="M118" s="2">
        <v>66</v>
      </c>
      <c r="N118" s="2">
        <v>97</v>
      </c>
      <c r="O118" s="2">
        <v>3</v>
      </c>
      <c r="P118" s="2">
        <v>52</v>
      </c>
      <c r="Q118" s="2">
        <v>23</v>
      </c>
      <c r="R118" s="2">
        <v>3</v>
      </c>
      <c r="S118" s="2">
        <f t="shared" si="14"/>
        <v>26</v>
      </c>
      <c r="T118">
        <f t="shared" si="15"/>
        <v>0</v>
      </c>
      <c r="U118">
        <f t="shared" si="16"/>
        <v>0</v>
      </c>
      <c r="V118">
        <f t="shared" si="5"/>
        <v>0</v>
      </c>
      <c r="W118" s="2">
        <f t="shared" si="6"/>
        <v>-12</v>
      </c>
      <c r="X118" s="2">
        <f t="shared" si="7"/>
        <v>-28</v>
      </c>
      <c r="Y118" s="2">
        <f t="shared" si="8"/>
        <v>12</v>
      </c>
      <c r="Z118" s="2">
        <f t="shared" si="9"/>
        <v>28</v>
      </c>
      <c r="AA118" s="2">
        <f t="shared" si="10"/>
        <v>144</v>
      </c>
      <c r="AB118" s="2">
        <f t="shared" si="11"/>
        <v>784</v>
      </c>
      <c r="AC118" s="2">
        <f t="shared" si="12"/>
        <v>0.52173913043478259</v>
      </c>
      <c r="AD118" s="2">
        <f t="shared" si="13"/>
        <v>9.3333333333333339</v>
      </c>
    </row>
    <row r="119" spans="1:30" x14ac:dyDescent="0.25">
      <c r="A119" s="2">
        <v>8</v>
      </c>
      <c r="B119" t="s">
        <v>2093</v>
      </c>
      <c r="C119" t="str">
        <f t="shared" si="27"/>
        <v>oti</v>
      </c>
      <c r="D119" t="str">
        <f t="shared" si="28"/>
        <v>clt</v>
      </c>
      <c r="E119" s="2">
        <v>-14</v>
      </c>
      <c r="F119" s="2">
        <v>47</v>
      </c>
      <c r="G119" t="s">
        <v>270</v>
      </c>
      <c r="H119" t="s">
        <v>288</v>
      </c>
      <c r="I119">
        <v>1</v>
      </c>
      <c r="J119" t="s">
        <v>272</v>
      </c>
      <c r="K119" s="2">
        <v>17</v>
      </c>
      <c r="L119" s="2">
        <v>35</v>
      </c>
      <c r="M119" s="2">
        <v>52</v>
      </c>
      <c r="N119" s="2">
        <v>69</v>
      </c>
      <c r="O119" s="2">
        <v>31</v>
      </c>
      <c r="P119" s="2">
        <v>66</v>
      </c>
      <c r="Q119" s="2">
        <v>14</v>
      </c>
      <c r="R119" s="2">
        <v>38</v>
      </c>
      <c r="S119" s="2">
        <f t="shared" si="14"/>
        <v>52</v>
      </c>
      <c r="T119">
        <f t="shared" si="15"/>
        <v>1</v>
      </c>
      <c r="U119">
        <f t="shared" si="16"/>
        <v>1</v>
      </c>
      <c r="V119">
        <f t="shared" si="5"/>
        <v>1</v>
      </c>
      <c r="W119" s="2">
        <f t="shared" si="6"/>
        <v>-3</v>
      </c>
      <c r="X119" s="2">
        <f t="shared" si="7"/>
        <v>3</v>
      </c>
      <c r="Y119" s="2">
        <f t="shared" si="8"/>
        <v>3</v>
      </c>
      <c r="Z119" s="2">
        <f t="shared" si="9"/>
        <v>3</v>
      </c>
      <c r="AA119" s="2">
        <f t="shared" si="10"/>
        <v>9</v>
      </c>
      <c r="AB119" s="2">
        <f t="shared" si="11"/>
        <v>9</v>
      </c>
      <c r="AC119" s="2">
        <f t="shared" si="12"/>
        <v>0.21428571428571427</v>
      </c>
      <c r="AD119" s="2">
        <f t="shared" si="13"/>
        <v>7.8947368421052627E-2</v>
      </c>
    </row>
    <row r="120" spans="1:30" x14ac:dyDescent="0.25">
      <c r="A120" s="2">
        <v>8</v>
      </c>
      <c r="B120" t="s">
        <v>2094</v>
      </c>
      <c r="C120" t="str">
        <f t="shared" si="27"/>
        <v>dal</v>
      </c>
      <c r="D120" t="str">
        <f t="shared" si="28"/>
        <v>den</v>
      </c>
      <c r="E120" s="2">
        <v>-3</v>
      </c>
      <c r="F120" s="2">
        <v>49.5</v>
      </c>
      <c r="G120" t="s">
        <v>292</v>
      </c>
      <c r="H120" t="s">
        <v>271</v>
      </c>
      <c r="I120">
        <v>1</v>
      </c>
      <c r="J120" t="s">
        <v>272</v>
      </c>
      <c r="K120" s="2">
        <v>16</v>
      </c>
      <c r="L120" s="2">
        <v>22</v>
      </c>
      <c r="M120" s="2">
        <v>38</v>
      </c>
      <c r="N120" s="2">
        <v>13</v>
      </c>
      <c r="O120" s="2">
        <v>87</v>
      </c>
      <c r="P120" s="2">
        <v>61</v>
      </c>
      <c r="Q120" s="2">
        <v>24</v>
      </c>
      <c r="R120" s="2">
        <v>44</v>
      </c>
      <c r="S120" s="2">
        <f t="shared" si="14"/>
        <v>68</v>
      </c>
      <c r="T120">
        <f t="shared" si="15"/>
        <v>1</v>
      </c>
      <c r="U120">
        <f t="shared" si="16"/>
        <v>0</v>
      </c>
      <c r="V120">
        <f t="shared" si="5"/>
        <v>1</v>
      </c>
      <c r="W120" s="2">
        <f t="shared" si="6"/>
        <v>8</v>
      </c>
      <c r="X120" s="2">
        <f t="shared" si="7"/>
        <v>22</v>
      </c>
      <c r="Y120" s="2">
        <f t="shared" si="8"/>
        <v>8</v>
      </c>
      <c r="Z120" s="2">
        <f t="shared" si="9"/>
        <v>22</v>
      </c>
      <c r="AA120" s="2">
        <f t="shared" si="10"/>
        <v>64</v>
      </c>
      <c r="AB120" s="2">
        <f t="shared" si="11"/>
        <v>484</v>
      </c>
      <c r="AC120" s="2">
        <f t="shared" si="12"/>
        <v>0.33333333333333331</v>
      </c>
      <c r="AD120" s="2">
        <f t="shared" si="13"/>
        <v>0.5</v>
      </c>
    </row>
    <row r="121" spans="1:30" x14ac:dyDescent="0.25">
      <c r="A121" s="2">
        <v>8</v>
      </c>
      <c r="B121" t="s">
        <v>2095</v>
      </c>
      <c r="C121" t="str">
        <f t="shared" si="27"/>
        <v>gnb</v>
      </c>
      <c r="D121" t="str">
        <f t="shared" si="28"/>
        <v>pit</v>
      </c>
      <c r="E121" s="2">
        <v>3.5</v>
      </c>
      <c r="F121" s="2">
        <v>44.5</v>
      </c>
      <c r="G121" t="s">
        <v>270</v>
      </c>
      <c r="H121" t="s">
        <v>288</v>
      </c>
      <c r="I121">
        <v>0</v>
      </c>
      <c r="J121" t="s">
        <v>272</v>
      </c>
      <c r="K121" s="2">
        <v>29</v>
      </c>
      <c r="L121" s="2">
        <v>26</v>
      </c>
      <c r="M121" s="2">
        <v>55</v>
      </c>
      <c r="N121" s="2">
        <v>86</v>
      </c>
      <c r="O121" s="2">
        <v>14</v>
      </c>
      <c r="P121" s="2">
        <v>52</v>
      </c>
      <c r="Q121" s="2">
        <v>35</v>
      </c>
      <c r="R121" s="2">
        <v>25</v>
      </c>
      <c r="S121" s="2">
        <f t="shared" si="14"/>
        <v>60</v>
      </c>
      <c r="T121">
        <f t="shared" si="15"/>
        <v>0</v>
      </c>
      <c r="U121">
        <f t="shared" si="16"/>
        <v>1</v>
      </c>
      <c r="V121">
        <f t="shared" si="5"/>
        <v>0</v>
      </c>
      <c r="W121" s="2">
        <f t="shared" si="6"/>
        <v>6</v>
      </c>
      <c r="X121" s="2">
        <f t="shared" si="7"/>
        <v>-1</v>
      </c>
      <c r="Y121" s="2">
        <f t="shared" si="8"/>
        <v>6</v>
      </c>
      <c r="Z121" s="2">
        <f t="shared" si="9"/>
        <v>1</v>
      </c>
      <c r="AA121" s="2">
        <f t="shared" si="10"/>
        <v>36</v>
      </c>
      <c r="AB121" s="2">
        <f t="shared" si="11"/>
        <v>1</v>
      </c>
      <c r="AC121" s="2">
        <f t="shared" si="12"/>
        <v>0.17142857142857143</v>
      </c>
      <c r="AD121" s="2">
        <f t="shared" si="13"/>
        <v>0.04</v>
      </c>
    </row>
    <row r="122" spans="1:30" x14ac:dyDescent="0.25">
      <c r="A122" s="2">
        <v>8</v>
      </c>
      <c r="B122" t="s">
        <v>2096</v>
      </c>
      <c r="C122" t="str">
        <f t="shared" si="27"/>
        <v>was</v>
      </c>
      <c r="D122" t="str">
        <f t="shared" si="28"/>
        <v>kan</v>
      </c>
      <c r="E122" s="2">
        <v>-10.5</v>
      </c>
      <c r="F122" s="2">
        <v>48.5</v>
      </c>
      <c r="G122" t="s">
        <v>292</v>
      </c>
      <c r="H122" t="s">
        <v>271</v>
      </c>
      <c r="I122">
        <v>1</v>
      </c>
      <c r="J122" t="s">
        <v>272</v>
      </c>
      <c r="K122" s="2">
        <v>18</v>
      </c>
      <c r="L122" s="2">
        <v>30</v>
      </c>
      <c r="M122" s="2">
        <v>48</v>
      </c>
      <c r="N122" s="2">
        <v>49</v>
      </c>
      <c r="O122" s="2">
        <v>51</v>
      </c>
      <c r="P122" s="2">
        <v>56</v>
      </c>
      <c r="Q122" s="2">
        <v>7</v>
      </c>
      <c r="R122" s="2">
        <v>28</v>
      </c>
      <c r="S122" s="2">
        <f t="shared" si="14"/>
        <v>35</v>
      </c>
      <c r="T122">
        <f t="shared" si="15"/>
        <v>1</v>
      </c>
      <c r="U122">
        <f t="shared" si="16"/>
        <v>1</v>
      </c>
      <c r="V122">
        <f t="shared" si="5"/>
        <v>1</v>
      </c>
      <c r="W122" s="2">
        <f t="shared" si="6"/>
        <v>-11</v>
      </c>
      <c r="X122" s="2">
        <f t="shared" si="7"/>
        <v>-2</v>
      </c>
      <c r="Y122" s="2">
        <f t="shared" si="8"/>
        <v>11</v>
      </c>
      <c r="Z122" s="2">
        <f t="shared" si="9"/>
        <v>2</v>
      </c>
      <c r="AA122" s="2">
        <f t="shared" si="10"/>
        <v>121</v>
      </c>
      <c r="AB122" s="2">
        <f t="shared" si="11"/>
        <v>4</v>
      </c>
      <c r="AC122" s="2">
        <f t="shared" si="12"/>
        <v>1.5714285714285714</v>
      </c>
      <c r="AD122" s="2">
        <f t="shared" si="13"/>
        <v>7.1428571428571425E-2</v>
      </c>
    </row>
    <row r="123" spans="1:30" x14ac:dyDescent="0.25">
      <c r="A123" s="2">
        <v>9</v>
      </c>
      <c r="B123" t="s">
        <v>2097</v>
      </c>
      <c r="C123" t="str">
        <f t="shared" ref="C123:C136" si="29">TRIM(LEFT(B123, FIND("@", B123)-1))</f>
        <v>rav</v>
      </c>
      <c r="D123" t="str">
        <f t="shared" ref="D123:D136" si="30">TRIM(MID(B123, FIND("@", B123)+1, LEN(B123)))</f>
        <v>mia</v>
      </c>
      <c r="E123" s="2">
        <v>7.5</v>
      </c>
      <c r="F123" s="2">
        <v>50.5</v>
      </c>
      <c r="G123" t="s">
        <v>292</v>
      </c>
      <c r="H123" t="s">
        <v>271</v>
      </c>
      <c r="I123">
        <v>0</v>
      </c>
      <c r="J123" t="s">
        <v>272</v>
      </c>
      <c r="K123" s="2">
        <v>26</v>
      </c>
      <c r="L123" s="2">
        <v>20</v>
      </c>
      <c r="M123" s="2">
        <v>46</v>
      </c>
      <c r="N123" s="2">
        <v>32</v>
      </c>
      <c r="O123" s="2">
        <v>68</v>
      </c>
      <c r="P123" s="2">
        <v>55</v>
      </c>
      <c r="Q123" s="2">
        <v>28</v>
      </c>
      <c r="R123" s="2">
        <v>6</v>
      </c>
      <c r="S123" s="2">
        <f t="shared" si="14"/>
        <v>34</v>
      </c>
      <c r="T123">
        <f t="shared" si="15"/>
        <v>0</v>
      </c>
      <c r="U123">
        <f t="shared" si="16"/>
        <v>1</v>
      </c>
      <c r="V123">
        <f t="shared" si="5"/>
        <v>0</v>
      </c>
      <c r="W123" s="2">
        <f t="shared" si="6"/>
        <v>2</v>
      </c>
      <c r="X123" s="2">
        <f t="shared" si="7"/>
        <v>-14</v>
      </c>
      <c r="Y123" s="2">
        <f t="shared" si="8"/>
        <v>2</v>
      </c>
      <c r="Z123" s="2">
        <f t="shared" si="9"/>
        <v>14</v>
      </c>
      <c r="AA123" s="2">
        <f t="shared" si="10"/>
        <v>4</v>
      </c>
      <c r="AB123" s="2">
        <f t="shared" si="11"/>
        <v>196</v>
      </c>
      <c r="AC123" s="2">
        <f t="shared" si="12"/>
        <v>7.1428571428571425E-2</v>
      </c>
      <c r="AD123" s="2">
        <f t="shared" si="13"/>
        <v>2.3333333333333335</v>
      </c>
    </row>
    <row r="124" spans="1:30" x14ac:dyDescent="0.25">
      <c r="A124" s="2">
        <v>9</v>
      </c>
      <c r="B124" t="s">
        <v>2098</v>
      </c>
      <c r="C124" t="str">
        <f t="shared" si="29"/>
        <v>chi</v>
      </c>
      <c r="D124" t="str">
        <f t="shared" si="30"/>
        <v>cin</v>
      </c>
      <c r="E124" s="2">
        <v>2.5</v>
      </c>
      <c r="F124" s="2">
        <v>52.5</v>
      </c>
      <c r="G124" t="s">
        <v>292</v>
      </c>
      <c r="H124" t="s">
        <v>271</v>
      </c>
      <c r="I124">
        <v>0</v>
      </c>
      <c r="J124" t="s">
        <v>289</v>
      </c>
      <c r="K124" s="2">
        <v>32</v>
      </c>
      <c r="L124" s="2">
        <v>20</v>
      </c>
      <c r="M124" s="2">
        <v>52</v>
      </c>
      <c r="N124" s="2">
        <v>48</v>
      </c>
      <c r="O124" s="2">
        <v>52</v>
      </c>
      <c r="P124" s="2">
        <v>17</v>
      </c>
      <c r="Q124" s="2">
        <v>47</v>
      </c>
      <c r="R124" s="2">
        <v>42</v>
      </c>
      <c r="S124" s="2">
        <f t="shared" si="14"/>
        <v>89</v>
      </c>
      <c r="T124">
        <f t="shared" si="15"/>
        <v>0</v>
      </c>
      <c r="U124">
        <f t="shared" si="16"/>
        <v>0</v>
      </c>
      <c r="V124">
        <f t="shared" si="5"/>
        <v>1</v>
      </c>
      <c r="W124" s="2">
        <f t="shared" si="6"/>
        <v>15</v>
      </c>
      <c r="X124" s="2">
        <f t="shared" si="7"/>
        <v>22</v>
      </c>
      <c r="Y124" s="2">
        <f t="shared" si="8"/>
        <v>15</v>
      </c>
      <c r="Z124" s="2">
        <f t="shared" si="9"/>
        <v>22</v>
      </c>
      <c r="AA124" s="2">
        <f t="shared" si="10"/>
        <v>225</v>
      </c>
      <c r="AB124" s="2">
        <f t="shared" si="11"/>
        <v>484</v>
      </c>
      <c r="AC124" s="2">
        <f t="shared" si="12"/>
        <v>0.31914893617021278</v>
      </c>
      <c r="AD124" s="2">
        <f t="shared" si="13"/>
        <v>0.52380952380952384</v>
      </c>
    </row>
    <row r="125" spans="1:30" x14ac:dyDescent="0.25">
      <c r="A125" s="2">
        <v>9</v>
      </c>
      <c r="B125" t="s">
        <v>2099</v>
      </c>
      <c r="C125" t="str">
        <f t="shared" si="29"/>
        <v>atl</v>
      </c>
      <c r="D125" t="str">
        <f t="shared" si="30"/>
        <v>nwe</v>
      </c>
      <c r="E125" s="2">
        <v>-5.5</v>
      </c>
      <c r="F125" s="2">
        <v>45</v>
      </c>
      <c r="G125" t="s">
        <v>270</v>
      </c>
      <c r="H125" t="s">
        <v>288</v>
      </c>
      <c r="I125">
        <v>0</v>
      </c>
      <c r="J125" t="s">
        <v>272</v>
      </c>
      <c r="K125" s="2">
        <v>23</v>
      </c>
      <c r="L125" s="2">
        <v>30</v>
      </c>
      <c r="M125" s="2">
        <v>53</v>
      </c>
      <c r="N125" s="2">
        <v>79</v>
      </c>
      <c r="O125" s="2">
        <v>21</v>
      </c>
      <c r="P125" s="2">
        <v>55</v>
      </c>
      <c r="Q125" s="2">
        <v>23</v>
      </c>
      <c r="R125" s="2">
        <v>24</v>
      </c>
      <c r="S125" s="2">
        <f t="shared" si="14"/>
        <v>47</v>
      </c>
      <c r="T125">
        <f t="shared" si="15"/>
        <v>0</v>
      </c>
      <c r="U125">
        <f t="shared" si="16"/>
        <v>1</v>
      </c>
      <c r="V125">
        <f t="shared" si="5"/>
        <v>0</v>
      </c>
      <c r="W125" s="2">
        <f t="shared" si="6"/>
        <v>0</v>
      </c>
      <c r="X125" s="2">
        <f t="shared" si="7"/>
        <v>-6</v>
      </c>
      <c r="Y125" s="2">
        <f t="shared" si="8"/>
        <v>0</v>
      </c>
      <c r="Z125" s="2">
        <f t="shared" si="9"/>
        <v>6</v>
      </c>
      <c r="AA125" s="2">
        <f t="shared" si="10"/>
        <v>0</v>
      </c>
      <c r="AB125" s="2">
        <f t="shared" si="11"/>
        <v>36</v>
      </c>
      <c r="AC125" s="2">
        <f t="shared" si="12"/>
        <v>0</v>
      </c>
      <c r="AD125" s="2">
        <f t="shared" si="13"/>
        <v>0.25</v>
      </c>
    </row>
    <row r="126" spans="1:30" x14ac:dyDescent="0.25">
      <c r="A126" s="2">
        <v>9</v>
      </c>
      <c r="B126" t="s">
        <v>2100</v>
      </c>
      <c r="C126" t="str">
        <f t="shared" si="29"/>
        <v>sdg</v>
      </c>
      <c r="D126" t="str">
        <f t="shared" si="30"/>
        <v>oti</v>
      </c>
      <c r="E126" s="2">
        <v>10</v>
      </c>
      <c r="F126" s="2">
        <v>43.5</v>
      </c>
      <c r="G126" t="s">
        <v>292</v>
      </c>
      <c r="H126" t="s">
        <v>271</v>
      </c>
      <c r="I126">
        <v>1</v>
      </c>
      <c r="J126" t="s">
        <v>272</v>
      </c>
      <c r="K126" s="2">
        <v>26</v>
      </c>
      <c r="L126" s="2">
        <v>21</v>
      </c>
      <c r="M126" s="2">
        <v>47</v>
      </c>
      <c r="N126" s="2">
        <v>64</v>
      </c>
      <c r="O126" s="2">
        <v>36</v>
      </c>
      <c r="P126" s="2">
        <v>70</v>
      </c>
      <c r="Q126" s="2">
        <v>27</v>
      </c>
      <c r="R126" s="2">
        <v>20</v>
      </c>
      <c r="S126" s="2">
        <f t="shared" si="14"/>
        <v>47</v>
      </c>
      <c r="T126">
        <f t="shared" si="15"/>
        <v>1</v>
      </c>
      <c r="U126">
        <f t="shared" si="16"/>
        <v>0</v>
      </c>
      <c r="V126">
        <f t="shared" si="5"/>
        <v>1</v>
      </c>
      <c r="W126" s="2">
        <f t="shared" si="6"/>
        <v>1</v>
      </c>
      <c r="X126" s="2">
        <f t="shared" si="7"/>
        <v>-1</v>
      </c>
      <c r="Y126" s="2">
        <f t="shared" si="8"/>
        <v>1</v>
      </c>
      <c r="Z126" s="2">
        <f t="shared" si="9"/>
        <v>1</v>
      </c>
      <c r="AA126" s="2">
        <f t="shared" si="10"/>
        <v>1</v>
      </c>
      <c r="AB126" s="2">
        <f t="shared" si="11"/>
        <v>1</v>
      </c>
      <c r="AC126" s="2">
        <f t="shared" si="12"/>
        <v>3.7037037037037035E-2</v>
      </c>
      <c r="AD126" s="2">
        <f t="shared" si="13"/>
        <v>0.05</v>
      </c>
    </row>
    <row r="127" spans="1:30" x14ac:dyDescent="0.25">
      <c r="A127" s="2">
        <v>9</v>
      </c>
      <c r="B127" t="s">
        <v>2101</v>
      </c>
      <c r="C127" t="str">
        <f t="shared" si="29"/>
        <v>min</v>
      </c>
      <c r="D127" t="str">
        <f t="shared" si="30"/>
        <v>det</v>
      </c>
      <c r="E127" s="2">
        <v>-8.5</v>
      </c>
      <c r="F127" s="2">
        <v>47.5</v>
      </c>
      <c r="G127" t="s">
        <v>270</v>
      </c>
      <c r="H127" t="s">
        <v>288</v>
      </c>
      <c r="I127">
        <v>0</v>
      </c>
      <c r="J127" t="s">
        <v>289</v>
      </c>
      <c r="K127" s="2">
        <v>24</v>
      </c>
      <c r="L127" s="2">
        <v>32</v>
      </c>
      <c r="M127" s="2">
        <v>56</v>
      </c>
      <c r="N127" s="2">
        <v>81</v>
      </c>
      <c r="O127" s="2">
        <v>19</v>
      </c>
      <c r="P127" s="2">
        <v>49</v>
      </c>
      <c r="Q127" s="2">
        <v>27</v>
      </c>
      <c r="R127" s="2">
        <v>24</v>
      </c>
      <c r="S127" s="2">
        <f t="shared" si="14"/>
        <v>51</v>
      </c>
      <c r="T127">
        <f t="shared" si="15"/>
        <v>0</v>
      </c>
      <c r="U127">
        <f t="shared" si="16"/>
        <v>1</v>
      </c>
      <c r="V127">
        <f t="shared" si="5"/>
        <v>1</v>
      </c>
      <c r="W127" s="2">
        <f t="shared" si="6"/>
        <v>3</v>
      </c>
      <c r="X127" s="2">
        <f t="shared" si="7"/>
        <v>-8</v>
      </c>
      <c r="Y127" s="2">
        <f t="shared" si="8"/>
        <v>3</v>
      </c>
      <c r="Z127" s="2">
        <f t="shared" si="9"/>
        <v>8</v>
      </c>
      <c r="AA127" s="2">
        <f t="shared" si="10"/>
        <v>9</v>
      </c>
      <c r="AB127" s="2">
        <f t="shared" si="11"/>
        <v>64</v>
      </c>
      <c r="AC127" s="2">
        <f t="shared" si="12"/>
        <v>0.1111111111111111</v>
      </c>
      <c r="AD127" s="2">
        <f t="shared" si="13"/>
        <v>0.33333333333333331</v>
      </c>
    </row>
    <row r="128" spans="1:30" x14ac:dyDescent="0.25">
      <c r="A128" s="2">
        <v>9</v>
      </c>
      <c r="B128" t="s">
        <v>2102</v>
      </c>
      <c r="C128" t="str">
        <f t="shared" si="29"/>
        <v>car</v>
      </c>
      <c r="D128" t="str">
        <f t="shared" si="30"/>
        <v>gnb</v>
      </c>
      <c r="E128" s="2">
        <v>-12.5</v>
      </c>
      <c r="F128" s="2">
        <v>45</v>
      </c>
      <c r="G128" t="s">
        <v>270</v>
      </c>
      <c r="H128" t="s">
        <v>288</v>
      </c>
      <c r="I128">
        <v>0</v>
      </c>
      <c r="J128" t="s">
        <v>272</v>
      </c>
      <c r="K128" s="2">
        <v>15</v>
      </c>
      <c r="L128" s="2">
        <v>32</v>
      </c>
      <c r="M128" s="2">
        <v>47</v>
      </c>
      <c r="N128" s="2">
        <v>57</v>
      </c>
      <c r="O128" s="2">
        <v>43</v>
      </c>
      <c r="P128" s="2">
        <v>67</v>
      </c>
      <c r="Q128" s="2">
        <v>16</v>
      </c>
      <c r="R128" s="2">
        <v>13</v>
      </c>
      <c r="S128" s="2">
        <f t="shared" si="14"/>
        <v>29</v>
      </c>
      <c r="T128">
        <f t="shared" si="15"/>
        <v>0</v>
      </c>
      <c r="U128">
        <f t="shared" si="16"/>
        <v>0</v>
      </c>
      <c r="V128">
        <f t="shared" si="5"/>
        <v>0</v>
      </c>
      <c r="W128" s="2">
        <f t="shared" si="6"/>
        <v>1</v>
      </c>
      <c r="X128" s="2">
        <f t="shared" si="7"/>
        <v>-19</v>
      </c>
      <c r="Y128" s="2">
        <f t="shared" si="8"/>
        <v>1</v>
      </c>
      <c r="Z128" s="2">
        <f t="shared" si="9"/>
        <v>19</v>
      </c>
      <c r="AA128" s="2">
        <f t="shared" si="10"/>
        <v>1</v>
      </c>
      <c r="AB128" s="2">
        <f t="shared" si="11"/>
        <v>361</v>
      </c>
      <c r="AC128" s="2">
        <f t="shared" si="12"/>
        <v>6.25E-2</v>
      </c>
      <c r="AD128" s="2">
        <f t="shared" si="13"/>
        <v>1.4615384615384615</v>
      </c>
    </row>
    <row r="129" spans="1:30" x14ac:dyDescent="0.25">
      <c r="A129" s="2">
        <v>9</v>
      </c>
      <c r="B129" t="s">
        <v>2103</v>
      </c>
      <c r="C129" t="str">
        <f t="shared" si="29"/>
        <v>clt</v>
      </c>
      <c r="D129" t="str">
        <f t="shared" si="30"/>
        <v>pit</v>
      </c>
      <c r="E129" s="2">
        <v>3</v>
      </c>
      <c r="F129" s="2">
        <v>49.5</v>
      </c>
      <c r="G129" t="s">
        <v>292</v>
      </c>
      <c r="H129" t="s">
        <v>271</v>
      </c>
      <c r="I129">
        <v>1</v>
      </c>
      <c r="J129" t="s">
        <v>289</v>
      </c>
      <c r="K129" s="2">
        <v>25</v>
      </c>
      <c r="L129" s="2">
        <v>22</v>
      </c>
      <c r="M129" s="2">
        <v>47</v>
      </c>
      <c r="N129" s="2">
        <v>40</v>
      </c>
      <c r="O129" s="2">
        <v>60</v>
      </c>
      <c r="P129" s="2">
        <v>50</v>
      </c>
      <c r="Q129" s="2">
        <v>20</v>
      </c>
      <c r="R129" s="2">
        <v>27</v>
      </c>
      <c r="S129" s="2">
        <f t="shared" si="14"/>
        <v>47</v>
      </c>
      <c r="T129">
        <f t="shared" si="15"/>
        <v>1</v>
      </c>
      <c r="U129">
        <f t="shared" si="16"/>
        <v>1</v>
      </c>
      <c r="V129">
        <f t="shared" si="5"/>
        <v>0</v>
      </c>
      <c r="W129" s="2">
        <f t="shared" si="6"/>
        <v>-5</v>
      </c>
      <c r="X129" s="2">
        <f t="shared" si="7"/>
        <v>5</v>
      </c>
      <c r="Y129" s="2">
        <f t="shared" si="8"/>
        <v>5</v>
      </c>
      <c r="Z129" s="2">
        <f t="shared" si="9"/>
        <v>5</v>
      </c>
      <c r="AA129" s="2">
        <f t="shared" si="10"/>
        <v>25</v>
      </c>
      <c r="AB129" s="2">
        <f t="shared" si="11"/>
        <v>25</v>
      </c>
      <c r="AC129" s="2">
        <f t="shared" si="12"/>
        <v>0.25</v>
      </c>
      <c r="AD129" s="2">
        <f t="shared" si="13"/>
        <v>0.18518518518518517</v>
      </c>
    </row>
    <row r="130" spans="1:30" x14ac:dyDescent="0.25">
      <c r="A130" s="2">
        <v>9</v>
      </c>
      <c r="B130" t="s">
        <v>2104</v>
      </c>
      <c r="C130" t="str">
        <f t="shared" si="29"/>
        <v>sfo</v>
      </c>
      <c r="D130" t="str">
        <f t="shared" si="30"/>
        <v>nyg</v>
      </c>
      <c r="E130" s="2">
        <v>2.5</v>
      </c>
      <c r="F130" s="2">
        <v>48.5</v>
      </c>
      <c r="G130" t="s">
        <v>270</v>
      </c>
      <c r="H130" t="s">
        <v>288</v>
      </c>
      <c r="I130">
        <v>1</v>
      </c>
      <c r="J130" t="s">
        <v>272</v>
      </c>
      <c r="K130" s="2">
        <v>30</v>
      </c>
      <c r="L130" s="2">
        <v>32</v>
      </c>
      <c r="M130" s="2">
        <v>62</v>
      </c>
      <c r="N130" s="2">
        <v>91</v>
      </c>
      <c r="O130" s="2">
        <v>9</v>
      </c>
      <c r="P130" s="2">
        <v>68</v>
      </c>
      <c r="Q130" s="2">
        <v>34</v>
      </c>
      <c r="R130" s="2">
        <v>24</v>
      </c>
      <c r="S130" s="2">
        <f t="shared" si="14"/>
        <v>58</v>
      </c>
      <c r="T130">
        <f t="shared" si="15"/>
        <v>0</v>
      </c>
      <c r="U130">
        <f t="shared" si="16"/>
        <v>1</v>
      </c>
      <c r="V130">
        <f t="shared" si="5"/>
        <v>0</v>
      </c>
      <c r="W130" s="2">
        <f t="shared" si="6"/>
        <v>4</v>
      </c>
      <c r="X130" s="2">
        <f t="shared" si="7"/>
        <v>-8</v>
      </c>
      <c r="Y130" s="2">
        <f t="shared" si="8"/>
        <v>4</v>
      </c>
      <c r="Z130" s="2">
        <f t="shared" si="9"/>
        <v>8</v>
      </c>
      <c r="AA130" s="2">
        <f t="shared" si="10"/>
        <v>16</v>
      </c>
      <c r="AB130" s="2">
        <f t="shared" si="11"/>
        <v>64</v>
      </c>
      <c r="AC130" s="2">
        <f t="shared" si="12"/>
        <v>0.11764705882352941</v>
      </c>
      <c r="AD130" s="2">
        <f t="shared" si="13"/>
        <v>0.33333333333333331</v>
      </c>
    </row>
    <row r="131" spans="1:30" x14ac:dyDescent="0.25">
      <c r="A131" s="2">
        <v>9</v>
      </c>
      <c r="B131" t="s">
        <v>2105</v>
      </c>
      <c r="C131" t="str">
        <f t="shared" si="29"/>
        <v>den</v>
      </c>
      <c r="D131" t="str">
        <f t="shared" si="30"/>
        <v>htx</v>
      </c>
      <c r="E131" s="2">
        <v>-1.5</v>
      </c>
      <c r="F131" s="2">
        <v>39.5</v>
      </c>
      <c r="G131" t="s">
        <v>270</v>
      </c>
      <c r="H131" t="s">
        <v>288</v>
      </c>
      <c r="I131">
        <v>0</v>
      </c>
      <c r="J131" t="s">
        <v>289</v>
      </c>
      <c r="K131" s="2">
        <v>26</v>
      </c>
      <c r="L131" s="2">
        <v>17</v>
      </c>
      <c r="M131" s="2">
        <v>43</v>
      </c>
      <c r="N131" s="2">
        <v>63</v>
      </c>
      <c r="O131" s="2">
        <v>37</v>
      </c>
      <c r="P131" s="2">
        <v>15</v>
      </c>
      <c r="Q131" s="2">
        <v>18</v>
      </c>
      <c r="R131" s="2">
        <v>15</v>
      </c>
      <c r="S131" s="2">
        <f t="shared" si="14"/>
        <v>33</v>
      </c>
      <c r="T131">
        <f t="shared" si="15"/>
        <v>0</v>
      </c>
      <c r="U131">
        <f t="shared" si="16"/>
        <v>0</v>
      </c>
      <c r="V131">
        <f t="shared" si="5"/>
        <v>1</v>
      </c>
      <c r="W131" s="2">
        <f t="shared" si="6"/>
        <v>-8</v>
      </c>
      <c r="X131" s="2">
        <f t="shared" si="7"/>
        <v>-2</v>
      </c>
      <c r="Y131" s="2">
        <f t="shared" si="8"/>
        <v>8</v>
      </c>
      <c r="Z131" s="2">
        <f t="shared" si="9"/>
        <v>2</v>
      </c>
      <c r="AA131" s="2">
        <f t="shared" si="10"/>
        <v>64</v>
      </c>
      <c r="AB131" s="2">
        <f t="shared" si="11"/>
        <v>4</v>
      </c>
      <c r="AC131" s="2">
        <f t="shared" si="12"/>
        <v>0.44444444444444442</v>
      </c>
      <c r="AD131" s="2">
        <f t="shared" si="13"/>
        <v>0.13333333333333333</v>
      </c>
    </row>
    <row r="132" spans="1:30" x14ac:dyDescent="0.25">
      <c r="A132" s="2">
        <v>9</v>
      </c>
      <c r="B132" t="s">
        <v>2106</v>
      </c>
      <c r="C132" t="str">
        <f t="shared" si="29"/>
        <v>nor</v>
      </c>
      <c r="D132" t="str">
        <f t="shared" si="30"/>
        <v>ram</v>
      </c>
      <c r="E132" s="2">
        <v>-13.5</v>
      </c>
      <c r="F132" s="2">
        <v>44.5</v>
      </c>
      <c r="G132" t="s">
        <v>270</v>
      </c>
      <c r="H132" t="s">
        <v>288</v>
      </c>
      <c r="I132">
        <v>0</v>
      </c>
      <c r="J132" t="s">
        <v>289</v>
      </c>
      <c r="K132" s="2">
        <v>17</v>
      </c>
      <c r="L132" s="2">
        <v>28</v>
      </c>
      <c r="M132" s="2">
        <v>45</v>
      </c>
      <c r="N132" s="2">
        <v>53</v>
      </c>
      <c r="O132" s="2">
        <v>47</v>
      </c>
      <c r="P132" s="2">
        <v>40</v>
      </c>
      <c r="Q132" s="2">
        <v>10</v>
      </c>
      <c r="R132" s="2">
        <v>34</v>
      </c>
      <c r="S132" s="2">
        <f t="shared" si="14"/>
        <v>44</v>
      </c>
      <c r="T132">
        <f t="shared" si="15"/>
        <v>1</v>
      </c>
      <c r="U132">
        <f t="shared" si="16"/>
        <v>0</v>
      </c>
      <c r="V132">
        <f t="shared" si="5"/>
        <v>0</v>
      </c>
      <c r="W132" s="2">
        <f t="shared" si="6"/>
        <v>-7</v>
      </c>
      <c r="X132" s="2">
        <f t="shared" si="7"/>
        <v>6</v>
      </c>
      <c r="Y132" s="2">
        <f t="shared" si="8"/>
        <v>7</v>
      </c>
      <c r="Z132" s="2">
        <f t="shared" si="9"/>
        <v>6</v>
      </c>
      <c r="AA132" s="2">
        <f t="shared" si="10"/>
        <v>49</v>
      </c>
      <c r="AB132" s="2">
        <f t="shared" si="11"/>
        <v>36</v>
      </c>
      <c r="AC132" s="2">
        <f t="shared" si="12"/>
        <v>0.7</v>
      </c>
      <c r="AD132" s="2">
        <f t="shared" si="13"/>
        <v>0.17647058823529413</v>
      </c>
    </row>
    <row r="133" spans="1:30" x14ac:dyDescent="0.25">
      <c r="A133" s="2">
        <v>9</v>
      </c>
      <c r="B133" t="s">
        <v>2107</v>
      </c>
      <c r="C133" t="str">
        <f t="shared" si="29"/>
        <v>jax</v>
      </c>
      <c r="D133" t="str">
        <f t="shared" si="30"/>
        <v>rai</v>
      </c>
      <c r="E133" s="2">
        <v>3</v>
      </c>
      <c r="F133" s="2">
        <v>45.5</v>
      </c>
      <c r="G133" t="s">
        <v>292</v>
      </c>
      <c r="H133" t="s">
        <v>271</v>
      </c>
      <c r="I133">
        <v>0</v>
      </c>
      <c r="J133" t="s">
        <v>289</v>
      </c>
      <c r="K133" s="2">
        <v>25</v>
      </c>
      <c r="L133" s="2">
        <v>17</v>
      </c>
      <c r="M133" s="2">
        <v>42</v>
      </c>
      <c r="N133" s="2">
        <v>34</v>
      </c>
      <c r="O133" s="2">
        <v>66</v>
      </c>
      <c r="P133" s="2">
        <v>31</v>
      </c>
      <c r="Q133" s="2">
        <v>30</v>
      </c>
      <c r="R133" s="2">
        <v>29</v>
      </c>
      <c r="S133" s="2">
        <f t="shared" si="14"/>
        <v>59</v>
      </c>
      <c r="T133">
        <f t="shared" si="15"/>
        <v>1</v>
      </c>
      <c r="U133">
        <f t="shared" si="16"/>
        <v>0</v>
      </c>
      <c r="V133">
        <f t="shared" si="5"/>
        <v>0</v>
      </c>
      <c r="W133" s="2">
        <f t="shared" si="6"/>
        <v>5</v>
      </c>
      <c r="X133" s="2">
        <f t="shared" si="7"/>
        <v>12</v>
      </c>
      <c r="Y133" s="2">
        <f t="shared" si="8"/>
        <v>5</v>
      </c>
      <c r="Z133" s="2">
        <f t="shared" si="9"/>
        <v>12</v>
      </c>
      <c r="AA133" s="2">
        <f t="shared" si="10"/>
        <v>25</v>
      </c>
      <c r="AB133" s="2">
        <f t="shared" si="11"/>
        <v>144</v>
      </c>
      <c r="AC133" s="2">
        <f t="shared" si="12"/>
        <v>0.16666666666666666</v>
      </c>
      <c r="AD133" s="2">
        <f t="shared" si="13"/>
        <v>0.41379310344827586</v>
      </c>
    </row>
    <row r="134" spans="1:30" x14ac:dyDescent="0.25">
      <c r="A134" s="2">
        <v>9</v>
      </c>
      <c r="B134" t="s">
        <v>2108</v>
      </c>
      <c r="C134" t="str">
        <f t="shared" si="29"/>
        <v>kan</v>
      </c>
      <c r="D134" t="str">
        <f t="shared" si="30"/>
        <v>buf</v>
      </c>
      <c r="E134" s="2">
        <v>1.5</v>
      </c>
      <c r="F134" s="2">
        <v>52.5</v>
      </c>
      <c r="G134" t="s">
        <v>292</v>
      </c>
      <c r="H134" t="s">
        <v>271</v>
      </c>
      <c r="I134">
        <v>0</v>
      </c>
      <c r="J134" t="s">
        <v>289</v>
      </c>
      <c r="K134" s="2">
        <v>31</v>
      </c>
      <c r="L134" s="2">
        <v>20</v>
      </c>
      <c r="M134" s="2">
        <v>51</v>
      </c>
      <c r="N134" s="2">
        <v>44</v>
      </c>
      <c r="O134" s="2">
        <v>56</v>
      </c>
      <c r="P134" s="2">
        <v>17</v>
      </c>
      <c r="Q134" s="2">
        <v>21</v>
      </c>
      <c r="R134" s="2">
        <v>28</v>
      </c>
      <c r="S134" s="2">
        <f t="shared" si="14"/>
        <v>49</v>
      </c>
      <c r="T134">
        <f t="shared" si="15"/>
        <v>1</v>
      </c>
      <c r="U134">
        <f t="shared" si="16"/>
        <v>1</v>
      </c>
      <c r="V134">
        <f t="shared" si="5"/>
        <v>0</v>
      </c>
      <c r="W134" s="2">
        <f t="shared" si="6"/>
        <v>-10</v>
      </c>
      <c r="X134" s="2">
        <f t="shared" si="7"/>
        <v>8</v>
      </c>
      <c r="Y134" s="2">
        <f t="shared" si="8"/>
        <v>10</v>
      </c>
      <c r="Z134" s="2">
        <f t="shared" si="9"/>
        <v>8</v>
      </c>
      <c r="AA134" s="2">
        <f t="shared" si="10"/>
        <v>100</v>
      </c>
      <c r="AB134" s="2">
        <f t="shared" si="11"/>
        <v>64</v>
      </c>
      <c r="AC134" s="2">
        <f t="shared" si="12"/>
        <v>0.47619047619047616</v>
      </c>
      <c r="AD134" s="2">
        <f t="shared" si="13"/>
        <v>0.2857142857142857</v>
      </c>
    </row>
    <row r="135" spans="1:30" x14ac:dyDescent="0.25">
      <c r="A135" s="2">
        <v>9</v>
      </c>
      <c r="B135" t="s">
        <v>2109</v>
      </c>
      <c r="C135" t="str">
        <f t="shared" si="29"/>
        <v>sea</v>
      </c>
      <c r="D135" t="str">
        <f t="shared" si="30"/>
        <v>was</v>
      </c>
      <c r="E135" s="2">
        <v>3.5</v>
      </c>
      <c r="F135" s="2">
        <v>45.5</v>
      </c>
      <c r="G135" t="s">
        <v>292</v>
      </c>
      <c r="H135" t="s">
        <v>271</v>
      </c>
      <c r="I135">
        <v>0</v>
      </c>
      <c r="J135" t="s">
        <v>289</v>
      </c>
      <c r="K135" s="2">
        <v>28</v>
      </c>
      <c r="L135" s="2">
        <v>14</v>
      </c>
      <c r="M135" s="2">
        <v>42</v>
      </c>
      <c r="N135" s="2">
        <v>37</v>
      </c>
      <c r="O135" s="2">
        <v>63</v>
      </c>
      <c r="P135" s="2">
        <v>15</v>
      </c>
      <c r="Q135" s="2">
        <v>38</v>
      </c>
      <c r="R135" s="2">
        <v>14</v>
      </c>
      <c r="S135" s="2">
        <f t="shared" si="14"/>
        <v>52</v>
      </c>
      <c r="T135">
        <f t="shared" si="15"/>
        <v>0</v>
      </c>
      <c r="U135">
        <f t="shared" si="16"/>
        <v>0</v>
      </c>
      <c r="V135">
        <f t="shared" si="5"/>
        <v>1</v>
      </c>
      <c r="W135" s="2">
        <f t="shared" si="6"/>
        <v>10</v>
      </c>
      <c r="X135" s="2">
        <f t="shared" si="7"/>
        <v>0</v>
      </c>
      <c r="Y135" s="2">
        <f t="shared" si="8"/>
        <v>10</v>
      </c>
      <c r="Z135" s="2">
        <f t="shared" si="9"/>
        <v>0</v>
      </c>
      <c r="AA135" s="2">
        <f t="shared" si="10"/>
        <v>100</v>
      </c>
      <c r="AB135" s="2">
        <f t="shared" si="11"/>
        <v>0</v>
      </c>
      <c r="AC135" s="2">
        <f t="shared" si="12"/>
        <v>0.26315789473684209</v>
      </c>
      <c r="AD135" s="2">
        <f t="shared" si="13"/>
        <v>0</v>
      </c>
    </row>
    <row r="136" spans="1:30" x14ac:dyDescent="0.25">
      <c r="A136" s="2">
        <v>9</v>
      </c>
      <c r="B136" t="s">
        <v>2110</v>
      </c>
      <c r="C136" t="str">
        <f t="shared" si="29"/>
        <v>crd</v>
      </c>
      <c r="D136" t="str">
        <f t="shared" si="30"/>
        <v>dal</v>
      </c>
      <c r="E136" s="2">
        <v>-3</v>
      </c>
      <c r="F136" s="2">
        <v>54</v>
      </c>
      <c r="G136" t="s">
        <v>292</v>
      </c>
      <c r="H136" t="s">
        <v>271</v>
      </c>
      <c r="I136">
        <v>0</v>
      </c>
      <c r="J136" t="s">
        <v>272</v>
      </c>
      <c r="K136" s="2">
        <v>22</v>
      </c>
      <c r="L136" s="2">
        <v>28</v>
      </c>
      <c r="M136" s="2">
        <v>50</v>
      </c>
      <c r="N136" s="2">
        <v>35</v>
      </c>
      <c r="O136" s="2">
        <v>65</v>
      </c>
      <c r="P136" s="2">
        <v>61</v>
      </c>
      <c r="Q136" s="2">
        <v>27</v>
      </c>
      <c r="R136" s="2">
        <v>17</v>
      </c>
      <c r="S136" s="2">
        <f t="shared" si="14"/>
        <v>44</v>
      </c>
      <c r="T136">
        <f t="shared" si="15"/>
        <v>0</v>
      </c>
      <c r="U136">
        <f t="shared" si="16"/>
        <v>1</v>
      </c>
      <c r="V136">
        <f t="shared" si="5"/>
        <v>0</v>
      </c>
      <c r="W136" s="2">
        <f t="shared" si="6"/>
        <v>5</v>
      </c>
      <c r="X136" s="2">
        <f t="shared" si="7"/>
        <v>-11</v>
      </c>
      <c r="Y136" s="2">
        <f t="shared" si="8"/>
        <v>5</v>
      </c>
      <c r="Z136" s="2">
        <f t="shared" si="9"/>
        <v>11</v>
      </c>
      <c r="AA136" s="2">
        <f t="shared" si="10"/>
        <v>25</v>
      </c>
      <c r="AB136" s="2">
        <f t="shared" si="11"/>
        <v>121</v>
      </c>
      <c r="AC136" s="2">
        <f t="shared" si="12"/>
        <v>0.18518518518518517</v>
      </c>
      <c r="AD136" s="2">
        <f t="shared" si="13"/>
        <v>0.6470588235294118</v>
      </c>
    </row>
    <row r="137" spans="1:30" x14ac:dyDescent="0.25">
      <c r="A137" s="2">
        <v>10</v>
      </c>
      <c r="B137" t="s">
        <v>2398</v>
      </c>
      <c r="C137" t="str">
        <f t="shared" ref="C137:C150" si="31">TRIM(LEFT(B137, FIND("@", B137)-1))</f>
        <v>rai</v>
      </c>
      <c r="D137" t="str">
        <f t="shared" ref="D137:D150" si="32">TRIM(MID(B137, FIND("@", B137)+1, LEN(B137)))</f>
        <v>den</v>
      </c>
      <c r="E137" s="2">
        <v>-9.5</v>
      </c>
      <c r="F137" s="2">
        <v>42</v>
      </c>
      <c r="G137" t="s">
        <v>270</v>
      </c>
      <c r="H137" t="s">
        <v>288</v>
      </c>
      <c r="I137">
        <v>0</v>
      </c>
      <c r="J137" t="s">
        <v>289</v>
      </c>
      <c r="K137" s="2">
        <v>21</v>
      </c>
      <c r="L137" s="2">
        <v>29</v>
      </c>
      <c r="M137" s="2">
        <v>50</v>
      </c>
      <c r="N137" s="2">
        <v>79</v>
      </c>
      <c r="O137" s="2">
        <v>21</v>
      </c>
      <c r="P137" s="2">
        <v>44</v>
      </c>
      <c r="Q137" s="2">
        <v>7</v>
      </c>
      <c r="R137" s="2">
        <v>10</v>
      </c>
      <c r="S137" s="2">
        <f t="shared" si="14"/>
        <v>17</v>
      </c>
      <c r="T137">
        <f t="shared" si="15"/>
        <v>0</v>
      </c>
      <c r="U137">
        <f t="shared" si="16"/>
        <v>0</v>
      </c>
      <c r="V137">
        <f t="shared" si="5"/>
        <v>1</v>
      </c>
      <c r="W137" s="2">
        <f t="shared" si="6"/>
        <v>-14</v>
      </c>
      <c r="X137" s="2">
        <f t="shared" si="7"/>
        <v>-19</v>
      </c>
      <c r="Y137" s="2">
        <f t="shared" si="8"/>
        <v>14</v>
      </c>
      <c r="Z137" s="2">
        <f t="shared" si="9"/>
        <v>19</v>
      </c>
      <c r="AA137" s="2">
        <f t="shared" si="10"/>
        <v>196</v>
      </c>
      <c r="AB137" s="2">
        <f t="shared" si="11"/>
        <v>361</v>
      </c>
      <c r="AC137" s="2">
        <f t="shared" si="12"/>
        <v>2</v>
      </c>
      <c r="AD137" s="2">
        <f t="shared" si="13"/>
        <v>1.9</v>
      </c>
    </row>
    <row r="138" spans="1:30" x14ac:dyDescent="0.25">
      <c r="A138" s="2">
        <v>10</v>
      </c>
      <c r="B138" t="s">
        <v>2399</v>
      </c>
      <c r="C138" t="str">
        <f t="shared" si="31"/>
        <v>atl</v>
      </c>
      <c r="D138" t="str">
        <f t="shared" si="32"/>
        <v>clt</v>
      </c>
      <c r="E138" s="2">
        <v>-5.5</v>
      </c>
      <c r="F138" s="2">
        <v>48.5</v>
      </c>
      <c r="G138" t="s">
        <v>292</v>
      </c>
      <c r="H138" t="s">
        <v>271</v>
      </c>
      <c r="I138">
        <v>0</v>
      </c>
      <c r="J138" t="s">
        <v>289</v>
      </c>
      <c r="K138" s="2">
        <v>23</v>
      </c>
      <c r="L138" s="2">
        <v>27</v>
      </c>
      <c r="M138" s="2">
        <v>50</v>
      </c>
      <c r="N138" s="2">
        <v>56</v>
      </c>
      <c r="O138" s="2">
        <v>44</v>
      </c>
      <c r="P138" s="2">
        <v>44</v>
      </c>
      <c r="Q138" s="2">
        <v>25</v>
      </c>
      <c r="R138" s="2">
        <v>31</v>
      </c>
      <c r="S138" s="2">
        <f t="shared" si="14"/>
        <v>56</v>
      </c>
      <c r="T138">
        <f t="shared" si="15"/>
        <v>1</v>
      </c>
      <c r="U138">
        <f t="shared" si="16"/>
        <v>0</v>
      </c>
      <c r="V138">
        <f t="shared" si="5"/>
        <v>0</v>
      </c>
      <c r="W138" s="2">
        <f t="shared" si="6"/>
        <v>2</v>
      </c>
      <c r="X138" s="2">
        <f t="shared" si="7"/>
        <v>4</v>
      </c>
      <c r="Y138" s="2">
        <f t="shared" si="8"/>
        <v>2</v>
      </c>
      <c r="Z138" s="2">
        <f t="shared" si="9"/>
        <v>4</v>
      </c>
      <c r="AA138" s="2">
        <f t="shared" si="10"/>
        <v>4</v>
      </c>
      <c r="AB138" s="2">
        <f t="shared" si="11"/>
        <v>16</v>
      </c>
      <c r="AC138" s="2">
        <f t="shared" si="12"/>
        <v>0.08</v>
      </c>
      <c r="AD138" s="2">
        <f t="shared" si="13"/>
        <v>0.12903225806451613</v>
      </c>
    </row>
    <row r="139" spans="1:30" x14ac:dyDescent="0.25">
      <c r="A139" s="2">
        <v>10</v>
      </c>
      <c r="B139" t="s">
        <v>2400</v>
      </c>
      <c r="C139" t="str">
        <f t="shared" si="31"/>
        <v>buf</v>
      </c>
      <c r="D139" t="str">
        <f t="shared" si="32"/>
        <v>mia</v>
      </c>
      <c r="E139" s="2">
        <v>9.5</v>
      </c>
      <c r="F139" s="2">
        <v>50</v>
      </c>
      <c r="G139" t="s">
        <v>292</v>
      </c>
      <c r="H139" t="s">
        <v>271</v>
      </c>
      <c r="I139">
        <v>0</v>
      </c>
      <c r="J139" t="s">
        <v>289</v>
      </c>
      <c r="K139" s="2">
        <v>33</v>
      </c>
      <c r="L139" s="2">
        <v>15</v>
      </c>
      <c r="M139" s="2">
        <v>48</v>
      </c>
      <c r="N139" s="2">
        <v>42</v>
      </c>
      <c r="O139" s="2">
        <v>58</v>
      </c>
      <c r="P139" s="2">
        <v>19</v>
      </c>
      <c r="Q139" s="2">
        <v>13</v>
      </c>
      <c r="R139" s="2">
        <v>30</v>
      </c>
      <c r="S139" s="2">
        <f t="shared" si="14"/>
        <v>43</v>
      </c>
      <c r="T139">
        <f t="shared" si="15"/>
        <v>1</v>
      </c>
      <c r="U139">
        <f t="shared" si="16"/>
        <v>1</v>
      </c>
      <c r="V139">
        <f t="shared" si="5"/>
        <v>0</v>
      </c>
      <c r="W139" s="2">
        <f t="shared" si="6"/>
        <v>-20</v>
      </c>
      <c r="X139" s="2">
        <f t="shared" si="7"/>
        <v>15</v>
      </c>
      <c r="Y139" s="2">
        <f t="shared" si="8"/>
        <v>20</v>
      </c>
      <c r="Z139" s="2">
        <f t="shared" si="9"/>
        <v>15</v>
      </c>
      <c r="AA139" s="2">
        <f t="shared" si="10"/>
        <v>400</v>
      </c>
      <c r="AB139" s="2">
        <f t="shared" si="11"/>
        <v>225</v>
      </c>
      <c r="AC139" s="2">
        <f t="shared" si="12"/>
        <v>1.5384615384615385</v>
      </c>
      <c r="AD139" s="2">
        <f t="shared" si="13"/>
        <v>0.5</v>
      </c>
    </row>
    <row r="140" spans="1:30" x14ac:dyDescent="0.25">
      <c r="A140" s="2">
        <v>10</v>
      </c>
      <c r="B140" t="s">
        <v>2401</v>
      </c>
      <c r="C140" t="str">
        <f t="shared" si="31"/>
        <v>nyg</v>
      </c>
      <c r="D140" t="str">
        <f t="shared" si="32"/>
        <v>chi</v>
      </c>
      <c r="E140" s="2">
        <v>-3.5</v>
      </c>
      <c r="F140" s="2">
        <v>48.5</v>
      </c>
      <c r="G140" t="s">
        <v>292</v>
      </c>
      <c r="H140" t="s">
        <v>271</v>
      </c>
      <c r="I140">
        <v>1</v>
      </c>
      <c r="J140" t="s">
        <v>289</v>
      </c>
      <c r="K140" s="2">
        <v>25</v>
      </c>
      <c r="L140" s="2">
        <v>25</v>
      </c>
      <c r="M140" s="2">
        <v>50</v>
      </c>
      <c r="N140" s="2">
        <v>56</v>
      </c>
      <c r="O140" s="2">
        <v>44</v>
      </c>
      <c r="P140" s="2">
        <v>36</v>
      </c>
      <c r="Q140" s="2">
        <v>20</v>
      </c>
      <c r="R140" s="2">
        <v>24</v>
      </c>
      <c r="S140" s="2">
        <f t="shared" si="14"/>
        <v>44</v>
      </c>
      <c r="T140">
        <f t="shared" si="15"/>
        <v>1</v>
      </c>
      <c r="U140">
        <f t="shared" si="16"/>
        <v>1</v>
      </c>
      <c r="V140">
        <f t="shared" si="5"/>
        <v>0</v>
      </c>
      <c r="W140" s="2">
        <f t="shared" si="6"/>
        <v>-5</v>
      </c>
      <c r="X140" s="2">
        <f t="shared" si="7"/>
        <v>-1</v>
      </c>
      <c r="Y140" s="2">
        <f t="shared" si="8"/>
        <v>5</v>
      </c>
      <c r="Z140" s="2">
        <f t="shared" si="9"/>
        <v>1</v>
      </c>
      <c r="AA140" s="2">
        <f t="shared" si="10"/>
        <v>25</v>
      </c>
      <c r="AB140" s="2">
        <f t="shared" si="11"/>
        <v>1</v>
      </c>
      <c r="AC140" s="2">
        <f t="shared" si="12"/>
        <v>0.25</v>
      </c>
      <c r="AD140" s="2">
        <f t="shared" si="13"/>
        <v>4.1666666666666664E-2</v>
      </c>
    </row>
    <row r="141" spans="1:30" x14ac:dyDescent="0.25">
      <c r="A141" s="2">
        <v>10</v>
      </c>
      <c r="B141" t="s">
        <v>2402</v>
      </c>
      <c r="C141" t="str">
        <f t="shared" si="31"/>
        <v>nor</v>
      </c>
      <c r="D141" t="str">
        <f t="shared" si="32"/>
        <v>car</v>
      </c>
      <c r="E141" s="2">
        <v>-5.5</v>
      </c>
      <c r="F141" s="2">
        <v>39.5</v>
      </c>
      <c r="G141" t="s">
        <v>270</v>
      </c>
      <c r="H141" t="s">
        <v>288</v>
      </c>
      <c r="I141">
        <v>1</v>
      </c>
      <c r="J141" t="s">
        <v>272</v>
      </c>
      <c r="K141" s="2">
        <v>16</v>
      </c>
      <c r="L141" s="2">
        <v>26</v>
      </c>
      <c r="M141" s="2">
        <v>42</v>
      </c>
      <c r="N141" s="2">
        <v>60</v>
      </c>
      <c r="O141" s="2">
        <v>40</v>
      </c>
      <c r="P141" s="2">
        <v>68</v>
      </c>
      <c r="Q141" s="2">
        <v>17</v>
      </c>
      <c r="R141" s="2">
        <v>7</v>
      </c>
      <c r="S141" s="2">
        <f t="shared" si="14"/>
        <v>24</v>
      </c>
      <c r="T141">
        <f t="shared" si="15"/>
        <v>0</v>
      </c>
      <c r="U141">
        <f t="shared" si="16"/>
        <v>0</v>
      </c>
      <c r="V141">
        <f t="shared" si="5"/>
        <v>0</v>
      </c>
      <c r="W141" s="2">
        <f t="shared" si="6"/>
        <v>1</v>
      </c>
      <c r="X141" s="2">
        <f t="shared" si="7"/>
        <v>-19</v>
      </c>
      <c r="Y141" s="2">
        <f t="shared" si="8"/>
        <v>1</v>
      </c>
      <c r="Z141" s="2">
        <f t="shared" si="9"/>
        <v>19</v>
      </c>
      <c r="AA141" s="2">
        <f t="shared" si="10"/>
        <v>1</v>
      </c>
      <c r="AB141" s="2">
        <f t="shared" si="11"/>
        <v>361</v>
      </c>
      <c r="AC141" s="2">
        <f t="shared" si="12"/>
        <v>5.8823529411764705E-2</v>
      </c>
      <c r="AD141" s="2">
        <f t="shared" si="13"/>
        <v>2.7142857142857144</v>
      </c>
    </row>
    <row r="142" spans="1:30" x14ac:dyDescent="0.25">
      <c r="A142" s="2">
        <v>10</v>
      </c>
      <c r="B142" t="s">
        <v>2403</v>
      </c>
      <c r="C142" t="str">
        <f t="shared" si="31"/>
        <v>cle</v>
      </c>
      <c r="D142" t="str">
        <f t="shared" si="32"/>
        <v>nyj</v>
      </c>
      <c r="E142" s="2">
        <v>-2</v>
      </c>
      <c r="F142" s="2">
        <v>36.5</v>
      </c>
      <c r="G142" t="s">
        <v>292</v>
      </c>
      <c r="H142" t="s">
        <v>271</v>
      </c>
      <c r="I142">
        <v>0</v>
      </c>
      <c r="J142" t="s">
        <v>289</v>
      </c>
      <c r="K142" s="2">
        <v>19</v>
      </c>
      <c r="L142" s="2">
        <v>20</v>
      </c>
      <c r="M142" s="2">
        <v>39</v>
      </c>
      <c r="N142" s="2">
        <v>60</v>
      </c>
      <c r="O142" s="2">
        <v>40</v>
      </c>
      <c r="P142" s="2">
        <v>45</v>
      </c>
      <c r="Q142" s="2">
        <v>20</v>
      </c>
      <c r="R142" s="2">
        <v>27</v>
      </c>
      <c r="S142" s="2">
        <f t="shared" si="14"/>
        <v>47</v>
      </c>
      <c r="T142">
        <f t="shared" si="15"/>
        <v>1</v>
      </c>
      <c r="U142">
        <f t="shared" si="16"/>
        <v>0</v>
      </c>
      <c r="V142">
        <f t="shared" si="5"/>
        <v>0</v>
      </c>
      <c r="W142" s="2">
        <f t="shared" si="6"/>
        <v>1</v>
      </c>
      <c r="X142" s="2">
        <f t="shared" si="7"/>
        <v>7</v>
      </c>
      <c r="Y142" s="2">
        <f t="shared" si="8"/>
        <v>1</v>
      </c>
      <c r="Z142" s="2">
        <f t="shared" si="9"/>
        <v>7</v>
      </c>
      <c r="AA142" s="2">
        <f t="shared" si="10"/>
        <v>1</v>
      </c>
      <c r="AB142" s="2">
        <f t="shared" si="11"/>
        <v>49</v>
      </c>
      <c r="AC142" s="2">
        <f t="shared" si="12"/>
        <v>0.05</v>
      </c>
      <c r="AD142" s="2">
        <f t="shared" si="13"/>
        <v>0.25925925925925924</v>
      </c>
    </row>
    <row r="143" spans="1:30" x14ac:dyDescent="0.25">
      <c r="A143" s="2">
        <v>10</v>
      </c>
      <c r="B143" t="s">
        <v>2404</v>
      </c>
      <c r="C143" t="str">
        <f t="shared" si="31"/>
        <v>jax</v>
      </c>
      <c r="D143" t="str">
        <f t="shared" si="32"/>
        <v>htx</v>
      </c>
      <c r="E143" s="2">
        <v>-1.5</v>
      </c>
      <c r="F143" s="2">
        <v>38</v>
      </c>
      <c r="G143" t="s">
        <v>292</v>
      </c>
      <c r="H143" t="s">
        <v>271</v>
      </c>
      <c r="I143">
        <v>1</v>
      </c>
      <c r="J143" t="s">
        <v>272</v>
      </c>
      <c r="K143" s="2">
        <v>17</v>
      </c>
      <c r="L143" s="2">
        <v>22</v>
      </c>
      <c r="M143" s="2">
        <v>39</v>
      </c>
      <c r="N143" s="2">
        <v>53</v>
      </c>
      <c r="O143" s="2">
        <v>47</v>
      </c>
      <c r="P143" s="2">
        <v>64</v>
      </c>
      <c r="Q143" s="2">
        <v>29</v>
      </c>
      <c r="R143" s="2">
        <v>36</v>
      </c>
      <c r="S143" s="2">
        <f t="shared" si="14"/>
        <v>65</v>
      </c>
      <c r="T143">
        <f t="shared" si="15"/>
        <v>1</v>
      </c>
      <c r="U143">
        <f t="shared" si="16"/>
        <v>0</v>
      </c>
      <c r="V143">
        <f t="shared" si="5"/>
        <v>1</v>
      </c>
      <c r="W143" s="2">
        <f t="shared" si="6"/>
        <v>12</v>
      </c>
      <c r="X143" s="2">
        <f t="shared" si="7"/>
        <v>14</v>
      </c>
      <c r="Y143" s="2">
        <f t="shared" si="8"/>
        <v>12</v>
      </c>
      <c r="Z143" s="2">
        <f t="shared" si="9"/>
        <v>14</v>
      </c>
      <c r="AA143" s="2">
        <f t="shared" si="10"/>
        <v>144</v>
      </c>
      <c r="AB143" s="2">
        <f t="shared" si="11"/>
        <v>196</v>
      </c>
      <c r="AC143" s="2">
        <f t="shared" si="12"/>
        <v>0.41379310344827586</v>
      </c>
      <c r="AD143" s="2">
        <f t="shared" si="13"/>
        <v>0.3888888888888889</v>
      </c>
    </row>
    <row r="144" spans="1:30" x14ac:dyDescent="0.25">
      <c r="A144" s="2">
        <v>10</v>
      </c>
      <c r="B144" t="s">
        <v>2405</v>
      </c>
      <c r="C144" t="str">
        <f t="shared" si="31"/>
        <v>nwe</v>
      </c>
      <c r="D144" t="str">
        <f t="shared" si="32"/>
        <v>tam</v>
      </c>
      <c r="E144" s="2">
        <v>-2.5</v>
      </c>
      <c r="F144" s="2">
        <v>48.5</v>
      </c>
      <c r="G144" t="s">
        <v>270</v>
      </c>
      <c r="H144" t="s">
        <v>288</v>
      </c>
      <c r="I144">
        <v>0</v>
      </c>
      <c r="J144" t="s">
        <v>289</v>
      </c>
      <c r="K144" s="2">
        <v>29</v>
      </c>
      <c r="L144" s="2">
        <v>29</v>
      </c>
      <c r="M144" s="2">
        <v>58</v>
      </c>
      <c r="N144" s="2">
        <v>83</v>
      </c>
      <c r="O144" s="2">
        <v>17</v>
      </c>
      <c r="P144" s="2">
        <v>41</v>
      </c>
      <c r="Q144" s="2">
        <v>28</v>
      </c>
      <c r="R144" s="2">
        <v>23</v>
      </c>
      <c r="S144" s="2">
        <f t="shared" si="14"/>
        <v>51</v>
      </c>
      <c r="T144">
        <f t="shared" si="15"/>
        <v>0</v>
      </c>
      <c r="U144">
        <f t="shared" si="16"/>
        <v>1</v>
      </c>
      <c r="V144">
        <f t="shared" si="5"/>
        <v>1</v>
      </c>
      <c r="W144" s="2">
        <f t="shared" si="6"/>
        <v>-1</v>
      </c>
      <c r="X144" s="2">
        <f t="shared" si="7"/>
        <v>-6</v>
      </c>
      <c r="Y144" s="2">
        <f t="shared" si="8"/>
        <v>1</v>
      </c>
      <c r="Z144" s="2">
        <f t="shared" si="9"/>
        <v>6</v>
      </c>
      <c r="AA144" s="2">
        <f t="shared" si="10"/>
        <v>1</v>
      </c>
      <c r="AB144" s="2">
        <f t="shared" si="11"/>
        <v>36</v>
      </c>
      <c r="AC144" s="2">
        <f t="shared" si="12"/>
        <v>3.5714285714285712E-2</v>
      </c>
      <c r="AD144" s="2">
        <f t="shared" si="13"/>
        <v>0.2608695652173913</v>
      </c>
    </row>
    <row r="145" spans="1:30" x14ac:dyDescent="0.25">
      <c r="A145" s="2">
        <v>10</v>
      </c>
      <c r="B145" t="s">
        <v>2406</v>
      </c>
      <c r="C145" t="str">
        <f t="shared" si="31"/>
        <v>rav</v>
      </c>
      <c r="D145" t="str">
        <f t="shared" si="32"/>
        <v>min</v>
      </c>
      <c r="E145" s="2">
        <v>4</v>
      </c>
      <c r="F145" s="2">
        <v>48</v>
      </c>
      <c r="G145" t="s">
        <v>270</v>
      </c>
      <c r="H145" t="s">
        <v>288</v>
      </c>
      <c r="I145">
        <v>1</v>
      </c>
      <c r="J145" t="s">
        <v>289</v>
      </c>
      <c r="K145" s="2">
        <v>35</v>
      </c>
      <c r="L145" s="2">
        <v>31</v>
      </c>
      <c r="M145" s="2">
        <v>66</v>
      </c>
      <c r="N145" s="2">
        <v>96</v>
      </c>
      <c r="O145" s="2">
        <v>4</v>
      </c>
      <c r="P145" s="2">
        <v>50</v>
      </c>
      <c r="Q145" s="2">
        <v>27</v>
      </c>
      <c r="R145" s="2">
        <v>19</v>
      </c>
      <c r="S145" s="2">
        <f t="shared" si="14"/>
        <v>46</v>
      </c>
      <c r="T145">
        <f t="shared" si="15"/>
        <v>0</v>
      </c>
      <c r="U145">
        <f t="shared" si="16"/>
        <v>0</v>
      </c>
      <c r="V145">
        <f t="shared" si="5"/>
        <v>1</v>
      </c>
      <c r="W145" s="2">
        <f t="shared" si="6"/>
        <v>-8</v>
      </c>
      <c r="X145" s="2">
        <f t="shared" si="7"/>
        <v>-12</v>
      </c>
      <c r="Y145" s="2">
        <f t="shared" si="8"/>
        <v>8</v>
      </c>
      <c r="Z145" s="2">
        <f t="shared" si="9"/>
        <v>12</v>
      </c>
      <c r="AA145" s="2">
        <f t="shared" si="10"/>
        <v>64</v>
      </c>
      <c r="AB145" s="2">
        <f t="shared" si="11"/>
        <v>144</v>
      </c>
      <c r="AC145" s="2">
        <f t="shared" si="12"/>
        <v>0.29629629629629628</v>
      </c>
      <c r="AD145" s="2">
        <f t="shared" si="13"/>
        <v>0.63157894736842102</v>
      </c>
    </row>
    <row r="146" spans="1:30" x14ac:dyDescent="0.25">
      <c r="A146" s="2">
        <v>10</v>
      </c>
      <c r="B146" t="s">
        <v>2407</v>
      </c>
      <c r="C146" t="str">
        <f t="shared" si="31"/>
        <v>crd</v>
      </c>
      <c r="D146" t="str">
        <f t="shared" si="32"/>
        <v>sea</v>
      </c>
      <c r="E146" s="2">
        <v>-6.5</v>
      </c>
      <c r="F146" s="2">
        <v>45.5</v>
      </c>
      <c r="G146" t="s">
        <v>292</v>
      </c>
      <c r="H146" t="s">
        <v>271</v>
      </c>
      <c r="I146">
        <v>0</v>
      </c>
      <c r="J146" t="s">
        <v>272</v>
      </c>
      <c r="K146" s="2">
        <v>17</v>
      </c>
      <c r="L146" s="2">
        <v>25</v>
      </c>
      <c r="M146" s="2">
        <v>42</v>
      </c>
      <c r="N146" s="2">
        <v>35</v>
      </c>
      <c r="O146" s="2">
        <v>65</v>
      </c>
      <c r="P146" s="2">
        <v>55</v>
      </c>
      <c r="Q146" s="2">
        <v>22</v>
      </c>
      <c r="R146" s="2">
        <v>44</v>
      </c>
      <c r="S146" s="2">
        <f t="shared" si="14"/>
        <v>66</v>
      </c>
      <c r="T146">
        <f t="shared" si="15"/>
        <v>1</v>
      </c>
      <c r="U146">
        <f t="shared" si="16"/>
        <v>0</v>
      </c>
      <c r="V146">
        <f t="shared" si="5"/>
        <v>1</v>
      </c>
      <c r="W146" s="2">
        <f t="shared" si="6"/>
        <v>5</v>
      </c>
      <c r="X146" s="2">
        <f t="shared" si="7"/>
        <v>19</v>
      </c>
      <c r="Y146" s="2">
        <f t="shared" si="8"/>
        <v>5</v>
      </c>
      <c r="Z146" s="2">
        <f t="shared" si="9"/>
        <v>19</v>
      </c>
      <c r="AA146" s="2">
        <f t="shared" si="10"/>
        <v>25</v>
      </c>
      <c r="AB146" s="2">
        <f t="shared" si="11"/>
        <v>361</v>
      </c>
      <c r="AC146" s="2">
        <f t="shared" si="12"/>
        <v>0.22727272727272727</v>
      </c>
      <c r="AD146" s="2">
        <f t="shared" si="13"/>
        <v>0.43181818181818182</v>
      </c>
    </row>
    <row r="147" spans="1:30" x14ac:dyDescent="0.25">
      <c r="A147" s="2">
        <v>10</v>
      </c>
      <c r="B147" t="s">
        <v>2408</v>
      </c>
      <c r="C147" t="str">
        <f t="shared" si="31"/>
        <v>det</v>
      </c>
      <c r="D147" t="str">
        <f t="shared" si="32"/>
        <v>was</v>
      </c>
      <c r="E147" s="2">
        <v>8.5</v>
      </c>
      <c r="F147" s="2">
        <v>49.5</v>
      </c>
      <c r="G147" t="s">
        <v>292</v>
      </c>
      <c r="H147" t="s">
        <v>271</v>
      </c>
      <c r="I147">
        <v>0</v>
      </c>
      <c r="J147" t="s">
        <v>289</v>
      </c>
      <c r="K147" s="2">
        <v>28</v>
      </c>
      <c r="L147" s="2">
        <v>18</v>
      </c>
      <c r="M147" s="2">
        <v>46</v>
      </c>
      <c r="N147" s="2">
        <v>37</v>
      </c>
      <c r="O147" s="2">
        <v>63</v>
      </c>
      <c r="P147" s="2">
        <v>44</v>
      </c>
      <c r="Q147" s="2">
        <v>44</v>
      </c>
      <c r="R147" s="2">
        <v>22</v>
      </c>
      <c r="S147" s="2">
        <f t="shared" si="14"/>
        <v>66</v>
      </c>
      <c r="T147">
        <f t="shared" si="15"/>
        <v>0</v>
      </c>
      <c r="U147">
        <f t="shared" si="16"/>
        <v>0</v>
      </c>
      <c r="V147">
        <f t="shared" si="5"/>
        <v>1</v>
      </c>
      <c r="W147" s="2">
        <f t="shared" si="6"/>
        <v>16</v>
      </c>
      <c r="X147" s="2">
        <f t="shared" si="7"/>
        <v>4</v>
      </c>
      <c r="Y147" s="2">
        <f t="shared" si="8"/>
        <v>16</v>
      </c>
      <c r="Z147" s="2">
        <f t="shared" si="9"/>
        <v>4</v>
      </c>
      <c r="AA147" s="2">
        <f t="shared" si="10"/>
        <v>256</v>
      </c>
      <c r="AB147" s="2">
        <f t="shared" si="11"/>
        <v>16</v>
      </c>
      <c r="AC147" s="2">
        <f t="shared" si="12"/>
        <v>0.36363636363636365</v>
      </c>
      <c r="AD147" s="2">
        <f t="shared" si="13"/>
        <v>0.18181818181818182</v>
      </c>
    </row>
    <row r="148" spans="1:30" x14ac:dyDescent="0.25">
      <c r="A148" s="2">
        <v>10</v>
      </c>
      <c r="B148" t="s">
        <v>2409</v>
      </c>
      <c r="C148" t="str">
        <f t="shared" si="31"/>
        <v>ram</v>
      </c>
      <c r="D148" t="str">
        <f t="shared" si="32"/>
        <v>sfo</v>
      </c>
      <c r="E148" s="2">
        <v>3.5</v>
      </c>
      <c r="F148" s="2">
        <v>49.5</v>
      </c>
      <c r="G148" t="s">
        <v>292</v>
      </c>
      <c r="H148" t="s">
        <v>271</v>
      </c>
      <c r="I148">
        <v>1</v>
      </c>
      <c r="J148" t="s">
        <v>289</v>
      </c>
      <c r="K148" s="2">
        <v>26</v>
      </c>
      <c r="L148" s="2">
        <v>22</v>
      </c>
      <c r="M148" s="2">
        <v>48</v>
      </c>
      <c r="N148" s="2">
        <v>44</v>
      </c>
      <c r="O148" s="2">
        <v>56</v>
      </c>
      <c r="P148" s="2">
        <v>48</v>
      </c>
      <c r="Q148" s="2">
        <v>42</v>
      </c>
      <c r="R148" s="2">
        <v>26</v>
      </c>
      <c r="S148" s="2">
        <f t="shared" si="14"/>
        <v>68</v>
      </c>
      <c r="T148">
        <f t="shared" si="15"/>
        <v>0</v>
      </c>
      <c r="U148">
        <f t="shared" si="16"/>
        <v>0</v>
      </c>
      <c r="V148">
        <f t="shared" si="5"/>
        <v>1</v>
      </c>
      <c r="W148" s="2">
        <f t="shared" si="6"/>
        <v>16</v>
      </c>
      <c r="X148" s="2">
        <f t="shared" si="7"/>
        <v>4</v>
      </c>
      <c r="Y148" s="2">
        <f t="shared" si="8"/>
        <v>16</v>
      </c>
      <c r="Z148" s="2">
        <f t="shared" si="9"/>
        <v>4</v>
      </c>
      <c r="AA148" s="2">
        <f t="shared" si="10"/>
        <v>256</v>
      </c>
      <c r="AB148" s="2">
        <f t="shared" si="11"/>
        <v>16</v>
      </c>
      <c r="AC148" s="2">
        <f t="shared" si="12"/>
        <v>0.38095238095238093</v>
      </c>
      <c r="AD148" s="2">
        <f t="shared" si="13"/>
        <v>0.15384615384615385</v>
      </c>
    </row>
    <row r="149" spans="1:30" x14ac:dyDescent="0.25">
      <c r="A149" s="2">
        <v>10</v>
      </c>
      <c r="B149" t="s">
        <v>2410</v>
      </c>
      <c r="C149" t="str">
        <f t="shared" si="31"/>
        <v>pit</v>
      </c>
      <c r="D149" t="str">
        <f t="shared" si="32"/>
        <v>sdg</v>
      </c>
      <c r="E149" s="2">
        <v>-3</v>
      </c>
      <c r="F149" s="2">
        <v>45.5</v>
      </c>
      <c r="G149" t="s">
        <v>292</v>
      </c>
      <c r="H149" t="s">
        <v>271</v>
      </c>
      <c r="I149">
        <v>1</v>
      </c>
      <c r="J149" t="s">
        <v>272</v>
      </c>
      <c r="K149" s="2">
        <v>14</v>
      </c>
      <c r="L149" s="2">
        <v>26</v>
      </c>
      <c r="M149" s="2">
        <v>40</v>
      </c>
      <c r="N149" s="2">
        <v>28</v>
      </c>
      <c r="O149" s="2">
        <v>72</v>
      </c>
      <c r="P149" s="2">
        <v>82</v>
      </c>
      <c r="Q149" s="2">
        <v>10</v>
      </c>
      <c r="R149" s="2">
        <v>25</v>
      </c>
      <c r="S149" s="2">
        <f t="shared" si="14"/>
        <v>35</v>
      </c>
      <c r="T149">
        <f t="shared" si="15"/>
        <v>1</v>
      </c>
      <c r="U149">
        <f t="shared" si="16"/>
        <v>1</v>
      </c>
      <c r="V149">
        <f t="shared" si="5"/>
        <v>1</v>
      </c>
      <c r="W149" s="2">
        <f t="shared" si="6"/>
        <v>-4</v>
      </c>
      <c r="X149" s="2">
        <f t="shared" si="7"/>
        <v>-1</v>
      </c>
      <c r="Y149" s="2">
        <f t="shared" si="8"/>
        <v>4</v>
      </c>
      <c r="Z149" s="2">
        <f t="shared" si="9"/>
        <v>1</v>
      </c>
      <c r="AA149" s="2">
        <f t="shared" si="10"/>
        <v>16</v>
      </c>
      <c r="AB149" s="2">
        <f t="shared" si="11"/>
        <v>1</v>
      </c>
      <c r="AC149" s="2">
        <f t="shared" si="12"/>
        <v>0.4</v>
      </c>
      <c r="AD149" s="2">
        <f t="shared" si="13"/>
        <v>0.04</v>
      </c>
    </row>
    <row r="150" spans="1:30" x14ac:dyDescent="0.25">
      <c r="A150" s="2">
        <v>10</v>
      </c>
      <c r="B150" t="s">
        <v>2411</v>
      </c>
      <c r="C150" t="str">
        <f t="shared" si="31"/>
        <v>phi</v>
      </c>
      <c r="D150" t="str">
        <f t="shared" si="32"/>
        <v>gnb</v>
      </c>
      <c r="E150" s="2">
        <v>-2.5</v>
      </c>
      <c r="F150" s="2">
        <v>44.5</v>
      </c>
      <c r="G150" t="s">
        <v>270</v>
      </c>
      <c r="H150" t="s">
        <v>288</v>
      </c>
      <c r="I150">
        <v>1</v>
      </c>
      <c r="J150" t="s">
        <v>272</v>
      </c>
      <c r="K150" s="2">
        <v>20</v>
      </c>
      <c r="L150" s="2">
        <v>27</v>
      </c>
      <c r="M150" s="2">
        <v>47</v>
      </c>
      <c r="N150" s="2">
        <v>60</v>
      </c>
      <c r="O150" s="2">
        <v>40</v>
      </c>
      <c r="P150" s="2">
        <v>67</v>
      </c>
      <c r="Q150" s="2">
        <v>10</v>
      </c>
      <c r="R150" s="2">
        <v>7</v>
      </c>
      <c r="S150" s="2">
        <f t="shared" si="14"/>
        <v>17</v>
      </c>
      <c r="T150">
        <f t="shared" si="15"/>
        <v>0</v>
      </c>
      <c r="U150">
        <f t="shared" si="16"/>
        <v>0</v>
      </c>
      <c r="V150">
        <f t="shared" si="5"/>
        <v>0</v>
      </c>
      <c r="W150" s="2">
        <f t="shared" si="6"/>
        <v>-10</v>
      </c>
      <c r="X150" s="2">
        <f t="shared" si="7"/>
        <v>-20</v>
      </c>
      <c r="Y150" s="2">
        <f t="shared" si="8"/>
        <v>10</v>
      </c>
      <c r="Z150" s="2">
        <f t="shared" si="9"/>
        <v>20</v>
      </c>
      <c r="AA150" s="2">
        <f t="shared" si="10"/>
        <v>100</v>
      </c>
      <c r="AB150" s="2">
        <f t="shared" si="11"/>
        <v>400</v>
      </c>
      <c r="AC150" s="2">
        <f t="shared" si="12"/>
        <v>1</v>
      </c>
      <c r="AD150" s="2">
        <f t="shared" si="13"/>
        <v>2.8571428571428572</v>
      </c>
    </row>
    <row r="151" spans="1:30" x14ac:dyDescent="0.25">
      <c r="A151" s="2">
        <v>11</v>
      </c>
      <c r="B151" t="s">
        <v>2412</v>
      </c>
      <c r="C151" t="str">
        <f t="shared" ref="C151:C165" si="33">TRIM(LEFT(B151, FIND("@", B151)-1))</f>
        <v>nyj</v>
      </c>
      <c r="D151" t="str">
        <f t="shared" ref="D151:D165" si="34">TRIM(MID(B151, FIND("@", B151)+1, LEN(B151)))</f>
        <v>nwe</v>
      </c>
      <c r="E151" s="2">
        <v>-13</v>
      </c>
      <c r="F151" s="2">
        <v>43</v>
      </c>
      <c r="G151" t="s">
        <v>292</v>
      </c>
      <c r="H151" t="s">
        <v>288</v>
      </c>
      <c r="I151">
        <v>0</v>
      </c>
      <c r="J151" t="s">
        <v>289</v>
      </c>
      <c r="K151" s="2">
        <v>17</v>
      </c>
      <c r="L151" s="2">
        <v>25</v>
      </c>
      <c r="M151" s="2">
        <v>42</v>
      </c>
      <c r="N151" s="2">
        <v>46</v>
      </c>
      <c r="O151" s="2">
        <v>54</v>
      </c>
      <c r="P151" s="2">
        <v>30</v>
      </c>
      <c r="Q151" s="2">
        <v>14</v>
      </c>
      <c r="R151" s="2">
        <v>27</v>
      </c>
      <c r="S151" s="2">
        <f t="shared" si="14"/>
        <v>41</v>
      </c>
      <c r="T151">
        <f t="shared" si="15"/>
        <v>0</v>
      </c>
      <c r="U151">
        <f t="shared" si="16"/>
        <v>1</v>
      </c>
      <c r="V151">
        <f t="shared" si="5"/>
        <v>1</v>
      </c>
      <c r="W151" s="2">
        <f t="shared" si="6"/>
        <v>-3</v>
      </c>
      <c r="X151" s="2">
        <f t="shared" si="7"/>
        <v>2</v>
      </c>
      <c r="Y151" s="2">
        <f t="shared" si="8"/>
        <v>3</v>
      </c>
      <c r="Z151" s="2">
        <f t="shared" si="9"/>
        <v>2</v>
      </c>
      <c r="AA151" s="2">
        <f t="shared" si="10"/>
        <v>9</v>
      </c>
      <c r="AB151" s="2">
        <f t="shared" si="11"/>
        <v>4</v>
      </c>
      <c r="AC151" s="2">
        <f t="shared" si="12"/>
        <v>0.21428571428571427</v>
      </c>
      <c r="AD151" s="2">
        <f t="shared" si="13"/>
        <v>7.407407407407407E-2</v>
      </c>
    </row>
    <row r="152" spans="1:30" x14ac:dyDescent="0.25">
      <c r="A152" s="2">
        <v>11</v>
      </c>
      <c r="B152" t="s">
        <v>2413</v>
      </c>
      <c r="C152" t="str">
        <f t="shared" si="33"/>
        <v>was</v>
      </c>
      <c r="D152" t="str">
        <f t="shared" si="34"/>
        <v>mia</v>
      </c>
      <c r="E152" s="2">
        <v>-2.5</v>
      </c>
      <c r="F152" s="2">
        <v>47.5</v>
      </c>
      <c r="G152" t="s">
        <v>292</v>
      </c>
      <c r="H152" t="s">
        <v>271</v>
      </c>
      <c r="I152">
        <v>1</v>
      </c>
      <c r="J152" t="s">
        <v>272</v>
      </c>
      <c r="K152" s="2">
        <v>19</v>
      </c>
      <c r="L152" s="2">
        <v>26</v>
      </c>
      <c r="M152" s="2">
        <v>45</v>
      </c>
      <c r="N152" s="2">
        <v>40</v>
      </c>
      <c r="O152" s="2">
        <v>60</v>
      </c>
      <c r="P152" s="2">
        <v>68</v>
      </c>
      <c r="Q152" s="2">
        <v>13</v>
      </c>
      <c r="R152" s="2">
        <v>16</v>
      </c>
      <c r="S152" s="2">
        <f t="shared" si="14"/>
        <v>29</v>
      </c>
      <c r="T152">
        <f t="shared" si="15"/>
        <v>1</v>
      </c>
      <c r="U152">
        <f t="shared" si="16"/>
        <v>1</v>
      </c>
      <c r="V152">
        <f t="shared" si="5"/>
        <v>1</v>
      </c>
      <c r="W152" s="2">
        <f t="shared" si="6"/>
        <v>-6</v>
      </c>
      <c r="X152" s="2">
        <f t="shared" si="7"/>
        <v>-10</v>
      </c>
      <c r="Y152" s="2">
        <f t="shared" si="8"/>
        <v>6</v>
      </c>
      <c r="Z152" s="2">
        <f t="shared" si="9"/>
        <v>10</v>
      </c>
      <c r="AA152" s="2">
        <f t="shared" si="10"/>
        <v>36</v>
      </c>
      <c r="AB152" s="2">
        <f t="shared" si="11"/>
        <v>100</v>
      </c>
      <c r="AC152" s="2">
        <f t="shared" si="12"/>
        <v>0.46153846153846156</v>
      </c>
      <c r="AD152" s="2">
        <f t="shared" si="13"/>
        <v>0.625</v>
      </c>
    </row>
    <row r="153" spans="1:30" x14ac:dyDescent="0.25">
      <c r="A153" s="2">
        <v>11</v>
      </c>
      <c r="B153" t="s">
        <v>2414</v>
      </c>
      <c r="C153" t="str">
        <f t="shared" si="33"/>
        <v>cin</v>
      </c>
      <c r="D153" t="str">
        <f t="shared" si="34"/>
        <v>pit</v>
      </c>
      <c r="E153" s="2">
        <v>-5.5</v>
      </c>
      <c r="F153" s="2">
        <v>49.5</v>
      </c>
      <c r="G153" t="s">
        <v>292</v>
      </c>
      <c r="H153" t="s">
        <v>271</v>
      </c>
      <c r="I153">
        <v>0</v>
      </c>
      <c r="J153" t="s">
        <v>289</v>
      </c>
      <c r="K153" s="2">
        <v>22</v>
      </c>
      <c r="L153" s="2">
        <v>26</v>
      </c>
      <c r="M153" s="2">
        <v>48</v>
      </c>
      <c r="N153" s="2">
        <v>43</v>
      </c>
      <c r="O153" s="2">
        <v>57</v>
      </c>
      <c r="P153" s="2">
        <v>44</v>
      </c>
      <c r="Q153" s="2">
        <v>12</v>
      </c>
      <c r="R153" s="2">
        <v>34</v>
      </c>
      <c r="S153" s="2">
        <f t="shared" si="14"/>
        <v>46</v>
      </c>
      <c r="T153">
        <f t="shared" si="15"/>
        <v>1</v>
      </c>
      <c r="U153">
        <f t="shared" si="16"/>
        <v>1</v>
      </c>
      <c r="V153">
        <f t="shared" si="5"/>
        <v>0</v>
      </c>
      <c r="W153" s="2">
        <f t="shared" si="6"/>
        <v>-10</v>
      </c>
      <c r="X153" s="2">
        <f t="shared" si="7"/>
        <v>8</v>
      </c>
      <c r="Y153" s="2">
        <f t="shared" si="8"/>
        <v>10</v>
      </c>
      <c r="Z153" s="2">
        <f t="shared" si="9"/>
        <v>8</v>
      </c>
      <c r="AA153" s="2">
        <f t="shared" si="10"/>
        <v>100</v>
      </c>
      <c r="AB153" s="2">
        <f t="shared" si="11"/>
        <v>64</v>
      </c>
      <c r="AC153" s="2">
        <f t="shared" si="12"/>
        <v>0.83333333333333337</v>
      </c>
      <c r="AD153" s="2">
        <f t="shared" si="13"/>
        <v>0.23529411764705882</v>
      </c>
    </row>
    <row r="154" spans="1:30" x14ac:dyDescent="0.25">
      <c r="A154" s="2">
        <v>11</v>
      </c>
      <c r="B154" t="s">
        <v>2415</v>
      </c>
      <c r="C154" t="str">
        <f t="shared" si="33"/>
        <v>car</v>
      </c>
      <c r="D154" t="str">
        <f t="shared" si="34"/>
        <v>atl</v>
      </c>
      <c r="E154" s="2">
        <v>-3.5</v>
      </c>
      <c r="F154" s="2">
        <v>42.5</v>
      </c>
      <c r="G154" t="s">
        <v>270</v>
      </c>
      <c r="H154" t="s">
        <v>288</v>
      </c>
      <c r="I154">
        <v>0</v>
      </c>
      <c r="J154" t="s">
        <v>289</v>
      </c>
      <c r="K154" s="2">
        <v>21</v>
      </c>
      <c r="L154" s="2">
        <v>21</v>
      </c>
      <c r="M154" s="2">
        <v>42</v>
      </c>
      <c r="N154" s="2">
        <v>49</v>
      </c>
      <c r="O154" s="2">
        <v>51</v>
      </c>
      <c r="P154" s="2">
        <v>36</v>
      </c>
      <c r="Q154" s="2">
        <v>30</v>
      </c>
      <c r="R154" s="2">
        <v>27</v>
      </c>
      <c r="S154" s="2">
        <f t="shared" si="14"/>
        <v>57</v>
      </c>
      <c r="T154">
        <f t="shared" si="15"/>
        <v>0</v>
      </c>
      <c r="U154">
        <f t="shared" si="16"/>
        <v>1</v>
      </c>
      <c r="V154">
        <f t="shared" si="5"/>
        <v>1</v>
      </c>
      <c r="W154" s="2">
        <f t="shared" si="6"/>
        <v>9</v>
      </c>
      <c r="X154" s="2">
        <f t="shared" si="7"/>
        <v>6</v>
      </c>
      <c r="Y154" s="2">
        <f t="shared" si="8"/>
        <v>9</v>
      </c>
      <c r="Z154" s="2">
        <f t="shared" si="9"/>
        <v>6</v>
      </c>
      <c r="AA154" s="2">
        <f t="shared" si="10"/>
        <v>81</v>
      </c>
      <c r="AB154" s="2">
        <f t="shared" si="11"/>
        <v>36</v>
      </c>
      <c r="AC154" s="2">
        <f t="shared" si="12"/>
        <v>0.3</v>
      </c>
      <c r="AD154" s="2">
        <f t="shared" si="13"/>
        <v>0.22222222222222221</v>
      </c>
    </row>
    <row r="155" spans="1:30" x14ac:dyDescent="0.25">
      <c r="A155" s="2">
        <v>11</v>
      </c>
      <c r="B155" t="s">
        <v>2416</v>
      </c>
      <c r="C155" t="str">
        <f t="shared" si="33"/>
        <v>htx</v>
      </c>
      <c r="D155" t="str">
        <f t="shared" si="34"/>
        <v>oti</v>
      </c>
      <c r="E155" s="2">
        <v>7</v>
      </c>
      <c r="F155" s="2">
        <v>38.5</v>
      </c>
      <c r="G155" t="s">
        <v>292</v>
      </c>
      <c r="H155" t="s">
        <v>271</v>
      </c>
      <c r="I155">
        <v>1</v>
      </c>
      <c r="J155" t="s">
        <v>272</v>
      </c>
      <c r="K155" s="2">
        <v>23</v>
      </c>
      <c r="L155" s="2">
        <v>17</v>
      </c>
      <c r="M155" s="2">
        <v>40</v>
      </c>
      <c r="N155" s="2">
        <v>55</v>
      </c>
      <c r="O155" s="2">
        <v>45</v>
      </c>
      <c r="P155" s="2">
        <v>54</v>
      </c>
      <c r="Q155" s="2">
        <v>16</v>
      </c>
      <c r="R155" s="2">
        <v>13</v>
      </c>
      <c r="S155" s="2">
        <f t="shared" si="14"/>
        <v>29</v>
      </c>
      <c r="T155">
        <f t="shared" si="15"/>
        <v>1</v>
      </c>
      <c r="U155">
        <f t="shared" si="16"/>
        <v>1</v>
      </c>
      <c r="V155">
        <f t="shared" si="5"/>
        <v>1</v>
      </c>
      <c r="W155" s="2">
        <f t="shared" si="6"/>
        <v>-7</v>
      </c>
      <c r="X155" s="2">
        <f t="shared" si="7"/>
        <v>-4</v>
      </c>
      <c r="Y155" s="2">
        <f t="shared" si="8"/>
        <v>7</v>
      </c>
      <c r="Z155" s="2">
        <f t="shared" si="9"/>
        <v>4</v>
      </c>
      <c r="AA155" s="2">
        <f t="shared" si="10"/>
        <v>49</v>
      </c>
      <c r="AB155" s="2">
        <f t="shared" si="11"/>
        <v>16</v>
      </c>
      <c r="AC155" s="2">
        <f t="shared" si="12"/>
        <v>0.4375</v>
      </c>
      <c r="AD155" s="2">
        <f t="shared" si="13"/>
        <v>0.30769230769230771</v>
      </c>
    </row>
    <row r="156" spans="1:30" x14ac:dyDescent="0.25">
      <c r="A156" s="2">
        <v>11</v>
      </c>
      <c r="B156" t="s">
        <v>2417</v>
      </c>
      <c r="C156" t="str">
        <f t="shared" si="33"/>
        <v>gnb</v>
      </c>
      <c r="D156" t="str">
        <f t="shared" si="34"/>
        <v>nyg</v>
      </c>
      <c r="E156" s="2">
        <v>7</v>
      </c>
      <c r="F156" s="2">
        <v>43.5</v>
      </c>
      <c r="G156" t="s">
        <v>292</v>
      </c>
      <c r="H156" t="s">
        <v>271</v>
      </c>
      <c r="I156">
        <v>1</v>
      </c>
      <c r="J156" t="s">
        <v>272</v>
      </c>
      <c r="K156" s="2">
        <v>22</v>
      </c>
      <c r="L156" s="2">
        <v>17</v>
      </c>
      <c r="M156" s="2">
        <v>39</v>
      </c>
      <c r="N156" s="2">
        <v>33</v>
      </c>
      <c r="O156" s="2">
        <v>67</v>
      </c>
      <c r="P156" s="2">
        <v>58</v>
      </c>
      <c r="Q156" s="2">
        <v>27</v>
      </c>
      <c r="R156" s="2">
        <v>20</v>
      </c>
      <c r="S156" s="2">
        <f t="shared" si="14"/>
        <v>47</v>
      </c>
      <c r="T156">
        <f t="shared" si="15"/>
        <v>0</v>
      </c>
      <c r="U156">
        <f t="shared" si="16"/>
        <v>0</v>
      </c>
      <c r="V156">
        <f t="shared" si="5"/>
        <v>0</v>
      </c>
      <c r="W156" s="2">
        <f t="shared" si="6"/>
        <v>5</v>
      </c>
      <c r="X156" s="2">
        <f t="shared" si="7"/>
        <v>3</v>
      </c>
      <c r="Y156" s="2">
        <f t="shared" si="8"/>
        <v>5</v>
      </c>
      <c r="Z156" s="2">
        <f t="shared" si="9"/>
        <v>3</v>
      </c>
      <c r="AA156" s="2">
        <f t="shared" si="10"/>
        <v>25</v>
      </c>
      <c r="AB156" s="2">
        <f t="shared" si="11"/>
        <v>9</v>
      </c>
      <c r="AC156" s="2">
        <f t="shared" si="12"/>
        <v>0.18518518518518517</v>
      </c>
      <c r="AD156" s="2">
        <f t="shared" si="13"/>
        <v>0.15</v>
      </c>
    </row>
    <row r="157" spans="1:30" x14ac:dyDescent="0.25">
      <c r="A157" s="2">
        <v>11</v>
      </c>
      <c r="B157" t="s">
        <v>2418</v>
      </c>
      <c r="C157" t="str">
        <f t="shared" si="33"/>
        <v>chi</v>
      </c>
      <c r="D157" t="str">
        <f t="shared" si="34"/>
        <v>min</v>
      </c>
      <c r="E157" s="2">
        <v>-3</v>
      </c>
      <c r="F157" s="2">
        <v>48.5</v>
      </c>
      <c r="G157" t="s">
        <v>292</v>
      </c>
      <c r="H157" t="s">
        <v>271</v>
      </c>
      <c r="I157">
        <v>0</v>
      </c>
      <c r="J157" t="s">
        <v>289</v>
      </c>
      <c r="K157" s="2">
        <v>25</v>
      </c>
      <c r="L157" s="2">
        <v>22</v>
      </c>
      <c r="M157" s="2">
        <v>47</v>
      </c>
      <c r="N157" s="2">
        <v>45</v>
      </c>
      <c r="O157" s="2">
        <v>55</v>
      </c>
      <c r="P157" s="2">
        <v>27</v>
      </c>
      <c r="Q157" s="2">
        <v>19</v>
      </c>
      <c r="R157" s="2">
        <v>17</v>
      </c>
      <c r="S157" s="2">
        <f t="shared" si="14"/>
        <v>36</v>
      </c>
      <c r="T157">
        <f t="shared" si="15"/>
        <v>0</v>
      </c>
      <c r="U157">
        <f t="shared" si="16"/>
        <v>1</v>
      </c>
      <c r="V157">
        <f t="shared" si="5"/>
        <v>1</v>
      </c>
      <c r="W157" s="2">
        <f t="shared" si="6"/>
        <v>-6</v>
      </c>
      <c r="X157" s="2">
        <f t="shared" si="7"/>
        <v>-5</v>
      </c>
      <c r="Y157" s="2">
        <f t="shared" si="8"/>
        <v>6</v>
      </c>
      <c r="Z157" s="2">
        <f t="shared" si="9"/>
        <v>5</v>
      </c>
      <c r="AA157" s="2">
        <f t="shared" si="10"/>
        <v>36</v>
      </c>
      <c r="AB157" s="2">
        <f t="shared" si="11"/>
        <v>25</v>
      </c>
      <c r="AC157" s="2">
        <f t="shared" si="12"/>
        <v>0.31578947368421051</v>
      </c>
      <c r="AD157" s="2">
        <f t="shared" si="13"/>
        <v>0.29411764705882354</v>
      </c>
    </row>
    <row r="158" spans="1:30" x14ac:dyDescent="0.25">
      <c r="A158" s="2">
        <v>11</v>
      </c>
      <c r="B158" t="s">
        <v>2419</v>
      </c>
      <c r="C158" t="str">
        <f t="shared" si="33"/>
        <v>tam</v>
      </c>
      <c r="D158" t="str">
        <f t="shared" si="34"/>
        <v>buf</v>
      </c>
      <c r="E158" s="2">
        <v>-5.5</v>
      </c>
      <c r="F158" s="2">
        <v>47.5</v>
      </c>
      <c r="G158" t="s">
        <v>292</v>
      </c>
      <c r="H158" t="s">
        <v>288</v>
      </c>
      <c r="I158">
        <v>1</v>
      </c>
      <c r="J158" t="s">
        <v>272</v>
      </c>
      <c r="K158" s="2">
        <v>18</v>
      </c>
      <c r="L158" s="2">
        <v>34</v>
      </c>
      <c r="M158" s="2">
        <v>52</v>
      </c>
      <c r="N158" s="2">
        <v>67</v>
      </c>
      <c r="O158" s="2">
        <v>33</v>
      </c>
      <c r="P158" s="2">
        <v>86</v>
      </c>
      <c r="Q158" s="2">
        <v>32</v>
      </c>
      <c r="R158" s="2">
        <v>44</v>
      </c>
      <c r="S158" s="2">
        <f t="shared" si="14"/>
        <v>76</v>
      </c>
      <c r="T158">
        <f t="shared" si="15"/>
        <v>1</v>
      </c>
      <c r="U158">
        <f t="shared" si="16"/>
        <v>0</v>
      </c>
      <c r="V158">
        <f t="shared" si="5"/>
        <v>1</v>
      </c>
      <c r="W158" s="2">
        <f t="shared" si="6"/>
        <v>14</v>
      </c>
      <c r="X158" s="2">
        <f t="shared" si="7"/>
        <v>10</v>
      </c>
      <c r="Y158" s="2">
        <f t="shared" si="8"/>
        <v>14</v>
      </c>
      <c r="Z158" s="2">
        <f t="shared" si="9"/>
        <v>10</v>
      </c>
      <c r="AA158" s="2">
        <f t="shared" si="10"/>
        <v>196</v>
      </c>
      <c r="AB158" s="2">
        <f t="shared" si="11"/>
        <v>100</v>
      </c>
      <c r="AC158" s="2">
        <f t="shared" si="12"/>
        <v>0.4375</v>
      </c>
      <c r="AD158" s="2">
        <f t="shared" si="13"/>
        <v>0.22727272727272727</v>
      </c>
    </row>
    <row r="159" spans="1:30" x14ac:dyDescent="0.25">
      <c r="A159" s="2">
        <v>11</v>
      </c>
      <c r="B159" t="s">
        <v>2420</v>
      </c>
      <c r="C159" t="str">
        <f t="shared" si="33"/>
        <v>sdg</v>
      </c>
      <c r="D159" t="str">
        <f t="shared" si="34"/>
        <v>jax</v>
      </c>
      <c r="E159" s="2">
        <v>3</v>
      </c>
      <c r="F159" s="2">
        <v>43.5</v>
      </c>
      <c r="G159" t="s">
        <v>292</v>
      </c>
      <c r="H159" t="s">
        <v>271</v>
      </c>
      <c r="I159">
        <v>0</v>
      </c>
      <c r="J159" t="s">
        <v>289</v>
      </c>
      <c r="K159" s="2">
        <v>21</v>
      </c>
      <c r="L159" s="2">
        <v>16</v>
      </c>
      <c r="M159" s="2">
        <v>37</v>
      </c>
      <c r="N159" s="2">
        <v>26</v>
      </c>
      <c r="O159" s="2">
        <v>74</v>
      </c>
      <c r="P159" s="2">
        <v>42</v>
      </c>
      <c r="Q159" s="2">
        <v>6</v>
      </c>
      <c r="R159" s="2">
        <v>35</v>
      </c>
      <c r="S159" s="2">
        <f t="shared" si="14"/>
        <v>41</v>
      </c>
      <c r="T159">
        <f t="shared" si="15"/>
        <v>1</v>
      </c>
      <c r="U159">
        <f t="shared" si="16"/>
        <v>1</v>
      </c>
      <c r="V159">
        <f t="shared" si="5"/>
        <v>0</v>
      </c>
      <c r="W159" s="2">
        <f t="shared" si="6"/>
        <v>-15</v>
      </c>
      <c r="X159" s="2">
        <f t="shared" si="7"/>
        <v>19</v>
      </c>
      <c r="Y159" s="2">
        <f t="shared" si="8"/>
        <v>15</v>
      </c>
      <c r="Z159" s="2">
        <f t="shared" si="9"/>
        <v>19</v>
      </c>
      <c r="AA159" s="2">
        <f t="shared" si="10"/>
        <v>225</v>
      </c>
      <c r="AB159" s="2">
        <f t="shared" si="11"/>
        <v>361</v>
      </c>
      <c r="AC159" s="2">
        <f t="shared" si="12"/>
        <v>2.5</v>
      </c>
      <c r="AD159" s="2">
        <f t="shared" si="13"/>
        <v>0.54285714285714282</v>
      </c>
    </row>
    <row r="160" spans="1:30" x14ac:dyDescent="0.25">
      <c r="A160" s="2">
        <v>11</v>
      </c>
      <c r="B160" t="s">
        <v>2421</v>
      </c>
      <c r="C160" t="str">
        <f t="shared" si="33"/>
        <v>sea</v>
      </c>
      <c r="D160" t="str">
        <f t="shared" si="34"/>
        <v>ram</v>
      </c>
      <c r="E160" s="2">
        <v>-3</v>
      </c>
      <c r="F160" s="2">
        <v>48.5</v>
      </c>
      <c r="G160" t="s">
        <v>292</v>
      </c>
      <c r="H160" t="s">
        <v>271</v>
      </c>
      <c r="I160">
        <v>0</v>
      </c>
      <c r="J160" t="s">
        <v>289</v>
      </c>
      <c r="K160" s="2">
        <v>25</v>
      </c>
      <c r="L160" s="2">
        <v>22</v>
      </c>
      <c r="M160" s="2">
        <v>47</v>
      </c>
      <c r="N160" s="2">
        <v>44</v>
      </c>
      <c r="O160" s="2">
        <v>56</v>
      </c>
      <c r="P160" s="2">
        <v>27</v>
      </c>
      <c r="Q160" s="2">
        <v>19</v>
      </c>
      <c r="R160" s="2">
        <v>21</v>
      </c>
      <c r="S160" s="2">
        <f t="shared" si="14"/>
        <v>40</v>
      </c>
      <c r="T160">
        <f t="shared" si="15"/>
        <v>0</v>
      </c>
      <c r="U160">
        <f t="shared" si="16"/>
        <v>1</v>
      </c>
      <c r="V160">
        <f t="shared" si="5"/>
        <v>1</v>
      </c>
      <c r="W160" s="2">
        <f t="shared" si="6"/>
        <v>-6</v>
      </c>
      <c r="X160" s="2">
        <f t="shared" si="7"/>
        <v>-1</v>
      </c>
      <c r="Y160" s="2">
        <f t="shared" si="8"/>
        <v>6</v>
      </c>
      <c r="Z160" s="2">
        <f t="shared" si="9"/>
        <v>1</v>
      </c>
      <c r="AA160" s="2">
        <f t="shared" si="10"/>
        <v>36</v>
      </c>
      <c r="AB160" s="2">
        <f t="shared" si="11"/>
        <v>1</v>
      </c>
      <c r="AC160" s="2">
        <f t="shared" si="12"/>
        <v>0.31578947368421051</v>
      </c>
      <c r="AD160" s="2">
        <f t="shared" si="13"/>
        <v>4.7619047619047616E-2</v>
      </c>
    </row>
    <row r="161" spans="1:30" x14ac:dyDescent="0.25">
      <c r="A161" s="2">
        <v>11</v>
      </c>
      <c r="B161" t="s">
        <v>2422</v>
      </c>
      <c r="C161" t="str">
        <f t="shared" si="33"/>
        <v>sfo</v>
      </c>
      <c r="D161" t="str">
        <f t="shared" si="34"/>
        <v>crd</v>
      </c>
      <c r="E161" s="2">
        <v>2.5</v>
      </c>
      <c r="F161" s="2">
        <v>48.5</v>
      </c>
      <c r="G161" t="s">
        <v>270</v>
      </c>
      <c r="H161" t="s">
        <v>288</v>
      </c>
      <c r="I161">
        <v>1</v>
      </c>
      <c r="J161" t="s">
        <v>272</v>
      </c>
      <c r="K161" s="2">
        <v>31</v>
      </c>
      <c r="L161" s="2">
        <v>31</v>
      </c>
      <c r="M161" s="2">
        <v>62</v>
      </c>
      <c r="N161" s="2">
        <v>91</v>
      </c>
      <c r="O161" s="2">
        <v>9</v>
      </c>
      <c r="P161" s="2">
        <v>59</v>
      </c>
      <c r="Q161" s="2">
        <v>41</v>
      </c>
      <c r="R161" s="2">
        <v>22</v>
      </c>
      <c r="S161" s="2">
        <f t="shared" si="14"/>
        <v>63</v>
      </c>
      <c r="T161">
        <f t="shared" si="15"/>
        <v>0</v>
      </c>
      <c r="U161">
        <f t="shared" si="16"/>
        <v>1</v>
      </c>
      <c r="V161">
        <f t="shared" si="5"/>
        <v>0</v>
      </c>
      <c r="W161" s="2">
        <f t="shared" si="6"/>
        <v>10</v>
      </c>
      <c r="X161" s="2">
        <f t="shared" si="7"/>
        <v>-9</v>
      </c>
      <c r="Y161" s="2">
        <f t="shared" si="8"/>
        <v>10</v>
      </c>
      <c r="Z161" s="2">
        <f t="shared" si="9"/>
        <v>9</v>
      </c>
      <c r="AA161" s="2">
        <f t="shared" si="10"/>
        <v>100</v>
      </c>
      <c r="AB161" s="2">
        <f t="shared" si="11"/>
        <v>81</v>
      </c>
      <c r="AC161" s="2">
        <f t="shared" si="12"/>
        <v>0.24390243902439024</v>
      </c>
      <c r="AD161" s="2">
        <f t="shared" si="13"/>
        <v>0.40909090909090912</v>
      </c>
    </row>
    <row r="162" spans="1:30" x14ac:dyDescent="0.25">
      <c r="A162" s="2">
        <v>11</v>
      </c>
      <c r="B162" t="s">
        <v>2423</v>
      </c>
      <c r="C162" t="str">
        <f t="shared" si="33"/>
        <v>rav</v>
      </c>
      <c r="D162" t="str">
        <f t="shared" si="34"/>
        <v>cle</v>
      </c>
      <c r="E162" s="2">
        <v>8</v>
      </c>
      <c r="F162" s="2">
        <v>39.5</v>
      </c>
      <c r="G162" t="s">
        <v>270</v>
      </c>
      <c r="H162" t="s">
        <v>288</v>
      </c>
      <c r="I162">
        <v>0</v>
      </c>
      <c r="J162" t="s">
        <v>289</v>
      </c>
      <c r="K162" s="2">
        <v>29</v>
      </c>
      <c r="L162" s="2">
        <v>16</v>
      </c>
      <c r="M162" s="2">
        <v>45</v>
      </c>
      <c r="N162" s="2">
        <v>72</v>
      </c>
      <c r="O162" s="2">
        <v>28</v>
      </c>
      <c r="P162" s="2">
        <v>31</v>
      </c>
      <c r="Q162" s="2">
        <v>23</v>
      </c>
      <c r="R162" s="2">
        <v>16</v>
      </c>
      <c r="S162" s="2">
        <f t="shared" si="14"/>
        <v>39</v>
      </c>
      <c r="T162">
        <f t="shared" si="15"/>
        <v>1</v>
      </c>
      <c r="U162">
        <f t="shared" si="16"/>
        <v>0</v>
      </c>
      <c r="V162">
        <f t="shared" si="5"/>
        <v>0</v>
      </c>
      <c r="W162" s="2">
        <f t="shared" si="6"/>
        <v>-6</v>
      </c>
      <c r="X162" s="2">
        <f t="shared" si="7"/>
        <v>0</v>
      </c>
      <c r="Y162" s="2">
        <f t="shared" si="8"/>
        <v>6</v>
      </c>
      <c r="Z162" s="2">
        <f t="shared" si="9"/>
        <v>0</v>
      </c>
      <c r="AA162" s="2">
        <f t="shared" si="10"/>
        <v>36</v>
      </c>
      <c r="AB162" s="2">
        <f t="shared" si="11"/>
        <v>0</v>
      </c>
      <c r="AC162" s="2">
        <f t="shared" si="12"/>
        <v>0.2608695652173913</v>
      </c>
      <c r="AD162" s="2">
        <f t="shared" si="13"/>
        <v>0</v>
      </c>
    </row>
    <row r="163" spans="1:30" x14ac:dyDescent="0.25">
      <c r="A163" s="2">
        <v>11</v>
      </c>
      <c r="B163" t="s">
        <v>2424</v>
      </c>
      <c r="C163" t="str">
        <f t="shared" si="33"/>
        <v>kan</v>
      </c>
      <c r="D163" t="str">
        <f t="shared" si="34"/>
        <v>den</v>
      </c>
      <c r="E163" s="2">
        <v>4</v>
      </c>
      <c r="F163" s="2">
        <v>44.5</v>
      </c>
      <c r="G163" t="s">
        <v>270</v>
      </c>
      <c r="H163" t="s">
        <v>288</v>
      </c>
      <c r="I163">
        <v>1</v>
      </c>
      <c r="J163" t="s">
        <v>272</v>
      </c>
      <c r="K163" s="2">
        <v>30</v>
      </c>
      <c r="L163" s="2">
        <v>28</v>
      </c>
      <c r="M163" s="2">
        <v>58</v>
      </c>
      <c r="N163" s="2">
        <v>91</v>
      </c>
      <c r="O163" s="2">
        <v>9</v>
      </c>
      <c r="P163" s="2">
        <v>59</v>
      </c>
      <c r="Q163" s="2">
        <v>19</v>
      </c>
      <c r="R163" s="2">
        <v>22</v>
      </c>
      <c r="S163" s="2">
        <f t="shared" si="14"/>
        <v>41</v>
      </c>
      <c r="T163">
        <f t="shared" si="15"/>
        <v>1</v>
      </c>
      <c r="U163">
        <f t="shared" si="16"/>
        <v>0</v>
      </c>
      <c r="V163">
        <f t="shared" si="5"/>
        <v>1</v>
      </c>
      <c r="W163" s="2">
        <f t="shared" si="6"/>
        <v>-11</v>
      </c>
      <c r="X163" s="2">
        <f t="shared" si="7"/>
        <v>-6</v>
      </c>
      <c r="Y163" s="2">
        <f t="shared" si="8"/>
        <v>11</v>
      </c>
      <c r="Z163" s="2">
        <f t="shared" si="9"/>
        <v>6</v>
      </c>
      <c r="AA163" s="2">
        <f t="shared" si="10"/>
        <v>121</v>
      </c>
      <c r="AB163" s="2">
        <f t="shared" si="11"/>
        <v>36</v>
      </c>
      <c r="AC163" s="2">
        <f t="shared" si="12"/>
        <v>0.57894736842105265</v>
      </c>
      <c r="AD163" s="2">
        <f t="shared" si="13"/>
        <v>0.27272727272727271</v>
      </c>
    </row>
    <row r="164" spans="1:30" x14ac:dyDescent="0.25">
      <c r="A164" s="2">
        <v>11</v>
      </c>
      <c r="B164" t="s">
        <v>2425</v>
      </c>
      <c r="C164" t="str">
        <f t="shared" si="33"/>
        <v>det</v>
      </c>
      <c r="D164" t="str">
        <f t="shared" si="34"/>
        <v>phi</v>
      </c>
      <c r="E164" s="2">
        <v>-2.5</v>
      </c>
      <c r="F164" s="2">
        <v>46.5</v>
      </c>
      <c r="G164" t="s">
        <v>292</v>
      </c>
      <c r="H164" t="s">
        <v>271</v>
      </c>
      <c r="I164">
        <v>1</v>
      </c>
      <c r="J164" t="s">
        <v>272</v>
      </c>
      <c r="K164" s="2">
        <v>15</v>
      </c>
      <c r="L164" s="2">
        <v>25</v>
      </c>
      <c r="M164" s="2">
        <v>40</v>
      </c>
      <c r="N164" s="2">
        <v>25</v>
      </c>
      <c r="O164" s="2">
        <v>75</v>
      </c>
      <c r="P164" s="2">
        <v>77</v>
      </c>
      <c r="Q164" s="2">
        <v>9</v>
      </c>
      <c r="R164" s="2">
        <v>16</v>
      </c>
      <c r="S164" s="2">
        <f t="shared" si="14"/>
        <v>25</v>
      </c>
      <c r="T164">
        <f t="shared" si="15"/>
        <v>1</v>
      </c>
      <c r="U164">
        <f t="shared" si="16"/>
        <v>1</v>
      </c>
      <c r="V164">
        <f t="shared" si="5"/>
        <v>1</v>
      </c>
      <c r="W164" s="2">
        <f t="shared" si="6"/>
        <v>-6</v>
      </c>
      <c r="X164" s="2">
        <f t="shared" si="7"/>
        <v>-9</v>
      </c>
      <c r="Y164" s="2">
        <f t="shared" si="8"/>
        <v>6</v>
      </c>
      <c r="Z164" s="2">
        <f t="shared" si="9"/>
        <v>9</v>
      </c>
      <c r="AA164" s="2">
        <f t="shared" si="10"/>
        <v>36</v>
      </c>
      <c r="AB164" s="2">
        <f t="shared" si="11"/>
        <v>81</v>
      </c>
      <c r="AC164" s="2">
        <f t="shared" si="12"/>
        <v>0.66666666666666663</v>
      </c>
      <c r="AD164" s="2">
        <f t="shared" si="13"/>
        <v>0.5625</v>
      </c>
    </row>
    <row r="165" spans="1:30" x14ac:dyDescent="0.25">
      <c r="A165" s="2">
        <v>11</v>
      </c>
      <c r="B165" t="s">
        <v>2426</v>
      </c>
      <c r="C165" t="str">
        <f t="shared" si="33"/>
        <v>dal</v>
      </c>
      <c r="D165" t="str">
        <f t="shared" si="34"/>
        <v>rai</v>
      </c>
      <c r="E165" s="2">
        <v>3.5</v>
      </c>
      <c r="F165" s="2">
        <v>50.5</v>
      </c>
      <c r="G165" t="s">
        <v>270</v>
      </c>
      <c r="H165" t="s">
        <v>288</v>
      </c>
      <c r="I165">
        <v>0</v>
      </c>
      <c r="J165" t="s">
        <v>289</v>
      </c>
      <c r="K165" s="2">
        <v>33</v>
      </c>
      <c r="L165" s="2">
        <v>26</v>
      </c>
      <c r="M165" s="2">
        <v>59</v>
      </c>
      <c r="N165" s="2">
        <v>81</v>
      </c>
      <c r="O165" s="2">
        <v>19</v>
      </c>
      <c r="P165" s="2">
        <v>36</v>
      </c>
      <c r="Q165" s="2">
        <v>33</v>
      </c>
      <c r="R165" s="2">
        <v>16</v>
      </c>
      <c r="S165" s="2">
        <f t="shared" si="14"/>
        <v>49</v>
      </c>
      <c r="T165">
        <f t="shared" si="15"/>
        <v>0</v>
      </c>
      <c r="U165">
        <f t="shared" si="16"/>
        <v>0</v>
      </c>
      <c r="V165">
        <f t="shared" si="5"/>
        <v>1</v>
      </c>
      <c r="W165" s="2">
        <f t="shared" si="6"/>
        <v>0</v>
      </c>
      <c r="X165" s="2">
        <f t="shared" si="7"/>
        <v>-10</v>
      </c>
      <c r="Y165" s="2">
        <f t="shared" si="8"/>
        <v>0</v>
      </c>
      <c r="Z165" s="2">
        <f t="shared" si="9"/>
        <v>10</v>
      </c>
      <c r="AA165" s="2">
        <f t="shared" si="10"/>
        <v>0</v>
      </c>
      <c r="AB165" s="2">
        <f t="shared" si="11"/>
        <v>100</v>
      </c>
      <c r="AC165" s="2">
        <f t="shared" si="12"/>
        <v>0</v>
      </c>
      <c r="AD165" s="2">
        <f t="shared" si="13"/>
        <v>0.625</v>
      </c>
    </row>
    <row r="166" spans="1:30" x14ac:dyDescent="0.25">
      <c r="A166" s="2">
        <v>12</v>
      </c>
      <c r="B166" t="s">
        <v>2434</v>
      </c>
      <c r="C166" t="str">
        <f t="shared" ref="C166:C179" si="35">TRIM(LEFT(B166, FIND("@", B166)-1))</f>
        <v>buf</v>
      </c>
      <c r="D166" t="str">
        <f t="shared" ref="D166:D179" si="36">TRIM(MID(B166, FIND("@", B166)+1, LEN(B166)))</f>
        <v>htx</v>
      </c>
      <c r="E166" s="2">
        <v>5.5</v>
      </c>
      <c r="F166" s="2">
        <v>43.5</v>
      </c>
      <c r="G166" t="s">
        <v>292</v>
      </c>
      <c r="H166" t="s">
        <v>271</v>
      </c>
      <c r="I166">
        <v>0</v>
      </c>
      <c r="J166" t="s">
        <v>289</v>
      </c>
      <c r="K166" s="2">
        <v>28</v>
      </c>
      <c r="L166" s="2">
        <v>18</v>
      </c>
      <c r="M166" s="2">
        <v>46</v>
      </c>
      <c r="N166" s="2">
        <v>60</v>
      </c>
      <c r="O166" s="2">
        <v>40</v>
      </c>
      <c r="P166" s="2">
        <v>33</v>
      </c>
    </row>
    <row r="167" spans="1:30" x14ac:dyDescent="0.25">
      <c r="A167" s="2">
        <v>12</v>
      </c>
      <c r="B167" t="s">
        <v>2435</v>
      </c>
      <c r="C167" t="str">
        <f t="shared" si="35"/>
        <v>sea</v>
      </c>
      <c r="D167" t="str">
        <f t="shared" si="36"/>
        <v>oti</v>
      </c>
      <c r="E167" s="2">
        <v>13.5</v>
      </c>
      <c r="F167" s="2">
        <v>40.5</v>
      </c>
      <c r="G167" t="s">
        <v>270</v>
      </c>
      <c r="H167" t="s">
        <v>288</v>
      </c>
      <c r="I167">
        <v>0</v>
      </c>
      <c r="J167" t="s">
        <v>272</v>
      </c>
      <c r="K167" s="2">
        <v>24</v>
      </c>
      <c r="L167" s="2">
        <v>15</v>
      </c>
      <c r="M167" s="2">
        <v>39</v>
      </c>
      <c r="N167" s="2">
        <v>44</v>
      </c>
      <c r="O167" s="2">
        <v>56</v>
      </c>
      <c r="P167" s="2">
        <v>68</v>
      </c>
    </row>
    <row r="168" spans="1:30" x14ac:dyDescent="0.25">
      <c r="A168" s="2">
        <v>12</v>
      </c>
      <c r="B168" t="s">
        <v>2436</v>
      </c>
      <c r="C168" t="str">
        <f t="shared" si="35"/>
        <v>nyg</v>
      </c>
      <c r="D168" t="str">
        <f t="shared" si="36"/>
        <v>det</v>
      </c>
      <c r="E168" s="2">
        <v>-10.5</v>
      </c>
      <c r="F168" s="2">
        <v>49.5</v>
      </c>
      <c r="G168" t="s">
        <v>270</v>
      </c>
      <c r="H168" t="s">
        <v>288</v>
      </c>
      <c r="I168">
        <v>1</v>
      </c>
      <c r="J168" t="s">
        <v>289</v>
      </c>
      <c r="K168" s="2">
        <v>22</v>
      </c>
      <c r="L168" s="2">
        <v>31</v>
      </c>
      <c r="M168" s="2">
        <v>53</v>
      </c>
      <c r="N168" s="2">
        <v>63</v>
      </c>
      <c r="O168" s="2">
        <v>37</v>
      </c>
      <c r="P168" s="2">
        <v>45</v>
      </c>
    </row>
    <row r="169" spans="1:30" x14ac:dyDescent="0.25">
      <c r="A169" s="2">
        <v>12</v>
      </c>
      <c r="B169" t="s">
        <v>2437</v>
      </c>
      <c r="C169" t="str">
        <f t="shared" si="35"/>
        <v>nyj</v>
      </c>
      <c r="D169" t="str">
        <f t="shared" si="36"/>
        <v>rav</v>
      </c>
      <c r="E169" s="2">
        <v>-13.5</v>
      </c>
      <c r="F169" s="2">
        <v>44.5</v>
      </c>
      <c r="G169" t="s">
        <v>270</v>
      </c>
      <c r="H169" t="s">
        <v>288</v>
      </c>
      <c r="I169">
        <v>0</v>
      </c>
      <c r="J169" t="s">
        <v>289</v>
      </c>
      <c r="K169" s="2">
        <v>18</v>
      </c>
      <c r="L169" s="2">
        <v>28</v>
      </c>
      <c r="M169" s="2">
        <v>46</v>
      </c>
      <c r="N169" s="2">
        <v>56</v>
      </c>
      <c r="O169" s="2">
        <v>44</v>
      </c>
      <c r="P169" s="2">
        <v>37</v>
      </c>
    </row>
    <row r="170" spans="1:30" x14ac:dyDescent="0.25">
      <c r="A170" s="2">
        <v>12</v>
      </c>
      <c r="B170" t="s">
        <v>2438</v>
      </c>
      <c r="C170" t="str">
        <f t="shared" si="35"/>
        <v>pit</v>
      </c>
      <c r="D170" t="str">
        <f t="shared" si="36"/>
        <v>chi</v>
      </c>
      <c r="E170" s="2">
        <v>-3</v>
      </c>
      <c r="F170" s="2">
        <v>45</v>
      </c>
      <c r="G170" t="s">
        <v>292</v>
      </c>
      <c r="H170" t="s">
        <v>271</v>
      </c>
      <c r="I170">
        <v>0</v>
      </c>
      <c r="J170" t="s">
        <v>289</v>
      </c>
      <c r="K170" s="2">
        <v>22</v>
      </c>
      <c r="L170" s="2">
        <v>21</v>
      </c>
      <c r="M170" s="2">
        <v>43</v>
      </c>
      <c r="N170" s="2">
        <v>42</v>
      </c>
      <c r="O170" s="2">
        <v>58</v>
      </c>
      <c r="P170" s="2">
        <v>34</v>
      </c>
    </row>
    <row r="171" spans="1:30" x14ac:dyDescent="0.25">
      <c r="A171" s="2">
        <v>12</v>
      </c>
      <c r="B171" t="s">
        <v>2439</v>
      </c>
      <c r="C171" t="str">
        <f t="shared" si="35"/>
        <v>nwe</v>
      </c>
      <c r="D171" t="str">
        <f t="shared" si="36"/>
        <v>cin</v>
      </c>
      <c r="E171" s="2">
        <v>7.5</v>
      </c>
      <c r="F171" s="2">
        <v>49.5</v>
      </c>
      <c r="G171" t="s">
        <v>270</v>
      </c>
      <c r="H171" t="s">
        <v>288</v>
      </c>
      <c r="I171">
        <v>0</v>
      </c>
      <c r="J171" t="s">
        <v>289</v>
      </c>
      <c r="K171" s="2">
        <v>34</v>
      </c>
      <c r="L171" s="2">
        <v>18</v>
      </c>
      <c r="M171" s="2">
        <v>52</v>
      </c>
      <c r="N171" s="2">
        <v>60</v>
      </c>
      <c r="O171" s="2">
        <v>40</v>
      </c>
      <c r="P171" s="2">
        <v>20</v>
      </c>
    </row>
    <row r="172" spans="1:30" x14ac:dyDescent="0.25">
      <c r="A172" s="2">
        <v>12</v>
      </c>
      <c r="B172" t="s">
        <v>2440</v>
      </c>
      <c r="C172" t="str">
        <f t="shared" si="35"/>
        <v>clt</v>
      </c>
      <c r="D172" t="str">
        <f t="shared" si="36"/>
        <v>kan</v>
      </c>
      <c r="E172" s="2">
        <v>-3</v>
      </c>
      <c r="F172" s="2">
        <v>50.5</v>
      </c>
      <c r="G172" t="s">
        <v>292</v>
      </c>
      <c r="H172" t="s">
        <v>271</v>
      </c>
      <c r="I172">
        <v>0</v>
      </c>
      <c r="J172" t="s">
        <v>289</v>
      </c>
      <c r="K172" s="2">
        <v>24</v>
      </c>
      <c r="L172" s="2">
        <v>26</v>
      </c>
      <c r="M172" s="2">
        <v>50</v>
      </c>
      <c r="N172" s="2">
        <v>49</v>
      </c>
      <c r="O172" s="2">
        <v>51</v>
      </c>
      <c r="P172" s="2">
        <v>47</v>
      </c>
    </row>
    <row r="173" spans="1:30" x14ac:dyDescent="0.25">
      <c r="A173" s="2">
        <v>12</v>
      </c>
      <c r="B173" t="s">
        <v>2441</v>
      </c>
      <c r="C173" t="str">
        <f t="shared" si="35"/>
        <v>min</v>
      </c>
      <c r="D173" t="str">
        <f t="shared" si="36"/>
        <v>gnb</v>
      </c>
      <c r="E173" s="2">
        <v>-6.5</v>
      </c>
      <c r="F173" s="2">
        <v>41</v>
      </c>
      <c r="G173" t="s">
        <v>292</v>
      </c>
      <c r="H173" t="s">
        <v>271</v>
      </c>
      <c r="I173">
        <v>0</v>
      </c>
      <c r="J173" t="s">
        <v>289</v>
      </c>
      <c r="K173" s="2">
        <v>18</v>
      </c>
      <c r="L173" s="2">
        <v>21</v>
      </c>
      <c r="M173" s="2">
        <v>39</v>
      </c>
      <c r="N173" s="2">
        <v>43</v>
      </c>
      <c r="O173" s="2">
        <v>57</v>
      </c>
      <c r="P173" s="2">
        <v>36</v>
      </c>
    </row>
    <row r="174" spans="1:30" x14ac:dyDescent="0.25">
      <c r="A174" s="2">
        <v>12</v>
      </c>
      <c r="B174" t="s">
        <v>2442</v>
      </c>
      <c r="C174" t="str">
        <f t="shared" si="35"/>
        <v>cle</v>
      </c>
      <c r="D174" t="str">
        <f t="shared" si="36"/>
        <v>rai</v>
      </c>
      <c r="E174" s="2">
        <v>-3</v>
      </c>
      <c r="F174" s="2">
        <v>37</v>
      </c>
      <c r="G174" t="s">
        <v>270</v>
      </c>
      <c r="H174" t="s">
        <v>288</v>
      </c>
      <c r="I174">
        <v>1</v>
      </c>
      <c r="J174" t="s">
        <v>272</v>
      </c>
      <c r="K174" s="2">
        <v>18</v>
      </c>
      <c r="L174" s="2">
        <v>22</v>
      </c>
      <c r="M174" s="2">
        <v>40</v>
      </c>
      <c r="N174" s="2">
        <v>61</v>
      </c>
      <c r="O174" s="2">
        <v>39</v>
      </c>
      <c r="P174" s="2">
        <v>54</v>
      </c>
    </row>
    <row r="175" spans="1:30" x14ac:dyDescent="0.25">
      <c r="A175" s="2">
        <v>12</v>
      </c>
      <c r="B175" t="s">
        <v>2443</v>
      </c>
      <c r="C175" t="str">
        <f t="shared" si="35"/>
        <v>jax</v>
      </c>
      <c r="D175" t="str">
        <f t="shared" si="36"/>
        <v>crd</v>
      </c>
      <c r="E175" s="2">
        <v>2.5</v>
      </c>
      <c r="F175" s="2">
        <v>47.5</v>
      </c>
      <c r="G175" t="s">
        <v>292</v>
      </c>
      <c r="H175" t="s">
        <v>271</v>
      </c>
      <c r="I175">
        <v>0</v>
      </c>
      <c r="J175" t="s">
        <v>289</v>
      </c>
      <c r="K175" s="2">
        <v>25</v>
      </c>
      <c r="L175" s="2">
        <v>19</v>
      </c>
      <c r="M175" s="2">
        <v>44</v>
      </c>
      <c r="N175" s="2">
        <v>37</v>
      </c>
      <c r="O175" s="2">
        <v>63</v>
      </c>
      <c r="P175" s="2">
        <v>36</v>
      </c>
    </row>
    <row r="176" spans="1:30" x14ac:dyDescent="0.25">
      <c r="A176" s="2">
        <v>12</v>
      </c>
      <c r="B176" t="s">
        <v>2444</v>
      </c>
      <c r="C176" t="str">
        <f t="shared" si="35"/>
        <v>atl</v>
      </c>
      <c r="D176" t="str">
        <f t="shared" si="36"/>
        <v>nor</v>
      </c>
      <c r="E176" s="2">
        <v>-1.5</v>
      </c>
      <c r="F176" s="2">
        <v>39.5</v>
      </c>
      <c r="G176" t="s">
        <v>270</v>
      </c>
      <c r="H176" t="s">
        <v>288</v>
      </c>
      <c r="I176">
        <v>0</v>
      </c>
      <c r="J176" t="s">
        <v>289</v>
      </c>
      <c r="K176" s="2">
        <v>27</v>
      </c>
      <c r="L176" s="2">
        <v>17</v>
      </c>
      <c r="M176" s="2">
        <v>44</v>
      </c>
      <c r="N176" s="2">
        <v>68</v>
      </c>
      <c r="O176" s="2">
        <v>32</v>
      </c>
      <c r="P176" s="2">
        <v>12</v>
      </c>
    </row>
    <row r="177" spans="1:16" x14ac:dyDescent="0.25">
      <c r="A177" s="2">
        <v>12</v>
      </c>
      <c r="B177" t="s">
        <v>2445</v>
      </c>
      <c r="C177" t="str">
        <f t="shared" si="35"/>
        <v>phi</v>
      </c>
      <c r="D177" t="str">
        <f t="shared" si="36"/>
        <v>dal</v>
      </c>
      <c r="E177" s="2">
        <v>3.5</v>
      </c>
      <c r="F177" s="2">
        <v>49.5</v>
      </c>
      <c r="G177" t="s">
        <v>292</v>
      </c>
      <c r="H177" t="s">
        <v>271</v>
      </c>
      <c r="I177">
        <v>1</v>
      </c>
      <c r="J177" t="s">
        <v>289</v>
      </c>
      <c r="K177" s="2">
        <v>26</v>
      </c>
      <c r="L177" s="2">
        <v>22</v>
      </c>
      <c r="M177" s="2">
        <v>48</v>
      </c>
      <c r="N177" s="2">
        <v>44</v>
      </c>
      <c r="O177" s="2">
        <v>56</v>
      </c>
      <c r="P177" s="2">
        <v>48</v>
      </c>
    </row>
    <row r="178" spans="1:16" x14ac:dyDescent="0.25">
      <c r="A178" s="2">
        <v>12</v>
      </c>
      <c r="B178" t="s">
        <v>2446</v>
      </c>
      <c r="C178" t="str">
        <f t="shared" si="35"/>
        <v>tam</v>
      </c>
      <c r="D178" t="str">
        <f t="shared" si="36"/>
        <v>ram</v>
      </c>
      <c r="E178" s="2">
        <v>-6.5</v>
      </c>
      <c r="F178" s="2">
        <v>49.5</v>
      </c>
      <c r="G178" t="s">
        <v>292</v>
      </c>
      <c r="H178" t="s">
        <v>271</v>
      </c>
      <c r="I178">
        <v>0</v>
      </c>
      <c r="J178" t="s">
        <v>272</v>
      </c>
      <c r="K178" s="2">
        <v>23</v>
      </c>
      <c r="L178" s="2">
        <v>30</v>
      </c>
      <c r="M178" s="2">
        <v>53</v>
      </c>
      <c r="N178" s="2">
        <v>64</v>
      </c>
      <c r="O178" s="2">
        <v>36</v>
      </c>
      <c r="P178" s="2">
        <v>52</v>
      </c>
    </row>
    <row r="179" spans="1:16" x14ac:dyDescent="0.25">
      <c r="A179" s="2">
        <v>12</v>
      </c>
      <c r="B179" t="s">
        <v>2447</v>
      </c>
      <c r="C179" t="str">
        <f t="shared" si="35"/>
        <v>car</v>
      </c>
      <c r="D179" t="str">
        <f t="shared" si="36"/>
        <v>sfo</v>
      </c>
      <c r="E179" s="2">
        <v>-7</v>
      </c>
      <c r="F179" s="2">
        <v>48.5</v>
      </c>
      <c r="G179" t="s">
        <v>292</v>
      </c>
      <c r="H179" t="s">
        <v>271</v>
      </c>
      <c r="I179">
        <v>0</v>
      </c>
      <c r="J179" t="s">
        <v>272</v>
      </c>
      <c r="K179" s="2">
        <v>21</v>
      </c>
      <c r="L179" s="2">
        <v>30</v>
      </c>
      <c r="M179" s="2">
        <v>51</v>
      </c>
      <c r="N179" s="2">
        <v>60</v>
      </c>
      <c r="O179" s="2">
        <v>40</v>
      </c>
      <c r="P179" s="2">
        <v>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9D98-9E4E-4D45-A33A-01D29963F924}">
  <dimension ref="A1:Y31"/>
  <sheetViews>
    <sheetView tabSelected="1" zoomScale="80" zoomScaleNormal="80" workbookViewId="0">
      <selection activeCell="G10" sqref="G10:H11"/>
    </sheetView>
  </sheetViews>
  <sheetFormatPr defaultRowHeight="15" x14ac:dyDescent="0.25"/>
  <cols>
    <col min="2" max="2" width="16.28515625" bestFit="1" customWidth="1"/>
    <col min="3" max="3" width="18.85546875" bestFit="1" customWidth="1"/>
    <col min="4" max="4" width="11.85546875" bestFit="1" customWidth="1"/>
    <col min="5" max="5" width="11.28515625" bestFit="1" customWidth="1"/>
    <col min="8" max="8" width="14.28515625" customWidth="1"/>
    <col min="9" max="9" width="9.28515625" bestFit="1" customWidth="1"/>
    <col min="10" max="10" width="11" customWidth="1"/>
    <col min="11" max="11" width="12.28515625" bestFit="1" customWidth="1"/>
    <col min="12" max="13" width="11.42578125" customWidth="1"/>
    <col min="14" max="14" width="6.42578125" customWidth="1"/>
    <col min="15" max="15" width="9.140625" customWidth="1"/>
    <col min="17" max="17" width="14" customWidth="1"/>
    <col min="19" max="19" width="13.7109375" customWidth="1"/>
    <col min="21" max="21" width="12.42578125" customWidth="1"/>
    <col min="23" max="23" width="13" customWidth="1"/>
  </cols>
  <sheetData>
    <row r="1" spans="1:23" x14ac:dyDescent="0.25">
      <c r="A1" t="s">
        <v>505</v>
      </c>
      <c r="B1" s="2" t="s">
        <v>275</v>
      </c>
      <c r="C1" s="2" t="s">
        <v>276</v>
      </c>
      <c r="D1" s="2" t="s">
        <v>507</v>
      </c>
      <c r="E1" s="22" t="s">
        <v>506</v>
      </c>
      <c r="F1" s="22"/>
      <c r="H1" t="s">
        <v>504</v>
      </c>
      <c r="K1" s="2" t="s">
        <v>508</v>
      </c>
      <c r="L1" s="2" t="s">
        <v>510</v>
      </c>
      <c r="M1" s="2" t="s">
        <v>509</v>
      </c>
      <c r="P1" t="s">
        <v>273</v>
      </c>
      <c r="Q1" s="2" t="s">
        <v>270</v>
      </c>
      <c r="R1" s="2" t="s">
        <v>271</v>
      </c>
      <c r="S1" s="2" t="s">
        <v>272</v>
      </c>
      <c r="T1" s="2" t="s">
        <v>235</v>
      </c>
    </row>
    <row r="2" spans="1:23" x14ac:dyDescent="0.25">
      <c r="A2" s="22" t="e" vm="1">
        <f>P5</f>
        <v>#VALUE!</v>
      </c>
      <c r="B2" s="20" t="str" cm="1">
        <f t="array" ref="B2">_xlfn.XLOOKUP($O$5, _xlfn._xlws.FILTER('Model Predictions'!$D$2:$D$179, 'Model Predictions'!$A$2:$A$179=12), _xlfn._xlws.FILTER('Model Predictions'!$E$2:$E$179, 'Model Predictions'!$A$2:$A$179=12), " ")</f>
        <v xml:space="preserve"> </v>
      </c>
      <c r="C2" s="2" t="str" cm="1">
        <f t="array" ref="C2">_xlfn.XLOOKUP($O$5, _xlfn._xlws.FILTER('Model Predictions'!$D$2:$D$179, 'Model Predictions'!$A$2:$A$179=12), _xlfn._xlws.FILTER('Model Predictions'!$F$2:$F$179, 'Model Predictions'!$A$2:$A$179=12), " ")</f>
        <v xml:space="preserve"> </v>
      </c>
      <c r="D2" s="20">
        <f>_xlfn.XLOOKUP(P3,'Self PR'!B:B,'Self PR'!D:D," ")-_xlfn.XLOOKUP(P5,'Self PR'!B:B,'Self PR'!D:D," ") -2</f>
        <v>-14.6</v>
      </c>
      <c r="E2" s="2">
        <v>2025</v>
      </c>
      <c r="F2" s="20" t="e">
        <f>_xlfn.XLOOKUP($C$10,'Power Rating'!$A:$A,'Power Rating'!$D:$D," ")-_xlfn.XLOOKUP($G$10,'Power Rating'!$A:$A,'Power Rating'!$D:$D," ") -2</f>
        <v>#REF!</v>
      </c>
      <c r="H2" s="22" t="e" vm="2">
        <f>P3</f>
        <v>#VALUE!</v>
      </c>
      <c r="I2" s="22" t="str" cm="1">
        <f t="array" ref="I2">_xlfn.XLOOKUP($O$3, _xlfn._xlws.FILTER('Model Predictions'!$C$2:$C$179, 'Model Predictions'!$A$2:$A$179=12), _xlfn._xlws.FILTER('Model Predictions'!$K$2:$K$179, 'Model Predictions'!$A$2:$A$179=12), " ")</f>
        <v xml:space="preserve"> </v>
      </c>
      <c r="K2" s="21" t="e" cm="1">
        <f t="array" ref="K2">_xlfn.XLOOKUP($O$5, _xlfn._xlws.FILTER('Model Predictions'!$D$2:$D$179, 'Model Predictions'!$A$2:$A$179=12), _xlfn._xlws.FILTER('Model Predictions'!$P$2:$P$179, 'Model Predictions'!$A$2:$A$179=12), " ") %</f>
        <v>#VALUE!</v>
      </c>
      <c r="L2" s="21" t="e" cm="1">
        <f t="array" ref="L2">_xlfn.XLOOKUP($O$5, _xlfn._xlws.FILTER('Model Predictions'!$D$2:$D$179, 'Model Predictions'!$A$2:$A$179=12), _xlfn._xlws.FILTER('Model Predictions'!$N$2:$N$179, 'Model Predictions'!$A$2:$A$179=12), " ")%</f>
        <v>#VALUE!</v>
      </c>
      <c r="M2" s="2" t="str" cm="1">
        <f t="array" ref="M2">_xlfn.XLOOKUP($O$5, _xlfn._xlws.FILTER('Model Predictions'!$D$2:$D$179, 'Model Predictions'!$A$2:$A$179=12), _xlfn._xlws.FILTER('Model Predictions'!$G$2:$G$179, 'Model Predictions'!$A$2:$A$179=12), " ")</f>
        <v xml:space="preserve"> </v>
      </c>
      <c r="Q2" s="2"/>
      <c r="R2" s="2"/>
      <c r="S2" s="2"/>
      <c r="T2" s="2"/>
    </row>
    <row r="3" spans="1:23" x14ac:dyDescent="0.25">
      <c r="A3" s="22"/>
      <c r="B3" s="2"/>
      <c r="C3" s="2"/>
      <c r="E3" s="2" t="s">
        <v>3</v>
      </c>
      <c r="F3" s="20" t="e">
        <f>_xlfn.XLOOKUP($C$10,'Power Rating'!$F:$F,'Power Rating'!$I:$I," ")-_xlfn.XLOOKUP($G$10,'Power Rating'!$F:$F,'Power Rating'!$I:$I," ") -2</f>
        <v>#VALUE!</v>
      </c>
      <c r="H3" s="22"/>
      <c r="I3" s="22"/>
      <c r="O3" t="str">
        <f>_xlfn.XLOOKUP(P3,Teams!D:D,Teams!E:E, " ")</f>
        <v>CIN</v>
      </c>
      <c r="P3" s="2" t="e" vm="2">
        <f>A10</f>
        <v>#VALUE!</v>
      </c>
      <c r="Q3" s="2">
        <f>_xlfn.XLOOKUP(O3,'2024 Over_Under'!K:K,'2024 Over_Under'!M:M, " ")</f>
        <v>5</v>
      </c>
      <c r="R3" s="2">
        <f>_xlfn.XLOOKUP(O3,'2024 Over_Under'!K:K,'2024 Over_Under'!N:N, " ")</f>
        <v>4</v>
      </c>
      <c r="S3" s="2">
        <f>_xlfn.XLOOKUP(O3,'2024 Over_Under'!K:K,'2024 Over_Under'!O:O, " ")</f>
        <v>7</v>
      </c>
      <c r="T3" s="2">
        <f>_xlfn.XLOOKUP(O3,'2024 Over_Under'!K:K,'2024 Over_Under'!P:P, " ")</f>
        <v>2</v>
      </c>
      <c r="W3" s="1"/>
    </row>
    <row r="4" spans="1:23" x14ac:dyDescent="0.25">
      <c r="A4" s="2"/>
      <c r="E4" s="2" t="s">
        <v>5</v>
      </c>
      <c r="F4" s="20" t="e">
        <f>_xlfn.XLOOKUP($C$10,'Power Rating'!$P:$P,'Power Rating'!$S:$S," ")-_xlfn.XLOOKUP($G$10,'Power Rating'!$K:$K,'Power Rating'!$N:$N," ") -2</f>
        <v>#VALUE!</v>
      </c>
      <c r="H4" s="22" t="e" vm="1">
        <f>P5</f>
        <v>#VALUE!</v>
      </c>
      <c r="I4" s="22" t="str" cm="1">
        <f t="array" ref="I4">_xlfn.XLOOKUP($O$5, _xlfn._xlws.FILTER('Model Predictions'!$D$2:$D$179, 'Model Predictions'!$A$2:$A$179=12), _xlfn._xlws.FILTER('Model Predictions'!$L$2:$L$179, 'Model Predictions'!$A$2:$A$179=12), " ")</f>
        <v xml:space="preserve"> </v>
      </c>
      <c r="K4" t="s">
        <v>512</v>
      </c>
      <c r="M4" s="2" t="s">
        <v>511</v>
      </c>
      <c r="P4" s="2"/>
      <c r="Q4" s="2"/>
      <c r="R4" s="2"/>
      <c r="S4" s="2"/>
      <c r="T4" s="2"/>
    </row>
    <row r="5" spans="1:23" x14ac:dyDescent="0.25">
      <c r="A5" s="2"/>
      <c r="H5" s="22"/>
      <c r="I5" s="22"/>
      <c r="K5" s="15">
        <f>'Model Predictions'!AP2</f>
        <v>0.47560975609756095</v>
      </c>
      <c r="M5" s="15">
        <f>'Model Predictions'!AO2</f>
        <v>0.56097560975609762</v>
      </c>
      <c r="O5" t="str">
        <f>_xlfn.XLOOKUP(P5,Teams!D:D,Teams!E:E, " ")</f>
        <v>BUF</v>
      </c>
      <c r="P5" s="2" t="e" vm="1">
        <f>I10</f>
        <v>#VALUE!</v>
      </c>
      <c r="Q5" s="2">
        <f>_xlfn.XLOOKUP($O$5,'2024 Over_Under'!$R:$R,'2024 Over_Under'!T:T, " ")</f>
        <v>7</v>
      </c>
      <c r="R5" s="2">
        <f>_xlfn.XLOOKUP($O$5,'2024 Over_Under'!$R:$R,'2024 Over_Under'!U:U, " ")</f>
        <v>1</v>
      </c>
      <c r="S5" s="2">
        <f>_xlfn.XLOOKUP($O$5,'2024 Over_Under'!$R:$R,'2024 Over_Under'!V:V, " ")</f>
        <v>5</v>
      </c>
      <c r="T5" s="2">
        <f>_xlfn.XLOOKUP($O$5,'2024 Over_Under'!$R:$R,'2024 Over_Under'!W:W, " ")</f>
        <v>3</v>
      </c>
    </row>
    <row r="6" spans="1:23" x14ac:dyDescent="0.25">
      <c r="A6" s="2"/>
      <c r="I6" s="2"/>
      <c r="P6" s="2"/>
      <c r="Q6" s="2"/>
      <c r="R6" s="2"/>
      <c r="S6" s="2"/>
      <c r="T6" s="2"/>
    </row>
    <row r="7" spans="1:23" ht="15" customHeight="1" x14ac:dyDescent="0.25">
      <c r="K7">
        <f>(C12+H12)/2</f>
        <v>22.85</v>
      </c>
      <c r="L7">
        <f>(U12+P12)/2</f>
        <v>31.299999999999997</v>
      </c>
    </row>
    <row r="8" spans="1:23" x14ac:dyDescent="0.25">
      <c r="L8">
        <f>K7+L7</f>
        <v>54.15</v>
      </c>
    </row>
    <row r="9" spans="1:23" x14ac:dyDescent="0.25">
      <c r="C9" s="22" t="s">
        <v>224</v>
      </c>
      <c r="D9" s="22"/>
      <c r="G9" s="22" t="s">
        <v>225</v>
      </c>
      <c r="H9" s="22"/>
      <c r="P9" s="22" t="s">
        <v>226</v>
      </c>
      <c r="Q9" s="22"/>
      <c r="T9" s="22" t="s">
        <v>227</v>
      </c>
      <c r="U9" s="22"/>
    </row>
    <row r="10" spans="1:23" x14ac:dyDescent="0.25">
      <c r="A10" s="22" t="e" vm="2">
        <f>_xlfn.XLOOKUP(C10,Teams!$B:$B,Teams!$D:$D, " ")</f>
        <v>#VALUE!</v>
      </c>
      <c r="B10" s="22"/>
      <c r="C10" s="24" t="s">
        <v>102</v>
      </c>
      <c r="D10" s="24"/>
      <c r="G10" s="24" t="s">
        <v>77</v>
      </c>
      <c r="H10" s="24"/>
      <c r="I10" s="22" t="e" vm="1">
        <f>_xlfn.XLOOKUP(G10,Teams!$B:$B,Teams!$D:$D, " ")</f>
        <v>#VALUE!</v>
      </c>
      <c r="J10" s="22"/>
      <c r="N10" s="22" t="e" vm="2">
        <f>_xlfn.XLOOKUP(P10,Teams!$B:$B,Teams!$D:$D, " ")</f>
        <v>#VALUE!</v>
      </c>
      <c r="O10" s="22"/>
      <c r="P10" s="24" t="str">
        <f>C10</f>
        <v>Cincinnati Bengals</v>
      </c>
      <c r="Q10" s="24"/>
      <c r="T10" s="24" t="str">
        <f>G10</f>
        <v>Buffalo Bills</v>
      </c>
      <c r="U10" s="24"/>
      <c r="V10" s="22" t="e" vm="1">
        <f>_xlfn.XLOOKUP(T10,Teams!$B:$B,Teams!$D:$D, " ")</f>
        <v>#VALUE!</v>
      </c>
      <c r="W10" s="22"/>
    </row>
    <row r="11" spans="1:23" x14ac:dyDescent="0.25">
      <c r="A11" s="22"/>
      <c r="B11" s="22"/>
      <c r="C11" s="24"/>
      <c r="D11" s="24"/>
      <c r="G11" s="24"/>
      <c r="H11" s="24"/>
      <c r="I11" s="22"/>
      <c r="J11" s="22"/>
      <c r="N11" s="22"/>
      <c r="O11" s="22"/>
      <c r="P11" s="24"/>
      <c r="Q11" s="24"/>
      <c r="T11" s="24"/>
      <c r="U11" s="24"/>
      <c r="V11" s="22"/>
      <c r="W11" s="22"/>
    </row>
    <row r="12" spans="1:23" x14ac:dyDescent="0.25">
      <c r="A12" s="22"/>
      <c r="B12" s="22"/>
      <c r="C12" s="2" t="str">
        <f>_xlfn.XLOOKUP($C$10,'Offense Data 2025'!$B$120:$B$151,'Offense Data 2025'!$U$120:$U$151, " ")</f>
        <v>22.8</v>
      </c>
      <c r="D12" s="8" t="e">
        <f>_xlfn.RANK.EQ(C12,'Offense Data 2025'!$U$120:$U$151,0)</f>
        <v>#N/A</v>
      </c>
      <c r="E12" s="22" t="s">
        <v>113</v>
      </c>
      <c r="F12" s="22"/>
      <c r="G12" s="8">
        <f>_xlfn.RANK.EQ(H12,'Defense Data 2025'!$U$120:$U$151,1)</f>
        <v>14</v>
      </c>
      <c r="H12" s="2">
        <f>_xlfn.XLOOKUP($G$10,'Defense Data 2025'!$B$120:$B$151,'Defense Data 2025'!$U$120:$U$151, " ")</f>
        <v>22.9</v>
      </c>
      <c r="I12" s="22"/>
      <c r="J12" s="22"/>
      <c r="N12" s="22"/>
      <c r="O12" s="22"/>
      <c r="P12" s="2">
        <f>_xlfn.XLOOKUP($C$10,'Defense Data 2025'!$B$120:$B$151,'Defense Data 2025'!$U$120:$U$151, " ")</f>
        <v>33.4</v>
      </c>
      <c r="Q12" s="8">
        <f>_xlfn.RANK.EQ(P12,'Defense Data 2025'!$U$120:$U$151,1)</f>
        <v>32</v>
      </c>
      <c r="R12" s="22" t="s">
        <v>113</v>
      </c>
      <c r="S12" s="22"/>
      <c r="T12" s="8" t="e">
        <f>_xlfn.RANK.EQ(U12,'Offense Data 2025'!$U$120:$U$151,0)</f>
        <v>#N/A</v>
      </c>
      <c r="U12" s="2" t="str">
        <f>_xlfn.XLOOKUP($G$10,'Offense Data 2025'!$B$120:$B$151,'Offense Data 2025'!$U$120:$U$151, " ")</f>
        <v>29.2</v>
      </c>
      <c r="V12" s="22"/>
      <c r="W12" s="22"/>
    </row>
    <row r="13" spans="1:23" ht="26.25" x14ac:dyDescent="0.4">
      <c r="A13" s="22"/>
      <c r="B13" s="22"/>
      <c r="C13" s="23" t="s">
        <v>172</v>
      </c>
      <c r="D13" s="23"/>
      <c r="E13" s="23"/>
      <c r="F13" s="23"/>
      <c r="G13" s="23"/>
      <c r="H13" s="23"/>
      <c r="I13" s="22"/>
      <c r="J13" s="22"/>
      <c r="N13" s="22"/>
      <c r="O13" s="22"/>
      <c r="P13" s="23" t="s">
        <v>172</v>
      </c>
      <c r="Q13" s="23"/>
      <c r="R13" s="23"/>
      <c r="S13" s="23"/>
      <c r="T13" s="23"/>
      <c r="U13" s="23"/>
      <c r="V13" s="22"/>
      <c r="W13" s="22"/>
    </row>
    <row r="14" spans="1:23" x14ac:dyDescent="0.25">
      <c r="A14" s="22"/>
      <c r="B14" s="22"/>
      <c r="C14" s="2">
        <f>_xlfn.XLOOKUP($C$10,'Offense Data 2025'!$B$42:$B$73,'Offense Data 2025'!$F$42:$F$73, " ")</f>
        <v>63.3</v>
      </c>
      <c r="D14" s="8">
        <f>_xlfn.RANK.EQ(C14,'Offense Data 2025'!$F$42:$F$73,0)</f>
        <v>22</v>
      </c>
      <c r="E14" s="22" t="s">
        <v>114</v>
      </c>
      <c r="F14" s="22"/>
      <c r="G14" s="8">
        <f>_xlfn.RANK.EQ(H14,'Defense Data 2025'!$F$42:$F$73,1)</f>
        <v>5</v>
      </c>
      <c r="H14" s="2">
        <f>_xlfn.XLOOKUP($G$10,'Defense Data 2025'!$B$42:$B$73,'Defense Data 2025'!$F$42:$F$73, " ")</f>
        <v>61.8</v>
      </c>
      <c r="I14" s="22"/>
      <c r="J14" s="22"/>
      <c r="N14" s="22"/>
      <c r="O14" s="22"/>
      <c r="P14" s="2">
        <f>_xlfn.XLOOKUP($C$10,'Defense Data 2025'!$B$42:$B$73,'Defense Data 2025'!$F$42:$F$73, " ")</f>
        <v>67.2</v>
      </c>
      <c r="Q14" s="8">
        <f>_xlfn.RANK.EQ(P14,'Defense Data 2025'!$F$42:$F$73,1)</f>
        <v>22</v>
      </c>
      <c r="R14" s="22" t="s">
        <v>114</v>
      </c>
      <c r="S14" s="22"/>
      <c r="T14" s="8">
        <f>_xlfn.RANK.EQ(U14,'Offense Data 2025'!$F$42:$F$73,0)</f>
        <v>5</v>
      </c>
      <c r="U14" s="2">
        <f>_xlfn.XLOOKUP($G$10,'Offense Data 2025'!$B$42:$B$73,'Offense Data 2025'!$F$42:$F$73, " ")</f>
        <v>69.2</v>
      </c>
      <c r="V14" s="22"/>
      <c r="W14" s="22"/>
    </row>
    <row r="15" spans="1:23" x14ac:dyDescent="0.25">
      <c r="C15" s="2">
        <f>_xlfn.XLOOKUP($C$10,'Offense Data 2025'!$B$42:$B$73,'Offense Data 2025'!$P$42:$P$73, " ")</f>
        <v>225.7</v>
      </c>
      <c r="D15" s="8">
        <f>_xlfn.RANK.EQ(C15,'Offense Data 2025'!$P$42:$P$73,0)</f>
        <v>14</v>
      </c>
      <c r="E15" s="22" t="s">
        <v>169</v>
      </c>
      <c r="F15" s="22"/>
      <c r="G15" s="8">
        <f>_xlfn.RANK.EQ(H15,'Defense Data 2025'!$P$42:$P$73,1)</f>
        <v>2</v>
      </c>
      <c r="H15" s="2">
        <f>_xlfn.XLOOKUP($G$10,'Defense Data 2025'!$B$42:$B$73,'Defense Data 2025'!$P$42:$P$73, " ")</f>
        <v>169.7</v>
      </c>
      <c r="P15" s="2">
        <f>_xlfn.XLOOKUP($C$10,'Defense Data 2025'!$B$42:$B$73,'Defense Data 2025'!$P$42:$P$73, " ")</f>
        <v>257.3</v>
      </c>
      <c r="Q15" s="8">
        <f>_xlfn.RANK.EQ(P15,'Defense Data 2025'!$P$42:$P$73,1)</f>
        <v>31</v>
      </c>
      <c r="R15" s="22" t="s">
        <v>169</v>
      </c>
      <c r="S15" s="22"/>
      <c r="T15" s="8">
        <f>_xlfn.RANK.EQ(U15,'Offense Data 2025'!$P$42:$P$73,0)</f>
        <v>8</v>
      </c>
      <c r="U15" s="2">
        <f>_xlfn.XLOOKUP($G$10,'Offense Data 2025'!$B$42:$B$73,'Offense Data 2025'!$P$42:$P$73, " ")</f>
        <v>239.8</v>
      </c>
    </row>
    <row r="16" spans="1:23" x14ac:dyDescent="0.25">
      <c r="C16" s="2">
        <f>_xlfn.XLOOKUP($C$10,'Offense Data 2025'!$B$42:$B$73,'Offense Data 2025'!$G$42:$G$73, " ")</f>
        <v>2257</v>
      </c>
      <c r="D16" s="8">
        <f>_xlfn.RANK.EQ(C16,'Offense Data 2025'!$G$42:$G$73,0)</f>
        <v>16</v>
      </c>
      <c r="E16" s="22" t="s">
        <v>115</v>
      </c>
      <c r="F16" s="22"/>
      <c r="G16" s="8">
        <f>_xlfn.RANK.EQ(H16,'Defense Data 2025'!$G$42:$G$73,1)</f>
        <v>2</v>
      </c>
      <c r="H16" s="2">
        <f>_xlfn.XLOOKUP($G$10,'Defense Data 2025'!$B$42:$B$73,'Defense Data 2025'!$G$42:$G$73, " ")</f>
        <v>1697</v>
      </c>
      <c r="P16" s="2">
        <f>_xlfn.XLOOKUP($C$10,'Defense Data 2025'!$B$42:$B$73,'Defense Data 2025'!$G$42:$G$73, " ")</f>
        <v>2573</v>
      </c>
      <c r="Q16" s="8">
        <f>_xlfn.RANK.EQ(P16,'Defense Data 2025'!$G$42:$G$73,1)</f>
        <v>29</v>
      </c>
      <c r="R16" s="22" t="s">
        <v>115</v>
      </c>
      <c r="S16" s="22"/>
      <c r="T16" s="8">
        <f>_xlfn.RANK.EQ(U16,'Offense Data 2025'!$G$42:$G$73,0)</f>
        <v>9</v>
      </c>
      <c r="U16" s="2">
        <f>_xlfn.XLOOKUP($G$10,'Offense Data 2025'!$B$42:$B$73,'Offense Data 2025'!$G$42:$G$73, " ")</f>
        <v>2398</v>
      </c>
    </row>
    <row r="17" spans="3:25" x14ac:dyDescent="0.25">
      <c r="C17" s="2">
        <f>_xlfn.XLOOKUP($C$10,'Offense Data 2025'!$B$42:$B$73,'Offense Data 2025'!$H$42:$H$73, " ")</f>
        <v>20</v>
      </c>
      <c r="D17" s="8">
        <f>_xlfn.RANK.EQ(C17,'Offense Data 2025'!$H$42:$H$73,0)</f>
        <v>4</v>
      </c>
      <c r="E17" s="22" t="s">
        <v>116</v>
      </c>
      <c r="F17" s="22"/>
      <c r="G17" s="8">
        <f>_xlfn.RANK.EQ(H17,'Defense Data 2025'!$H$42:$H$73,1)</f>
        <v>4</v>
      </c>
      <c r="H17" s="2">
        <f>_xlfn.XLOOKUP($G$10,'Defense Data 2025'!$B$42:$B$73,'Defense Data 2025'!$H$42:$H$73, " ")</f>
        <v>10</v>
      </c>
      <c r="P17" s="2">
        <f>_xlfn.XLOOKUP($C$10,'Defense Data 2025'!$B$42:$B$73,'Defense Data 2025'!$H$42:$H$73, " ")</f>
        <v>25</v>
      </c>
      <c r="Q17" s="8">
        <f>_xlfn.RANK.EQ(P17,'Defense Data 2025'!$H$42:$H$73,1)</f>
        <v>32</v>
      </c>
      <c r="R17" s="22" t="s">
        <v>116</v>
      </c>
      <c r="S17" s="22"/>
      <c r="T17" s="8">
        <f>_xlfn.RANK.EQ(U17,'Offense Data 2025'!$H$42:$H$73,0)</f>
        <v>9</v>
      </c>
      <c r="U17" s="2">
        <f>_xlfn.XLOOKUP($G$10,'Offense Data 2025'!$B$42:$B$73,'Offense Data 2025'!$H$42:$H$73, " ")</f>
        <v>18</v>
      </c>
    </row>
    <row r="18" spans="3:25" x14ac:dyDescent="0.25">
      <c r="C18" s="2">
        <f>_xlfn.XLOOKUP($C$10,'Offense Data 2025'!$B$42:$B$73,'Offense Data 2025'!$J$42:$J$73, " ")</f>
        <v>11</v>
      </c>
      <c r="D18" s="8">
        <f>_xlfn.RANK.EQ(C18,'Offense Data 2025'!$J$42:$J$73,1)</f>
        <v>28</v>
      </c>
      <c r="E18" s="22" t="s">
        <v>170</v>
      </c>
      <c r="F18" s="22"/>
      <c r="G18" s="8">
        <f>_xlfn.RANK.EQ(H18,'Defense Data 2025'!$J$42:$J$73,0)</f>
        <v>14</v>
      </c>
      <c r="H18" s="2">
        <f>_xlfn.XLOOKUP($G$10,'Defense Data 2025'!$B$42:$B$73,'Defense Data 2025'!$J$42:$J$73, " ")</f>
        <v>7</v>
      </c>
      <c r="P18" s="2">
        <f>_xlfn.XLOOKUP($C$10,'Defense Data 2025'!$B$42:$B$73,'Defense Data 2025'!$J$42:$J$73, " ")</f>
        <v>8</v>
      </c>
      <c r="Q18" s="8">
        <f>_xlfn.RANK.EQ(P18,'Defense Data 2025'!$J$42:$J$73,0)</f>
        <v>11</v>
      </c>
      <c r="R18" s="22" t="s">
        <v>223</v>
      </c>
      <c r="S18" s="22"/>
      <c r="T18" s="8">
        <f>_xlfn.RANK.EQ(U18,'Offense Data 2025'!$J$42:$J$73,1)</f>
        <v>14</v>
      </c>
      <c r="U18" s="2">
        <f>_xlfn.XLOOKUP($G$10,'Offense Data 2025'!$B$42:$B$73,'Offense Data 2025'!$J$42:$J$73, " ")</f>
        <v>7</v>
      </c>
    </row>
    <row r="19" spans="3:25" x14ac:dyDescent="0.25">
      <c r="C19" s="2">
        <f>_xlfn.XLOOKUP($C$10,'Offense Data 2025'!$B$42:$B$73,'Offense Data 2025'!$R$42:$R$73, " ")</f>
        <v>23</v>
      </c>
      <c r="D19" s="8">
        <f>_xlfn.RANK.EQ(C19,'Offense Data 2025'!$R$42:$R$73,1)</f>
        <v>15</v>
      </c>
      <c r="E19" s="22" t="s">
        <v>171</v>
      </c>
      <c r="F19" s="22"/>
      <c r="G19" s="8">
        <f>_xlfn.RANK.EQ(H19,'Defense Data 2025'!$R$42:$R$73,0)</f>
        <v>10</v>
      </c>
      <c r="H19" s="2">
        <f>_xlfn.XLOOKUP($G$10,'Defense Data 2025'!$B$42:$B$73,'Defense Data 2025'!$R$42:$R$73, " ")</f>
        <v>26</v>
      </c>
      <c r="P19" s="2">
        <f>_xlfn.XLOOKUP($C$10,'Defense Data 2025'!$B$42:$B$73,'Defense Data 2025'!$R$42:$R$73, " ")</f>
        <v>14</v>
      </c>
      <c r="Q19" s="8">
        <f>_xlfn.RANK.EQ(P19,'Defense Data 2025'!$R$42:$R$73,0)</f>
        <v>31</v>
      </c>
      <c r="R19" s="22" t="s">
        <v>171</v>
      </c>
      <c r="S19" s="22"/>
      <c r="T19" s="8">
        <f>_xlfn.RANK.EQ(U19,'Offense Data 2025'!$R$42:$R$73,1)</f>
        <v>10</v>
      </c>
      <c r="U19" s="2">
        <f>_xlfn.XLOOKUP($G$10,'Offense Data 2025'!$B$42:$B$73,'Offense Data 2025'!$R$42:$R$73, " ")</f>
        <v>20</v>
      </c>
    </row>
    <row r="20" spans="3:25" ht="26.25" x14ac:dyDescent="0.4">
      <c r="C20" s="23" t="s">
        <v>173</v>
      </c>
      <c r="D20" s="23"/>
      <c r="E20" s="23"/>
      <c r="F20" s="23"/>
      <c r="G20" s="23"/>
      <c r="H20" s="23"/>
      <c r="P20" s="23" t="s">
        <v>173</v>
      </c>
      <c r="Q20" s="23"/>
      <c r="R20" s="23"/>
      <c r="S20" s="23"/>
      <c r="T20" s="23"/>
      <c r="U20" s="23"/>
      <c r="V20" s="7"/>
      <c r="W20" s="7"/>
      <c r="X20" s="7"/>
      <c r="Y20" s="7"/>
    </row>
    <row r="21" spans="3:25" ht="16.5" customHeight="1" x14ac:dyDescent="0.25">
      <c r="C21" s="2">
        <f>_xlfn.XLOOKUP($C$10,'Offense Data 2025'!$B$81:$B$112,'Offense Data 2025'!$D$81:$D$112, " ")</f>
        <v>191</v>
      </c>
      <c r="D21" s="8">
        <f>_xlfn.RANK.EQ(C21,'Offense Data 2025'!$D$81:$D$112,0)</f>
        <v>32</v>
      </c>
      <c r="E21" s="22" t="s">
        <v>117</v>
      </c>
      <c r="F21" s="22"/>
      <c r="G21" s="8">
        <f>_xlfn.RANK.EQ(H21,'Defense Data 2025'!$D$81:$D$112,1)</f>
        <v>2</v>
      </c>
      <c r="H21" s="2">
        <f>_xlfn.XLOOKUP($G$10,'Defense Data 2025'!$B$42:$B$73,'Defense Data 2025'!$D$81:$D$112, " ")</f>
        <v>226</v>
      </c>
      <c r="P21" s="2">
        <f>_xlfn.XLOOKUP($C$10,'Defense Data 2025'!$B$42:$B$73,'Defense Data 2025'!$D$81:$D$112, " ")</f>
        <v>282</v>
      </c>
      <c r="Q21" s="8">
        <f>_xlfn.RANK.EQ(P21,'Defense Data 2025'!$D$81:$D$112,1)</f>
        <v>21</v>
      </c>
      <c r="R21" s="22" t="s">
        <v>117</v>
      </c>
      <c r="S21" s="22"/>
      <c r="T21" s="8">
        <f>_xlfn.RANK.EQ(U21,'Offense Data 2025'!$D$81:$D$112,0)</f>
        <v>7</v>
      </c>
      <c r="U21" s="2">
        <f>_xlfn.XLOOKUP($G$10,'Offense Data 2025'!$B$81:$B$112,'Offense Data 2025'!$D$81:$D$112, " ")</f>
        <v>301</v>
      </c>
      <c r="V21" s="22"/>
      <c r="W21" s="22"/>
      <c r="X21" s="8"/>
      <c r="Y21" s="2"/>
    </row>
    <row r="22" spans="3:25" x14ac:dyDescent="0.25">
      <c r="C22" s="2">
        <f>_xlfn.XLOOKUP($C$10,'Offense Data 2025'!$B$81:$B$112,'Offense Data 2025'!$E$81:$E$112, " ")</f>
        <v>814</v>
      </c>
      <c r="D22" s="8">
        <f>_xlfn.RANK.EQ(C22,'Offense Data 2025'!$E$81:$E$112,0)</f>
        <v>30</v>
      </c>
      <c r="E22" s="22" t="s">
        <v>118</v>
      </c>
      <c r="F22" s="22"/>
      <c r="G22" s="8">
        <f>_xlfn.RANK.EQ(H22,'Defense Data 2025'!$E$81:$E$112,1)</f>
        <v>2</v>
      </c>
      <c r="H22" s="2">
        <f>_xlfn.XLOOKUP($G$10,'Defense Data 2025'!$B$42:$B$73,'Defense Data 2025'!$E$81:$E$112, " ")</f>
        <v>871</v>
      </c>
      <c r="P22" s="2">
        <f>_xlfn.XLOOKUP($C$10,'Defense Data 2025'!$B$42:$B$73,'Defense Data 2025'!$E$81:$E$112, " ")</f>
        <v>1530</v>
      </c>
      <c r="Q22" s="8">
        <f>_xlfn.RANK.EQ(P22,'Defense Data 2025'!$E$81:$E$112,1)</f>
        <v>29</v>
      </c>
      <c r="R22" s="22" t="s">
        <v>118</v>
      </c>
      <c r="S22" s="22"/>
      <c r="T22" s="8">
        <f>_xlfn.RANK.EQ(U22,'Offense Data 2025'!$E$81:$E$112,0)</f>
        <v>2</v>
      </c>
      <c r="U22" s="2">
        <f>_xlfn.XLOOKUP($G$10,'Offense Data 2025'!$B$81:$B$112,'Offense Data 2025'!$E$81:$E$112, " ")</f>
        <v>1476</v>
      </c>
      <c r="V22" s="22"/>
      <c r="W22" s="22"/>
      <c r="X22" s="8"/>
      <c r="Y22" s="2"/>
    </row>
    <row r="23" spans="3:25" x14ac:dyDescent="0.25">
      <c r="C23" s="2">
        <f>_xlfn.XLOOKUP($C$10,'Offense Data 2025'!$B$81:$B$112,'Offense Data 2025'!$H$81:$H$112, " ")</f>
        <v>4.3</v>
      </c>
      <c r="D23" s="8">
        <f>_xlfn.RANK.EQ(C23,'Offense Data 2025'!$H$81:$H$112,0)</f>
        <v>17</v>
      </c>
      <c r="E23" s="22" t="s">
        <v>174</v>
      </c>
      <c r="F23" s="22"/>
      <c r="G23" s="8">
        <f>_xlfn.RANK.EQ(H23,'Defense Data 2025'!$G$81:$G$112,1)</f>
        <v>4</v>
      </c>
      <c r="H23" s="2">
        <f>_xlfn.XLOOKUP($G$10,'Defense Data 2025'!$B$42:$B$73,'Defense Data 2025'!$G$81:$G$112, " ")</f>
        <v>3.9</v>
      </c>
      <c r="P23" s="2">
        <f>_xlfn.XLOOKUP($C$10,'Defense Data 2025'!$B$42:$B$73,'Defense Data 2025'!$G$81:$G$112, " ")</f>
        <v>5.4</v>
      </c>
      <c r="Q23" s="8">
        <f>_xlfn.RANK.EQ(P23,'Defense Data 2025'!$G$81:$G$112,1)</f>
        <v>31</v>
      </c>
      <c r="R23" s="22" t="s">
        <v>174</v>
      </c>
      <c r="S23" s="22"/>
      <c r="T23" s="8">
        <f>_xlfn.RANK.EQ(U23,'Offense Data 2025'!$H$81:$H$112,0)</f>
        <v>4</v>
      </c>
      <c r="U23" s="2">
        <f>_xlfn.XLOOKUP($G$10,'Offense Data 2025'!$B$81:$B$112,'Offense Data 2025'!$H$81:$H$112, " ")</f>
        <v>4.9000000000000004</v>
      </c>
      <c r="V23" s="22"/>
      <c r="W23" s="22"/>
      <c r="X23" s="8"/>
      <c r="Y23" s="2"/>
    </row>
    <row r="24" spans="3:25" x14ac:dyDescent="0.25">
      <c r="C24" s="2">
        <f>_xlfn.XLOOKUP($C$10,'Offense Data 2025'!$B$81:$B$112,'Offense Data 2025'!$I$81:$I$112, " ")</f>
        <v>81.400000000000006</v>
      </c>
      <c r="D24" s="8">
        <f>_xlfn.RANK.EQ(C24,'Offense Data 2025'!$I$81:$I$112,0)</f>
        <v>30</v>
      </c>
      <c r="E24" s="22" t="s">
        <v>175</v>
      </c>
      <c r="F24" s="22"/>
      <c r="G24" s="8">
        <f>_xlfn.RANK.EQ(H24,'Defense Data 2025'!$H$81:$H$112,1)</f>
        <v>3</v>
      </c>
      <c r="H24" s="2">
        <f>_xlfn.XLOOKUP($G$10,'Defense Data 2025'!$B$42:$B$73,'Defense Data 2025'!$H$81:$H$112, " ")</f>
        <v>87.1</v>
      </c>
      <c r="P24" s="2">
        <f>_xlfn.XLOOKUP($C$10,'Defense Data 2025'!$B$42:$B$73,'Defense Data 2025'!$H$81:$H$112, " ")</f>
        <v>153</v>
      </c>
      <c r="Q24" s="8">
        <f>_xlfn.RANK.EQ(P24,'Defense Data 2025'!$H$81:$H$112,1)</f>
        <v>31</v>
      </c>
      <c r="R24" s="22" t="s">
        <v>175</v>
      </c>
      <c r="S24" s="22"/>
      <c r="T24" s="8">
        <f>_xlfn.RANK.EQ(U24,'Offense Data 2025'!$I$81:$I$112,0)</f>
        <v>1</v>
      </c>
      <c r="U24" s="2">
        <f>_xlfn.XLOOKUP($G$10,'Offense Data 2025'!$B$81:$B$112,'Offense Data 2025'!$I$81:$I$112, " ")</f>
        <v>147.6</v>
      </c>
      <c r="V24" s="22"/>
      <c r="W24" s="22"/>
      <c r="X24" s="8"/>
      <c r="Y24" s="10"/>
    </row>
    <row r="25" spans="3:25" x14ac:dyDescent="0.25">
      <c r="C25" s="2">
        <f>_xlfn.XLOOKUP($C$10,'Offense Data 2025'!$B$81:$B$112,'Offense Data 2025'!$F$81:$F$112, " ")</f>
        <v>5</v>
      </c>
      <c r="D25" s="8">
        <f>_xlfn.RANK.EQ(C25,'Offense Data 2025'!$F$81:$F$112,0)</f>
        <v>26</v>
      </c>
      <c r="E25" s="22" t="s">
        <v>176</v>
      </c>
      <c r="F25" s="22"/>
      <c r="G25" s="8">
        <f>_xlfn.RANK.EQ(H25,'Defense Data 2025'!$F$81:$F$112,1)</f>
        <v>7</v>
      </c>
      <c r="H25" s="2">
        <f>_xlfn.XLOOKUP($G$10,'Defense Data 2025'!$B$42:$B$73,'Defense Data 2025'!$F$81:$F$112, " ")</f>
        <v>8</v>
      </c>
      <c r="P25" s="2">
        <f>_xlfn.XLOOKUP($C$10,'Defense Data 2025'!$B$42:$B$73,'Defense Data 2025'!$F$81:$F$112, " ")</f>
        <v>17</v>
      </c>
      <c r="Q25" s="8">
        <f>_xlfn.RANK.EQ(P25,'Defense Data 2025'!$F$81:$F$112,1)</f>
        <v>32</v>
      </c>
      <c r="R25" s="22" t="s">
        <v>176</v>
      </c>
      <c r="S25" s="22"/>
      <c r="T25" s="8">
        <f>_xlfn.RANK.EQ(U25,'Offense Data 2025'!$F$81:$F$112,0)</f>
        <v>2</v>
      </c>
      <c r="U25" s="2">
        <f>_xlfn.XLOOKUP($G$10,'Offense Data 2025'!$B$81:$B$112,'Offense Data 2025'!$F$81:$F$112, " ")</f>
        <v>19</v>
      </c>
    </row>
    <row r="26" spans="3:25" x14ac:dyDescent="0.25">
      <c r="C26" s="2">
        <f>_xlfn.XLOOKUP($C$10,'Offense Data 2025'!$B$81:$B$112,'Offense Data 2025'!$J$81:$J$112, " ")</f>
        <v>9</v>
      </c>
      <c r="D26" s="8">
        <f>_xlfn.RANK.EQ(C26,'Offense Data 2025'!$J$81:$J$112,1)</f>
        <v>8</v>
      </c>
      <c r="E26" s="22" t="s">
        <v>177</v>
      </c>
      <c r="F26" s="22"/>
      <c r="G26" s="8">
        <f>_xlfn.RANK.EQ(H26,'Defense Data 2025'!$I$3:$I$34,0)</f>
        <v>8</v>
      </c>
      <c r="H26" s="2">
        <f>_xlfn.XLOOKUP(G10,'Defense Data 2025'!$B$3:$B$34,'Defense Data 2025'!$I$3:$I$34, " ")</f>
        <v>6</v>
      </c>
      <c r="P26" s="2">
        <f>_xlfn.XLOOKUP(C10,'Defense Data 2025'!$B$3:$B$34,'Defense Data 2025'!$I$3:$I$34, " ")</f>
        <v>1</v>
      </c>
      <c r="Q26" s="8">
        <f>_xlfn.RANK.EQ(P26,'Defense Data 2025'!$I$3:$I$34,0)</f>
        <v>30</v>
      </c>
      <c r="R26" s="22" t="s">
        <v>177</v>
      </c>
      <c r="S26" s="22"/>
      <c r="T26" s="8">
        <f>_xlfn.RANK.EQ(U26,'Offense Data 2025'!$J$81:$J$112,1)</f>
        <v>21</v>
      </c>
      <c r="U26" s="2">
        <f>_xlfn.XLOOKUP($G$10,'Offense Data 2025'!$B$81:$B$112,'Offense Data 2025'!$J$81:$J$112, " ")</f>
        <v>12</v>
      </c>
    </row>
    <row r="27" spans="3:25" ht="26.25" x14ac:dyDescent="0.4">
      <c r="C27" s="23" t="s">
        <v>211</v>
      </c>
      <c r="D27" s="23"/>
      <c r="E27" s="23"/>
      <c r="F27" s="23"/>
      <c r="G27" s="23"/>
      <c r="H27" s="23"/>
    </row>
    <row r="28" spans="3:25" x14ac:dyDescent="0.25">
      <c r="C28" s="2">
        <f>_xlfn.XLOOKUP($C$10,'Offense Data 2025'!$B$159:$B$190,'Offense Data 2025'!$F$159:$F$190, " ")</f>
        <v>37.4</v>
      </c>
      <c r="D28" s="8">
        <f>_xlfn.RANK.EQ(C28,'Offense Data 2025'!$F$159:$F$190,0)</f>
        <v>21</v>
      </c>
      <c r="E28" s="22" t="s">
        <v>217</v>
      </c>
      <c r="F28" s="22"/>
      <c r="G28" s="8">
        <f>_xlfn.RANK.EQ(H28,'Offense Data 2025'!$F$159:$F$190,0)</f>
        <v>4</v>
      </c>
      <c r="H28" s="2">
        <f>_xlfn.XLOOKUP(G10,'Offense Data 2025'!$B$159:$B$190,'Offense Data 2025'!$F$159:$F$190, " ")</f>
        <v>47.2</v>
      </c>
    </row>
    <row r="29" spans="3:25" x14ac:dyDescent="0.25">
      <c r="C29" s="2">
        <f>_xlfn.XLOOKUP($C$10,'Offense Data 2025'!$B$159:$B$190,'Offense Data 2025'!$H$159:$H$190, " ")</f>
        <v>5.7</v>
      </c>
      <c r="D29" s="8">
        <f>_xlfn.RANK.EQ(C29,'Offense Data 2025'!$H$159:$H$190,0)</f>
        <v>22</v>
      </c>
      <c r="E29" s="22" t="s">
        <v>218</v>
      </c>
      <c r="F29" s="22"/>
      <c r="G29" s="8">
        <f>_xlfn.RANK.EQ(H29,'Offense Data 2025'!$H$159:$H$190,0)</f>
        <v>16</v>
      </c>
      <c r="H29" s="2">
        <f>_xlfn.XLOOKUP(G10,'Offense Data 2025'!$B$159:$B$190,'Offense Data 2025'!$H$159:$H$190, " ")</f>
        <v>6</v>
      </c>
    </row>
    <row r="30" spans="3:25" x14ac:dyDescent="0.25">
      <c r="C30" s="2">
        <f>_xlfn.XLOOKUP($C$10,'Offense Data 2025'!$B$159:$B$190,'Offense Data 2025'!$I$159:$I$190, " ")</f>
        <v>28.7</v>
      </c>
      <c r="D30" s="8">
        <f>_xlfn.RANK.EQ(C30,'Offense Data 2025'!$I$159:$I$190,0)</f>
        <v>25</v>
      </c>
      <c r="E30" s="22" t="s">
        <v>219</v>
      </c>
      <c r="F30" s="22"/>
      <c r="G30" s="8">
        <f>_xlfn.RANK.EQ(H30,'Offense Data 2025'!$I$159:$I$190,0)</f>
        <v>3</v>
      </c>
      <c r="H30" s="2">
        <f>_xlfn.XLOOKUP(G10,'Offense Data 2025'!$B$159:$B$190,'Offense Data 2025'!$I$159:$I$190, " ")</f>
        <v>36.5</v>
      </c>
    </row>
    <row r="31" spans="3:25" x14ac:dyDescent="0.25">
      <c r="C31" s="19">
        <f>_xlfn.XLOOKUP($C$10,'Offense Data 2025'!$B$159:$B$190,'Offense Data 2025'!$K$159:$K$190, " ")</f>
        <v>0.10555555555555556</v>
      </c>
      <c r="D31" s="8">
        <f>_xlfn.RANK.EQ(C31,'Offense Data 2025'!$K$159:$K$190,0)</f>
        <v>31</v>
      </c>
      <c r="E31" s="22" t="s">
        <v>220</v>
      </c>
      <c r="F31" s="22"/>
      <c r="G31" s="8">
        <f>_xlfn.RANK.EQ(H31,'Offense Data 2025'!$K$159:$K$190,0)</f>
        <v>8</v>
      </c>
      <c r="H31" s="19">
        <f>_xlfn.XLOOKUP(G10,'Offense Data 2025'!$B$159:$B$190,'Offense Data 2025'!$K$159:$K$190, " ")</f>
        <v>0.12708333333333333</v>
      </c>
    </row>
  </sheetData>
  <mergeCells count="57">
    <mergeCell ref="E1:F1"/>
    <mergeCell ref="H4:H5"/>
    <mergeCell ref="I2:I3"/>
    <mergeCell ref="I4:I5"/>
    <mergeCell ref="A2:A3"/>
    <mergeCell ref="R17:S17"/>
    <mergeCell ref="V22:W22"/>
    <mergeCell ref="V23:W23"/>
    <mergeCell ref="V24:W24"/>
    <mergeCell ref="R23:S23"/>
    <mergeCell ref="R24:S24"/>
    <mergeCell ref="T9:U9"/>
    <mergeCell ref="T10:U11"/>
    <mergeCell ref="V10:W14"/>
    <mergeCell ref="V21:W21"/>
    <mergeCell ref="H2:H3"/>
    <mergeCell ref="C20:H20"/>
    <mergeCell ref="E21:F21"/>
    <mergeCell ref="E19:F19"/>
    <mergeCell ref="E15:F15"/>
    <mergeCell ref="E16:F16"/>
    <mergeCell ref="E17:F17"/>
    <mergeCell ref="E18:F18"/>
    <mergeCell ref="P13:U13"/>
    <mergeCell ref="R14:S14"/>
    <mergeCell ref="R15:S15"/>
    <mergeCell ref="R16:S16"/>
    <mergeCell ref="R25:S25"/>
    <mergeCell ref="R26:S26"/>
    <mergeCell ref="R18:S18"/>
    <mergeCell ref="R19:S19"/>
    <mergeCell ref="P20:U20"/>
    <mergeCell ref="R21:S21"/>
    <mergeCell ref="R22:S22"/>
    <mergeCell ref="A10:B14"/>
    <mergeCell ref="I10:J14"/>
    <mergeCell ref="R12:S12"/>
    <mergeCell ref="G10:H11"/>
    <mergeCell ref="G9:H9"/>
    <mergeCell ref="P10:Q11"/>
    <mergeCell ref="P9:Q9"/>
    <mergeCell ref="C13:H13"/>
    <mergeCell ref="C9:D9"/>
    <mergeCell ref="C10:D11"/>
    <mergeCell ref="E12:F12"/>
    <mergeCell ref="N10:O14"/>
    <mergeCell ref="E14:F14"/>
    <mergeCell ref="E22:F22"/>
    <mergeCell ref="E29:F29"/>
    <mergeCell ref="E30:F30"/>
    <mergeCell ref="E31:F31"/>
    <mergeCell ref="E23:F23"/>
    <mergeCell ref="C27:H27"/>
    <mergeCell ref="E24:F24"/>
    <mergeCell ref="E25:F25"/>
    <mergeCell ref="E26:F26"/>
    <mergeCell ref="E28:F28"/>
  </mergeCells>
  <conditionalFormatting sqref="A1:E1 O1 S1:T1 D1:D2 I1:I2 Y1:AR2 A2:F4 O2:T6 X3:AR3 I4 W4:AR4 K4:K5 M4:M5 A5:E5 Z5:AR19 A6:F6 A7:D8 F7:H8 P7:S8 A9:H11 P9:U26 I10 C12:H26 A15:B24 V20:AR26 A25:F26 I25:M26 A27:AR28 A29:N33 U29:AR34 A34:I36 L34:M36 T35:AR39 A37:M39 A40:AR43 A44:M61 T44:AR61 A62:AR171">
    <cfRule type="containsText" dxfId="128" priority="154" operator="containsText" text="Cincinnati Bengals">
      <formula>NOT(ISERROR(SEARCH("Cincinnati Bengals",A1)))</formula>
    </cfRule>
    <cfRule type="containsText" dxfId="127" priority="161" operator="containsText" text="Philadelphia Eagles">
      <formula>NOT(ISERROR(SEARCH("Philadelphia Eagles",A1)))</formula>
    </cfRule>
    <cfRule type="containsText" dxfId="126" priority="160" operator="containsText" text="Arizona Cardinals">
      <formula>NOT(ISERROR(SEARCH("Arizona Cardinals",A1)))</formula>
    </cfRule>
    <cfRule type="containsText" dxfId="125" priority="159" operator="containsText" text="Atlanta Falcons">
      <formula>NOT(ISERROR(SEARCH("Atlanta Falcons",A1)))</formula>
    </cfRule>
    <cfRule type="containsText" dxfId="124" priority="158" operator="containsText" text="Baltimore Ravens">
      <formula>NOT(ISERROR(SEARCH("Baltimore Ravens",A1)))</formula>
    </cfRule>
    <cfRule type="containsText" dxfId="123" priority="157" operator="containsText" text="Buffalo Bills">
      <formula>NOT(ISERROR(SEARCH("Buffalo Bills",A1)))</formula>
    </cfRule>
    <cfRule type="containsText" dxfId="122" priority="156" operator="containsText" text="Carolina Panthers">
      <formula>NOT(ISERROR(SEARCH("Carolina Panthers",A1)))</formula>
    </cfRule>
    <cfRule type="containsText" dxfId="121" priority="155" operator="containsText" text="Chicago Bears">
      <formula>NOT(ISERROR(SEARCH("Chicago Bears",A1)))</formula>
    </cfRule>
    <cfRule type="containsText" dxfId="120" priority="162" operator="containsText" text="Cleveland Browns">
      <formula>NOT(ISERROR(SEARCH("Cleveland Browns",A1)))</formula>
    </cfRule>
    <cfRule type="containsText" dxfId="119" priority="153" operator="containsText" text="Dallas Cowboys">
      <formula>NOT(ISERROR(SEARCH("Dallas Cowboys",A1)))</formula>
    </cfRule>
    <cfRule type="containsText" dxfId="118" priority="152" operator="containsText" text="Denver Broncos">
      <formula>NOT(ISERROR(SEARCH("Denver Broncos",A1)))</formula>
    </cfRule>
    <cfRule type="containsText" dxfId="117" priority="151" operator="containsText" text="Detroit Lions">
      <formula>NOT(ISERROR(SEARCH("Detroit Lions",A1)))</formula>
    </cfRule>
    <cfRule type="containsText" dxfId="116" priority="150" operator="containsText" text="Green Bay Packers">
      <formula>NOT(ISERROR(SEARCH("Green Bay Packers",A1)))</formula>
    </cfRule>
    <cfRule type="containsText" dxfId="115" priority="149" operator="containsText" text="Houston Texans">
      <formula>NOT(ISERROR(SEARCH("Houston Texans",A1)))</formula>
    </cfRule>
    <cfRule type="containsText" dxfId="114" priority="148" operator="containsText" text="Indianapolis Colts">
      <formula>NOT(ISERROR(SEARCH("Indianapolis Colts",A1)))</formula>
    </cfRule>
    <cfRule type="containsText" dxfId="113" priority="147" operator="containsText" text="Jacksonville Jaguars">
      <formula>NOT(ISERROR(SEARCH("Jacksonville Jaguars",A1)))</formula>
    </cfRule>
    <cfRule type="containsText" dxfId="112" priority="146" operator="containsText" text="Kansas City Chiefs">
      <formula>NOT(ISERROR(SEARCH("Kansas City Chiefs",A1)))</formula>
    </cfRule>
    <cfRule type="containsText" dxfId="111" priority="145" operator="containsText" text="Las Vegas Raiders">
      <formula>NOT(ISERROR(SEARCH("Las Vegas Raiders",A1)))</formula>
    </cfRule>
    <cfRule type="containsText" dxfId="110" priority="144" operator="containsText" text="Los Angeles Chargers">
      <formula>NOT(ISERROR(SEARCH("Los Angeles Chargers",A1)))</formula>
    </cfRule>
    <cfRule type="containsText" dxfId="109" priority="143" operator="containsText" text="Los Angeles Rams">
      <formula>NOT(ISERROR(SEARCH("Los Angeles Rams",A1)))</formula>
    </cfRule>
    <cfRule type="containsText" dxfId="108" priority="142" operator="containsText" text="Miami Dolphins">
      <formula>NOT(ISERROR(SEARCH("Miami Dolphins",A1)))</formula>
    </cfRule>
    <cfRule type="containsText" dxfId="107" priority="141" operator="containsText" text="Minnesota Vikings">
      <formula>NOT(ISERROR(SEARCH("Minnesota Vikings",A1)))</formula>
    </cfRule>
    <cfRule type="containsText" dxfId="106" priority="140" operator="containsText" text="New England Patriots">
      <formula>NOT(ISERROR(SEARCH("New England Patriots",A1)))</formula>
    </cfRule>
    <cfRule type="containsText" dxfId="105" priority="139" operator="containsText" text="New Orleans Saints">
      <formula>NOT(ISERROR(SEARCH("New Orleans Saints",A1)))</formula>
    </cfRule>
    <cfRule type="containsText" dxfId="104" priority="138" operator="containsText" text="New York Giants">
      <formula>NOT(ISERROR(SEARCH("New York Giants",A1)))</formula>
    </cfRule>
    <cfRule type="containsText" dxfId="103" priority="137" operator="containsText" text="New York Jets">
      <formula>NOT(ISERROR(SEARCH("New York Jets",A1)))</formula>
    </cfRule>
    <cfRule type="containsText" dxfId="102" priority="136" operator="containsText" text="Pittsburgh Steelers">
      <formula>NOT(ISERROR(SEARCH("Pittsburgh Steelers",A1)))</formula>
    </cfRule>
    <cfRule type="containsText" dxfId="101" priority="135" operator="containsText" text="San Francisco 49ers">
      <formula>NOT(ISERROR(SEARCH("San Francisco 49ers",A1)))</formula>
    </cfRule>
    <cfRule type="containsText" dxfId="100" priority="134" operator="containsText" text="Seattle Seahawks">
      <formula>NOT(ISERROR(SEARCH("Seattle Seahawks",A1)))</formula>
    </cfRule>
    <cfRule type="containsText" dxfId="99" priority="133" operator="containsText" text="Tampa Bay Buccaneers">
      <formula>NOT(ISERROR(SEARCH("Tampa Bay Buccaneers",A1)))</formula>
    </cfRule>
    <cfRule type="containsText" dxfId="98" priority="132" operator="containsText" text="Tennessee Titans">
      <formula>NOT(ISERROR(SEARCH("Tennessee Titans",A1)))</formula>
    </cfRule>
  </conditionalFormatting>
  <conditionalFormatting sqref="N10:Q11">
    <cfRule type="containsText" dxfId="97" priority="34" operator="containsText" text="Washington Commanders">
      <formula>NOT(ISERROR(SEARCH("Washington Commanders",N10)))</formula>
    </cfRule>
    <cfRule type="containsText" dxfId="96" priority="65" operator="containsText" text="Cleveland Browns">
      <formula>NOT(ISERROR(SEARCH("Cleveland Browns",N10)))</formula>
    </cfRule>
    <cfRule type="containsText" dxfId="95" priority="35" operator="containsText" text="Tennessee Titans">
      <formula>NOT(ISERROR(SEARCH("Tennessee Titans",N10)))</formula>
    </cfRule>
    <cfRule type="containsText" dxfId="94" priority="36" operator="containsText" text="Tampa Bay Buccaneers">
      <formula>NOT(ISERROR(SEARCH("Tampa Bay Buccaneers",N10)))</formula>
    </cfRule>
    <cfRule type="containsText" dxfId="93" priority="37" operator="containsText" text="Seattle Seahawks">
      <formula>NOT(ISERROR(SEARCH("Seattle Seahawks",N10)))</formula>
    </cfRule>
    <cfRule type="containsText" dxfId="92" priority="38" operator="containsText" text="San Francisco 49ers">
      <formula>NOT(ISERROR(SEARCH("San Francisco 49ers",N10)))</formula>
    </cfRule>
    <cfRule type="containsText" dxfId="91" priority="39" operator="containsText" text="Pittsburgh Steelers">
      <formula>NOT(ISERROR(SEARCH("Pittsburgh Steelers",N10)))</formula>
    </cfRule>
    <cfRule type="containsText" dxfId="90" priority="40" operator="containsText" text="New York Jets">
      <formula>NOT(ISERROR(SEARCH("New York Jets",N10)))</formula>
    </cfRule>
    <cfRule type="containsText" dxfId="89" priority="41" operator="containsText" text="New York Giants">
      <formula>NOT(ISERROR(SEARCH("New York Giants",N10)))</formula>
    </cfRule>
    <cfRule type="containsText" dxfId="88" priority="42" operator="containsText" text="New Orleans Saints">
      <formula>NOT(ISERROR(SEARCH("New Orleans Saints",N10)))</formula>
    </cfRule>
    <cfRule type="containsText" dxfId="87" priority="43" operator="containsText" text="New England Patriots">
      <formula>NOT(ISERROR(SEARCH("New England Patriots",N10)))</formula>
    </cfRule>
    <cfRule type="containsText" dxfId="86" priority="44" operator="containsText" text="Minnesota Vikings">
      <formula>NOT(ISERROR(SEARCH("Minnesota Vikings",N10)))</formula>
    </cfRule>
    <cfRule type="containsText" dxfId="85" priority="45" operator="containsText" text="Miami Dolphins">
      <formula>NOT(ISERROR(SEARCH("Miami Dolphins",N10)))</formula>
    </cfRule>
    <cfRule type="containsText" dxfId="84" priority="46" operator="containsText" text="Los Angeles Rams">
      <formula>NOT(ISERROR(SEARCH("Los Angeles Rams",N10)))</formula>
    </cfRule>
    <cfRule type="containsText" dxfId="83" priority="47" operator="containsText" text="Los Angeles Chargers">
      <formula>NOT(ISERROR(SEARCH("Los Angeles Chargers",N10)))</formula>
    </cfRule>
    <cfRule type="containsText" dxfId="82" priority="48" operator="containsText" text="Las Vegas Raiders">
      <formula>NOT(ISERROR(SEARCH("Las Vegas Raiders",N10)))</formula>
    </cfRule>
    <cfRule type="containsText" dxfId="81" priority="49" operator="containsText" text="Kansas City Chiefs">
      <formula>NOT(ISERROR(SEARCH("Kansas City Chiefs",N10)))</formula>
    </cfRule>
    <cfRule type="containsText" dxfId="80" priority="50" operator="containsText" text="Jacksonville Jaguars">
      <formula>NOT(ISERROR(SEARCH("Jacksonville Jaguars",N10)))</formula>
    </cfRule>
    <cfRule type="containsText" dxfId="79" priority="51" operator="containsText" text="Indianapolis Colts">
      <formula>NOT(ISERROR(SEARCH("Indianapolis Colts",N10)))</formula>
    </cfRule>
    <cfRule type="containsText" dxfId="78" priority="52" operator="containsText" text="Houston Texans">
      <formula>NOT(ISERROR(SEARCH("Houston Texans",N10)))</formula>
    </cfRule>
    <cfRule type="containsText" dxfId="77" priority="53" operator="containsText" text="Green Bay Packers">
      <formula>NOT(ISERROR(SEARCH("Green Bay Packers",N10)))</formula>
    </cfRule>
    <cfRule type="containsText" dxfId="76" priority="54" operator="containsText" text="Detroit Lions">
      <formula>NOT(ISERROR(SEARCH("Detroit Lions",N10)))</formula>
    </cfRule>
    <cfRule type="containsText" dxfId="75" priority="55" operator="containsText" text="Denver Broncos">
      <formula>NOT(ISERROR(SEARCH("Denver Broncos",N10)))</formula>
    </cfRule>
    <cfRule type="containsText" dxfId="74" priority="56" operator="containsText" text="Dallas Cowboys">
      <formula>NOT(ISERROR(SEARCH("Dallas Cowboys",N10)))</formula>
    </cfRule>
    <cfRule type="containsText" dxfId="73" priority="57" operator="containsText" text="Cincinnati Bengals">
      <formula>NOT(ISERROR(SEARCH("Cincinnati Bengals",N10)))</formula>
    </cfRule>
    <cfRule type="containsText" dxfId="72" priority="58" operator="containsText" text="Chicago Bears">
      <formula>NOT(ISERROR(SEARCH("Chicago Bears",N10)))</formula>
    </cfRule>
    <cfRule type="containsText" dxfId="71" priority="59" operator="containsText" text="Carolina Panthers">
      <formula>NOT(ISERROR(SEARCH("Carolina Panthers",N10)))</formula>
    </cfRule>
    <cfRule type="containsText" dxfId="70" priority="60" operator="containsText" text="Buffalo Bills">
      <formula>NOT(ISERROR(SEARCH("Buffalo Bills",N10)))</formula>
    </cfRule>
    <cfRule type="containsText" dxfId="69" priority="61" operator="containsText" text="Baltimore Ravens">
      <formula>NOT(ISERROR(SEARCH("Baltimore Ravens",N10)))</formula>
    </cfRule>
    <cfRule type="containsText" dxfId="68" priority="62" operator="containsText" text="Atlanta Falcons">
      <formula>NOT(ISERROR(SEARCH("Atlanta Falcons",N10)))</formula>
    </cfRule>
    <cfRule type="containsText" dxfId="67" priority="63" operator="containsText" text="Arizona Cardinals">
      <formula>NOT(ISERROR(SEARCH("Arizona Cardinals",N10)))</formula>
    </cfRule>
    <cfRule type="containsText" dxfId="66" priority="64" operator="containsText" text="Philadelphia Eagles">
      <formula>NOT(ISERROR(SEARCH("Philadelphia Eagles",N10)))</formula>
    </cfRule>
  </conditionalFormatting>
  <conditionalFormatting sqref="P9:U26 C12:H26 V20:AR26 A25:F26 A27:AR28 A29:N33 A1:E1 O1 S1:T1 D1:D2 I1:I2 Y1:AR2 A2:F4 O2:T6 X3:AR3 I4 W4:AR4 K4:K5 M4:M5 A5:E5 Z5:AR19 A6:F6 A7:D8 F7:H8 P7:S8 A9:H11 I10 A15:B24 I25:M26 U29:AR34 A34:I36 L34:M36 T35:AR39 A37:M39 A40:AR43 A44:M61 T44:AR61 A62:AR171">
    <cfRule type="containsText" dxfId="65" priority="131" operator="containsText" text="Washington Commanders">
      <formula>NOT(ISERROR(SEARCH("Washington Commanders",A1)))</formula>
    </cfRule>
  </conditionalFormatting>
  <conditionalFormatting sqref="T21:T26 T14:T19 T12 G21:G26 G14:G19 G12 D14:D19 D12 D21:D26 G28:G31 Q12 Q14:Q19 X21:X24 Q21:Q26 D28:D31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:U11">
    <cfRule type="containsText" dxfId="64" priority="67" operator="containsText" text="Tennessee Titans">
      <formula>NOT(ISERROR(SEARCH("Tennessee Titans",T10)))</formula>
    </cfRule>
    <cfRule type="containsText" dxfId="63" priority="68" operator="containsText" text="Tampa Bay Buccaneers">
      <formula>NOT(ISERROR(SEARCH("Tampa Bay Buccaneers",T10)))</formula>
    </cfRule>
    <cfRule type="containsText" dxfId="62" priority="69" operator="containsText" text="Seattle Seahawks">
      <formula>NOT(ISERROR(SEARCH("Seattle Seahawks",T10)))</formula>
    </cfRule>
    <cfRule type="containsText" dxfId="61" priority="70" operator="containsText" text="San Francisco 49ers">
      <formula>NOT(ISERROR(SEARCH("San Francisco 49ers",T10)))</formula>
    </cfRule>
    <cfRule type="containsText" dxfId="60" priority="71" operator="containsText" text="Pittsburgh Steelers">
      <formula>NOT(ISERROR(SEARCH("Pittsburgh Steelers",T10)))</formula>
    </cfRule>
    <cfRule type="containsText" dxfId="59" priority="72" operator="containsText" text="New York Jets">
      <formula>NOT(ISERROR(SEARCH("New York Jets",T10)))</formula>
    </cfRule>
    <cfRule type="containsText" dxfId="58" priority="73" operator="containsText" text="New York Giants">
      <formula>NOT(ISERROR(SEARCH("New York Giants",T10)))</formula>
    </cfRule>
    <cfRule type="containsText" dxfId="57" priority="74" operator="containsText" text="New Orleans Saints">
      <formula>NOT(ISERROR(SEARCH("New Orleans Saints",T10)))</formula>
    </cfRule>
    <cfRule type="containsText" dxfId="56" priority="75" operator="containsText" text="New England Patriots">
      <formula>NOT(ISERROR(SEARCH("New England Patriots",T10)))</formula>
    </cfRule>
    <cfRule type="containsText" dxfId="55" priority="76" operator="containsText" text="Minnesota Vikings">
      <formula>NOT(ISERROR(SEARCH("Minnesota Vikings",T10)))</formula>
    </cfRule>
    <cfRule type="containsText" dxfId="54" priority="77" operator="containsText" text="Miami Dolphins">
      <formula>NOT(ISERROR(SEARCH("Miami Dolphins",T10)))</formula>
    </cfRule>
    <cfRule type="containsText" dxfId="53" priority="78" operator="containsText" text="Los Angeles Rams">
      <formula>NOT(ISERROR(SEARCH("Los Angeles Rams",T10)))</formula>
    </cfRule>
    <cfRule type="containsText" dxfId="52" priority="79" operator="containsText" text="Los Angeles Chargers">
      <formula>NOT(ISERROR(SEARCH("Los Angeles Chargers",T10)))</formula>
    </cfRule>
    <cfRule type="containsText" dxfId="51" priority="80" operator="containsText" text="Las Vegas Raiders">
      <formula>NOT(ISERROR(SEARCH("Las Vegas Raiders",T10)))</formula>
    </cfRule>
    <cfRule type="containsText" dxfId="50" priority="81" operator="containsText" text="Kansas City Chiefs">
      <formula>NOT(ISERROR(SEARCH("Kansas City Chiefs",T10)))</formula>
    </cfRule>
    <cfRule type="containsText" dxfId="49" priority="82" operator="containsText" text="Jacksonville Jaguars">
      <formula>NOT(ISERROR(SEARCH("Jacksonville Jaguars",T10)))</formula>
    </cfRule>
    <cfRule type="containsText" dxfId="48" priority="83" operator="containsText" text="Indianapolis Colts">
      <formula>NOT(ISERROR(SEARCH("Indianapolis Colts",T10)))</formula>
    </cfRule>
    <cfRule type="containsText" dxfId="47" priority="84" operator="containsText" text="Houston Texans">
      <formula>NOT(ISERROR(SEARCH("Houston Texans",T10)))</formula>
    </cfRule>
    <cfRule type="containsText" dxfId="46" priority="85" operator="containsText" text="Green Bay Packers">
      <formula>NOT(ISERROR(SEARCH("Green Bay Packers",T10)))</formula>
    </cfRule>
    <cfRule type="containsText" dxfId="45" priority="86" operator="containsText" text="Detroit Lions">
      <formula>NOT(ISERROR(SEARCH("Detroit Lions",T10)))</formula>
    </cfRule>
    <cfRule type="containsText" dxfId="44" priority="87" operator="containsText" text="Denver Broncos">
      <formula>NOT(ISERROR(SEARCH("Denver Broncos",T10)))</formula>
    </cfRule>
    <cfRule type="containsText" dxfId="43" priority="88" operator="containsText" text="Dallas Cowboys">
      <formula>NOT(ISERROR(SEARCH("Dallas Cowboys",T10)))</formula>
    </cfRule>
    <cfRule type="containsText" dxfId="42" priority="89" operator="containsText" text="Cincinnati Bengals">
      <formula>NOT(ISERROR(SEARCH("Cincinnati Bengals",T10)))</formula>
    </cfRule>
    <cfRule type="containsText" dxfId="41" priority="90" operator="containsText" text="Chicago Bears">
      <formula>NOT(ISERROR(SEARCH("Chicago Bears",T10)))</formula>
    </cfRule>
    <cfRule type="containsText" dxfId="40" priority="91" operator="containsText" text="Carolina Panthers">
      <formula>NOT(ISERROR(SEARCH("Carolina Panthers",T10)))</formula>
    </cfRule>
    <cfRule type="containsText" dxfId="39" priority="92" operator="containsText" text="Buffalo Bills">
      <formula>NOT(ISERROR(SEARCH("Buffalo Bills",T10)))</formula>
    </cfRule>
    <cfRule type="containsText" dxfId="38" priority="93" operator="containsText" text="Baltimore Ravens">
      <formula>NOT(ISERROR(SEARCH("Baltimore Ravens",T10)))</formula>
    </cfRule>
    <cfRule type="containsText" dxfId="37" priority="94" operator="containsText" text="Atlanta Falcons">
      <formula>NOT(ISERROR(SEARCH("Atlanta Falcons",T10)))</formula>
    </cfRule>
    <cfRule type="containsText" dxfId="36" priority="95" operator="containsText" text="Arizona Cardinals">
      <formula>NOT(ISERROR(SEARCH("Arizona Cardinals",T10)))</formula>
    </cfRule>
    <cfRule type="containsText" dxfId="35" priority="96" operator="containsText" text="Philadelphia Eagles">
      <formula>NOT(ISERROR(SEARCH("Philadelphia Eagles",T10)))</formula>
    </cfRule>
    <cfRule type="containsText" dxfId="34" priority="97" operator="containsText" text="Cleveland Browns">
      <formula>NOT(ISERROR(SEARCH("Cleveland Browns",T10)))</formula>
    </cfRule>
    <cfRule type="containsText" dxfId="33" priority="66" operator="containsText" text="Washington Commanders">
      <formula>NOT(ISERROR(SEARCH("Washington Commanders",T10)))</formula>
    </cfRule>
  </conditionalFormatting>
  <conditionalFormatting sqref="V10">
    <cfRule type="containsText" dxfId="32" priority="33" operator="containsText" text="Cleveland Browns">
      <formula>NOT(ISERROR(SEARCH("Cleveland Browns",V10)))</formula>
    </cfRule>
    <cfRule type="containsText" dxfId="31" priority="32" operator="containsText" text="Philadelphia Eagles">
      <formula>NOT(ISERROR(SEARCH("Philadelphia Eagles",V10)))</formula>
    </cfRule>
    <cfRule type="containsText" dxfId="30" priority="31" operator="containsText" text="Arizona Cardinals">
      <formula>NOT(ISERROR(SEARCH("Arizona Cardinals",V10)))</formula>
    </cfRule>
    <cfRule type="containsText" dxfId="29" priority="30" operator="containsText" text="Atlanta Falcons">
      <formula>NOT(ISERROR(SEARCH("Atlanta Falcons",V10)))</formula>
    </cfRule>
    <cfRule type="containsText" dxfId="28" priority="29" operator="containsText" text="Baltimore Ravens">
      <formula>NOT(ISERROR(SEARCH("Baltimore Ravens",V10)))</formula>
    </cfRule>
    <cfRule type="containsText" dxfId="27" priority="28" operator="containsText" text="Buffalo Bills">
      <formula>NOT(ISERROR(SEARCH("Buffalo Bills",V10)))</formula>
    </cfRule>
    <cfRule type="containsText" dxfId="26" priority="27" operator="containsText" text="Carolina Panthers">
      <formula>NOT(ISERROR(SEARCH("Carolina Panthers",V10)))</formula>
    </cfRule>
    <cfRule type="containsText" dxfId="25" priority="26" operator="containsText" text="Chicago Bears">
      <formula>NOT(ISERROR(SEARCH("Chicago Bears",V10)))</formula>
    </cfRule>
    <cfRule type="containsText" dxfId="24" priority="25" operator="containsText" text="Cincinnati Bengals">
      <formula>NOT(ISERROR(SEARCH("Cincinnati Bengals",V10)))</formula>
    </cfRule>
    <cfRule type="containsText" dxfId="23" priority="24" operator="containsText" text="Dallas Cowboys">
      <formula>NOT(ISERROR(SEARCH("Dallas Cowboys",V10)))</formula>
    </cfRule>
    <cfRule type="containsText" dxfId="22" priority="23" operator="containsText" text="Denver Broncos">
      <formula>NOT(ISERROR(SEARCH("Denver Broncos",V10)))</formula>
    </cfRule>
    <cfRule type="containsText" dxfId="21" priority="22" operator="containsText" text="Detroit Lions">
      <formula>NOT(ISERROR(SEARCH("Detroit Lions",V10)))</formula>
    </cfRule>
    <cfRule type="containsText" dxfId="20" priority="21" operator="containsText" text="Green Bay Packers">
      <formula>NOT(ISERROR(SEARCH("Green Bay Packers",V10)))</formula>
    </cfRule>
    <cfRule type="containsText" dxfId="19" priority="20" operator="containsText" text="Houston Texans">
      <formula>NOT(ISERROR(SEARCH("Houston Texans",V10)))</formula>
    </cfRule>
    <cfRule type="containsText" dxfId="18" priority="19" operator="containsText" text="Indianapolis Colts">
      <formula>NOT(ISERROR(SEARCH("Indianapolis Colts",V10)))</formula>
    </cfRule>
    <cfRule type="containsText" dxfId="17" priority="2" operator="containsText" text="Washington Commanders">
      <formula>NOT(ISERROR(SEARCH("Washington Commanders",V10)))</formula>
    </cfRule>
    <cfRule type="containsText" dxfId="16" priority="17" operator="containsText" text="Kansas City Chiefs">
      <formula>NOT(ISERROR(SEARCH("Kansas City Chiefs",V10)))</formula>
    </cfRule>
    <cfRule type="containsText" dxfId="15" priority="16" operator="containsText" text="Las Vegas Raiders">
      <formula>NOT(ISERROR(SEARCH("Las Vegas Raiders",V10)))</formula>
    </cfRule>
    <cfRule type="containsText" dxfId="14" priority="15" operator="containsText" text="Los Angeles Chargers">
      <formula>NOT(ISERROR(SEARCH("Los Angeles Chargers",V10)))</formula>
    </cfRule>
    <cfRule type="containsText" dxfId="13" priority="14" operator="containsText" text="Los Angeles Rams">
      <formula>NOT(ISERROR(SEARCH("Los Angeles Rams",V10)))</formula>
    </cfRule>
    <cfRule type="containsText" dxfId="12" priority="13" operator="containsText" text="Miami Dolphins">
      <formula>NOT(ISERROR(SEARCH("Miami Dolphins",V10)))</formula>
    </cfRule>
    <cfRule type="containsText" dxfId="11" priority="12" operator="containsText" text="Minnesota Vikings">
      <formula>NOT(ISERROR(SEARCH("Minnesota Vikings",V10)))</formula>
    </cfRule>
    <cfRule type="containsText" dxfId="10" priority="11" operator="containsText" text="New England Patriots">
      <formula>NOT(ISERROR(SEARCH("New England Patriots",V10)))</formula>
    </cfRule>
    <cfRule type="containsText" dxfId="9" priority="10" operator="containsText" text="New Orleans Saints">
      <formula>NOT(ISERROR(SEARCH("New Orleans Saints",V10)))</formula>
    </cfRule>
    <cfRule type="containsText" dxfId="8" priority="9" operator="containsText" text="New York Giants">
      <formula>NOT(ISERROR(SEARCH("New York Giants",V10)))</formula>
    </cfRule>
    <cfRule type="containsText" dxfId="7" priority="8" operator="containsText" text="New York Jets">
      <formula>NOT(ISERROR(SEARCH("New York Jets",V10)))</formula>
    </cfRule>
    <cfRule type="containsText" dxfId="6" priority="7" operator="containsText" text="Pittsburgh Steelers">
      <formula>NOT(ISERROR(SEARCH("Pittsburgh Steelers",V10)))</formula>
    </cfRule>
    <cfRule type="containsText" dxfId="5" priority="6" operator="containsText" text="San Francisco 49ers">
      <formula>NOT(ISERROR(SEARCH("San Francisco 49ers",V10)))</formula>
    </cfRule>
    <cfRule type="containsText" dxfId="4" priority="5" operator="containsText" text="Seattle Seahawks">
      <formula>NOT(ISERROR(SEARCH("Seattle Seahawks",V10)))</formula>
    </cfRule>
    <cfRule type="containsText" dxfId="3" priority="4" operator="containsText" text="Tampa Bay Buccaneers">
      <formula>NOT(ISERROR(SEARCH("Tampa Bay Buccaneers",V10)))</formula>
    </cfRule>
    <cfRule type="containsText" dxfId="2" priority="3" operator="containsText" text="Tennessee Titans">
      <formula>NOT(ISERROR(SEARCH("Tennessee Titans",V10)))</formula>
    </cfRule>
    <cfRule type="containsText" dxfId="1" priority="18" operator="containsText" text="Jacksonville Jaguars">
      <formula>NOT(ISERROR(SEARCH("Jacksonville Jaguars",V10)))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FEABD9-1BD3-41EC-86C5-EF74D00DAEDA}">
          <x14:formula1>
            <xm:f>Teams!$B$2:$B$33</xm:f>
          </x14:formula1>
          <xm:sqref>G10:H11 C10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9D8D-5852-4918-BE04-A40E2E3785D8}">
  <dimension ref="A1:Y34"/>
  <sheetViews>
    <sheetView topLeftCell="G1" workbookViewId="0">
      <selection activeCell="H14" sqref="H14"/>
    </sheetView>
  </sheetViews>
  <sheetFormatPr defaultRowHeight="15" x14ac:dyDescent="0.25"/>
  <cols>
    <col min="1" max="1" width="14.85546875" bestFit="1" customWidth="1"/>
    <col min="2" max="2" width="11.7109375" bestFit="1" customWidth="1"/>
    <col min="3" max="3" width="13.28515625" style="2" bestFit="1" customWidth="1"/>
    <col min="4" max="4" width="11.28515625" customWidth="1"/>
    <col min="5" max="5" width="11.7109375" bestFit="1" customWidth="1"/>
    <col min="6" max="6" width="12.42578125" bestFit="1" customWidth="1"/>
    <col min="7" max="7" width="11.28515625" customWidth="1"/>
    <col min="8" max="9" width="11.7109375" bestFit="1" customWidth="1"/>
    <col min="10" max="10" width="11.7109375" customWidth="1"/>
    <col min="11" max="12" width="11.7109375" bestFit="1" customWidth="1"/>
    <col min="13" max="13" width="11.28515625" customWidth="1"/>
    <col min="14" max="14" width="11.7109375" bestFit="1" customWidth="1"/>
    <col min="15" max="15" width="8.42578125" customWidth="1"/>
    <col min="16" max="16" width="11.28515625" customWidth="1"/>
    <col min="18" max="18" width="10.7109375" bestFit="1" customWidth="1"/>
  </cols>
  <sheetData>
    <row r="1" spans="1:25" x14ac:dyDescent="0.25">
      <c r="B1" s="5" t="s">
        <v>307</v>
      </c>
      <c r="C1" s="5" t="s">
        <v>221</v>
      </c>
      <c r="D1" s="1" t="s">
        <v>222</v>
      </c>
      <c r="E1" s="5"/>
      <c r="F1" s="25" t="s">
        <v>3</v>
      </c>
      <c r="G1" s="25"/>
      <c r="H1" t="s">
        <v>221</v>
      </c>
      <c r="I1" t="s">
        <v>221</v>
      </c>
      <c r="K1" s="25" t="s">
        <v>5</v>
      </c>
      <c r="L1" s="25"/>
      <c r="M1" t="s">
        <v>221</v>
      </c>
      <c r="N1" t="s">
        <v>221</v>
      </c>
      <c r="P1" s="25" t="s">
        <v>6</v>
      </c>
      <c r="Q1" s="25"/>
      <c r="R1" t="s">
        <v>221</v>
      </c>
      <c r="S1" t="s">
        <v>221</v>
      </c>
      <c r="W1" s="5"/>
      <c r="X1" s="5"/>
      <c r="Y1" s="5"/>
    </row>
    <row r="2" spans="1:25" x14ac:dyDescent="0.25">
      <c r="A2" t="str">
        <f>_xlfn.XLOOKUP(B2,Teams!A:A,Teams!B:B, " ")</f>
        <v>Buffalo Bills</v>
      </c>
      <c r="B2" t="s">
        <v>37</v>
      </c>
      <c r="C2" s="11" t="e" cm="1">
        <f t="array" ref="C2">_xlfn.XLOOKUP(A2,YPP!$A$2:$A$33,#REF!, " ") - _xlfn.XLOOKUP(A2,YPP!$R$2:$R$33,#REF!, " ")</f>
        <v>#REF!</v>
      </c>
      <c r="D2" t="e">
        <f t="shared" ref="D2" si="0">C2*-1</f>
        <v>#REF!</v>
      </c>
      <c r="F2" t="str">
        <f>_xlfn.XLOOKUP(G2,Teams!$A:$A,Teams!$B:$B, " ")</f>
        <v>Buffalo Bills</v>
      </c>
      <c r="G2" t="s">
        <v>37</v>
      </c>
      <c r="H2" s="11" t="e">
        <f>_xlfn.XLOOKUP(F2,YPP!$A:$A,YPP!$N:$N, " ")-_xlfn.XLOOKUP(F2,YPP!$T:$T,YPP!$X:$X, " ")</f>
        <v>#VALUE!</v>
      </c>
      <c r="I2" t="e">
        <f>H2*-1</f>
        <v>#VALUE!</v>
      </c>
      <c r="K2" t="str">
        <f>_xlfn.XLOOKUP(L2,Teams!$A:$A,Teams!$B:$B, " ")</f>
        <v>Buffalo Bills</v>
      </c>
      <c r="L2" t="s">
        <v>37</v>
      </c>
      <c r="M2" s="11" t="e">
        <f>_xlfn.XLOOKUP(K2,YPP!$A:$A,YPP!$P:$P, " ")-_xlfn.XLOOKUP(K2,YPP!$T:$T,YPP!$Z:$Z, " ")</f>
        <v>#VALUE!</v>
      </c>
      <c r="N2" t="e">
        <f>M2*-1</f>
        <v>#VALUE!</v>
      </c>
      <c r="P2" t="str">
        <f>_xlfn.XLOOKUP(Q2,Teams!$A:$A,Teams!$B:$B, " ")</f>
        <v>Buffalo Bills</v>
      </c>
      <c r="Q2" t="s">
        <v>37</v>
      </c>
      <c r="R2" s="11" t="e">
        <f>_xlfn.XLOOKUP(P2,YPP!$A:$A,YPP!$Q:$Q, " ")-_xlfn.XLOOKUP(P2,YPP!$T:$T,YPP!$AA:$AA, " ")</f>
        <v>#VALUE!</v>
      </c>
      <c r="S2" t="e">
        <f>R2*-1</f>
        <v>#VALUE!</v>
      </c>
      <c r="X2" s="3"/>
    </row>
    <row r="3" spans="1:25" x14ac:dyDescent="0.25">
      <c r="A3" t="str">
        <f>_xlfn.XLOOKUP(B3,Teams!A:A,Teams!B:B, " ")</f>
        <v>Los Angeles Chargers</v>
      </c>
      <c r="B3" t="s">
        <v>7</v>
      </c>
      <c r="C3" s="11" t="e" cm="1">
        <f t="array" ref="C3">_xlfn.XLOOKUP(A3,YPP!$A$2:$A$33,#REF!, " ") - _xlfn.XLOOKUP(A3,YPP!$R$2:$R$33,#REF!, " ")</f>
        <v>#REF!</v>
      </c>
      <c r="D3" t="e">
        <f t="shared" ref="D3:D33" si="1">C3*-1</f>
        <v>#REF!</v>
      </c>
      <c r="F3" t="str">
        <f>_xlfn.XLOOKUP(G3,Teams!A:A,Teams!B:B, " ")</f>
        <v>Detroit Lions</v>
      </c>
      <c r="G3" t="s">
        <v>23</v>
      </c>
      <c r="H3" s="11" t="e">
        <f>_xlfn.XLOOKUP(F3,YPP!$A:$A,YPP!$N:$N, " ")-_xlfn.XLOOKUP(F3,YPP!$T:$T,YPP!$X:$X, " ")</f>
        <v>#VALUE!</v>
      </c>
      <c r="I3" t="e">
        <f t="shared" ref="I3:I33" si="2">H3*-1</f>
        <v>#VALUE!</v>
      </c>
      <c r="K3" t="str">
        <f>_xlfn.XLOOKUP(L3,Teams!$A:$A,Teams!$B:$B, " ")</f>
        <v>Detroit Lions</v>
      </c>
      <c r="L3" t="s">
        <v>23</v>
      </c>
      <c r="M3" s="11" t="e">
        <f>_xlfn.XLOOKUP(K3,YPP!$A:$A,YPP!$P:$P, " ")-_xlfn.XLOOKUP(K3,YPP!$T:$T,YPP!$Z:$Z, " ")</f>
        <v>#VALUE!</v>
      </c>
      <c r="N3" t="e">
        <f t="shared" ref="N3:N33" si="3">M3*-1</f>
        <v>#VALUE!</v>
      </c>
      <c r="P3" t="str">
        <f>_xlfn.XLOOKUP(Q3,Teams!$A:$A,Teams!$B:$B, " ")</f>
        <v>Detroit Lions</v>
      </c>
      <c r="Q3" t="s">
        <v>23</v>
      </c>
      <c r="R3" s="11" t="e">
        <f>_xlfn.XLOOKUP(P3,YPP!$A:$A,YPP!$Q:$Q, " ")-_xlfn.XLOOKUP(P3,YPP!$T:$T,YPP!$AA:$AA, " ")</f>
        <v>#VALUE!</v>
      </c>
      <c r="S3" t="e">
        <f t="shared" ref="S3:S33" si="4">R3*-1</f>
        <v>#VALUE!</v>
      </c>
      <c r="X3" s="3"/>
    </row>
    <row r="4" spans="1:25" x14ac:dyDescent="0.25">
      <c r="A4" t="str">
        <f>_xlfn.XLOOKUP(B4,Teams!A:A,Teams!B:B, " ")</f>
        <v>Denver Broncos</v>
      </c>
      <c r="B4" t="s">
        <v>36</v>
      </c>
      <c r="C4" s="11" t="e" cm="1">
        <f t="array" ref="C4">_xlfn.XLOOKUP(A4,YPP!$A$2:$A$33,#REF!, " ") - _xlfn.XLOOKUP(A4,YPP!$R$2:$R$33,#REF!, " ")</f>
        <v>#REF!</v>
      </c>
      <c r="D4" t="e">
        <f t="shared" si="1"/>
        <v>#REF!</v>
      </c>
      <c r="F4" t="str">
        <f>_xlfn.XLOOKUP(G4,Teams!A:A,Teams!B:B, " ")</f>
        <v>Philadelphia Eagles</v>
      </c>
      <c r="G4" t="s">
        <v>14</v>
      </c>
      <c r="H4" s="11" t="e">
        <f>_xlfn.XLOOKUP(F4,YPP!$A:$A,YPP!$N:$N, " ")-_xlfn.XLOOKUP(F4,YPP!$T:$T,YPP!$X:$X, " ")</f>
        <v>#VALUE!</v>
      </c>
      <c r="I4" t="e">
        <f t="shared" si="2"/>
        <v>#VALUE!</v>
      </c>
      <c r="K4" t="str">
        <f>_xlfn.XLOOKUP(L4,Teams!$A:$A,Teams!$B:$B, " ")</f>
        <v>Philadelphia Eagles</v>
      </c>
      <c r="L4" t="s">
        <v>14</v>
      </c>
      <c r="M4" s="11" t="e">
        <f>_xlfn.XLOOKUP(K4,YPP!$A:$A,YPP!$P:$P, " ")-_xlfn.XLOOKUP(K4,YPP!$T:$T,YPP!$Z:$Z, " ")</f>
        <v>#VALUE!</v>
      </c>
      <c r="N4" t="e">
        <f t="shared" si="3"/>
        <v>#VALUE!</v>
      </c>
      <c r="P4" t="str">
        <f>_xlfn.XLOOKUP(Q4,Teams!$A:$A,Teams!$B:$B, " ")</f>
        <v>Philadelphia Eagles</v>
      </c>
      <c r="Q4" t="s">
        <v>14</v>
      </c>
      <c r="R4" s="11" t="e">
        <f>_xlfn.XLOOKUP(P4,YPP!$A:$A,YPP!$Q:$Q, " ")-_xlfn.XLOOKUP(P4,YPP!$T:$T,YPP!$AA:$AA, " ")</f>
        <v>#VALUE!</v>
      </c>
      <c r="S4" t="e">
        <f t="shared" si="4"/>
        <v>#VALUE!</v>
      </c>
      <c r="X4" s="3"/>
    </row>
    <row r="5" spans="1:25" x14ac:dyDescent="0.25">
      <c r="A5" t="str">
        <f>_xlfn.XLOOKUP(B5,Teams!A:A,Teams!B:B, " ")</f>
        <v>Detroit Lions</v>
      </c>
      <c r="B5" t="s">
        <v>23</v>
      </c>
      <c r="C5" s="11" t="e" cm="1">
        <f t="array" ref="C5">_xlfn.XLOOKUP(A5,YPP!$A$2:$A$33,#REF!, " ") - _xlfn.XLOOKUP(A5,YPP!$R$2:$R$33,#REF!, " ")</f>
        <v>#REF!</v>
      </c>
      <c r="D5" t="e">
        <f t="shared" si="1"/>
        <v>#REF!</v>
      </c>
      <c r="F5" t="str">
        <f>_xlfn.XLOOKUP(G5,Teams!A:A,Teams!B:B, " ")</f>
        <v>Washington Commanders</v>
      </c>
      <c r="G5" t="s">
        <v>19</v>
      </c>
      <c r="H5" s="11" t="e">
        <f>_xlfn.XLOOKUP(F5,YPP!$A:$A,YPP!$N:$N, " ")-_xlfn.XLOOKUP(F5,YPP!$T:$T,YPP!$X:$X, " ")</f>
        <v>#VALUE!</v>
      </c>
      <c r="I5" t="e">
        <f t="shared" si="2"/>
        <v>#VALUE!</v>
      </c>
      <c r="K5" t="str">
        <f>_xlfn.XLOOKUP(L5,Teams!$A:$A,Teams!$B:$B, " ")</f>
        <v>Washington Commanders</v>
      </c>
      <c r="L5" t="s">
        <v>19</v>
      </c>
      <c r="M5" s="11" t="e">
        <f>_xlfn.XLOOKUP(K5,YPP!$A:$A,YPP!$P:$P, " ")-_xlfn.XLOOKUP(K5,YPP!$T:$T,YPP!$Z:$Z, " ")</f>
        <v>#VALUE!</v>
      </c>
      <c r="N5" t="e">
        <f t="shared" si="3"/>
        <v>#VALUE!</v>
      </c>
      <c r="P5" t="str">
        <f>_xlfn.XLOOKUP(Q5,Teams!$A:$A,Teams!$B:$B, " ")</f>
        <v>Washington Commanders</v>
      </c>
      <c r="Q5" t="s">
        <v>19</v>
      </c>
      <c r="R5" s="11" t="e">
        <f>_xlfn.XLOOKUP(P5,YPP!$A:$A,YPP!$Q:$Q, " ")-_xlfn.XLOOKUP(P5,YPP!$T:$T,YPP!$AA:$AA, " ")</f>
        <v>#VALUE!</v>
      </c>
      <c r="S5" t="e">
        <f t="shared" si="4"/>
        <v>#VALUE!</v>
      </c>
      <c r="X5" s="3"/>
    </row>
    <row r="6" spans="1:25" x14ac:dyDescent="0.25">
      <c r="A6" t="str">
        <f>_xlfn.XLOOKUP(B6,Teams!A:A,Teams!B:B, " ")</f>
        <v>Philadelphia Eagles</v>
      </c>
      <c r="B6" t="s">
        <v>14</v>
      </c>
      <c r="C6" s="11" t="e" cm="1">
        <f t="array" ref="C6">_xlfn.XLOOKUP(A6,YPP!$A$2:$A$33,#REF!, " ") - _xlfn.XLOOKUP(A6,YPP!$R$2:$R$33,#REF!, " ")</f>
        <v>#REF!</v>
      </c>
      <c r="D6" t="e">
        <f t="shared" si="1"/>
        <v>#REF!</v>
      </c>
      <c r="F6" t="str">
        <f>_xlfn.XLOOKUP(G6,Teams!A:A,Teams!B:B, " ")</f>
        <v>Cincinnati Bengals</v>
      </c>
      <c r="G6" t="s">
        <v>11</v>
      </c>
      <c r="H6" s="11" t="e">
        <f>_xlfn.XLOOKUP(F6,YPP!$A:$A,YPP!$N:$N, " ")-_xlfn.XLOOKUP(F6,YPP!$T:$T,YPP!$X:$X, " ")</f>
        <v>#VALUE!</v>
      </c>
      <c r="I6" t="e">
        <f t="shared" si="2"/>
        <v>#VALUE!</v>
      </c>
      <c r="K6" t="str">
        <f>_xlfn.XLOOKUP(L6,Teams!$A:$A,Teams!$B:$B, " ")</f>
        <v>Cincinnati Bengals</v>
      </c>
      <c r="L6" t="s">
        <v>11</v>
      </c>
      <c r="M6" s="11" t="e">
        <f>_xlfn.XLOOKUP(K6,YPP!$A:$A,YPP!$P:$P, " ")-_xlfn.XLOOKUP(K6,YPP!$T:$T,YPP!$Z:$Z, " ")</f>
        <v>#VALUE!</v>
      </c>
      <c r="N6" t="e">
        <f t="shared" si="3"/>
        <v>#VALUE!</v>
      </c>
      <c r="P6" t="str">
        <f>_xlfn.XLOOKUP(Q6,Teams!$A:$A,Teams!$B:$B, " ")</f>
        <v>Cincinnati Bengals</v>
      </c>
      <c r="Q6" t="s">
        <v>11</v>
      </c>
      <c r="R6" s="11" t="e">
        <f>_xlfn.XLOOKUP(P6,YPP!$A:$A,YPP!$Q:$Q, " ")-_xlfn.XLOOKUP(P6,YPP!$T:$T,YPP!$AA:$AA, " ")</f>
        <v>#VALUE!</v>
      </c>
      <c r="S6" t="e">
        <f t="shared" si="4"/>
        <v>#VALUE!</v>
      </c>
      <c r="X6" s="3"/>
    </row>
    <row r="7" spans="1:25" x14ac:dyDescent="0.25">
      <c r="A7" t="str">
        <f>_xlfn.XLOOKUP(B7,Teams!A:A,Teams!B:B, " ")</f>
        <v>Minnesota Vikings</v>
      </c>
      <c r="B7" t="s">
        <v>15</v>
      </c>
      <c r="C7" s="11" t="e" cm="1">
        <f t="array" ref="C7">_xlfn.XLOOKUP(A7,YPP!$A$2:$A$33,#REF!, " ") - _xlfn.XLOOKUP(A7,YPP!$R$2:$R$33,#REF!, " ")</f>
        <v>#REF!</v>
      </c>
      <c r="D7" t="e">
        <f t="shared" si="1"/>
        <v>#REF!</v>
      </c>
      <c r="F7" t="str">
        <f>_xlfn.XLOOKUP(G7,Teams!A:A,Teams!B:B, " ")</f>
        <v>Denver Broncos</v>
      </c>
      <c r="G7" t="s">
        <v>36</v>
      </c>
      <c r="H7" s="11" t="e">
        <f>_xlfn.XLOOKUP(F7,YPP!$A:$A,YPP!$N:$N, " ")-_xlfn.XLOOKUP(F7,YPP!$T:$T,YPP!$X:$X, " ")</f>
        <v>#VALUE!</v>
      </c>
      <c r="I7" t="e">
        <f t="shared" si="2"/>
        <v>#VALUE!</v>
      </c>
      <c r="K7" t="str">
        <f>_xlfn.XLOOKUP(L7,Teams!$A:$A,Teams!$B:$B, " ")</f>
        <v>Denver Broncos</v>
      </c>
      <c r="L7" t="s">
        <v>36</v>
      </c>
      <c r="M7" s="11" t="e">
        <f>_xlfn.XLOOKUP(K7,YPP!$A:$A,YPP!$P:$P, " ")-_xlfn.XLOOKUP(K7,YPP!$T:$T,YPP!$Z:$Z, " ")</f>
        <v>#VALUE!</v>
      </c>
      <c r="N7" t="e">
        <f t="shared" si="3"/>
        <v>#VALUE!</v>
      </c>
      <c r="P7" t="str">
        <f>_xlfn.XLOOKUP(Q7,Teams!$A:$A,Teams!$B:$B, " ")</f>
        <v>Denver Broncos</v>
      </c>
      <c r="Q7" t="s">
        <v>36</v>
      </c>
      <c r="R7" s="11" t="e">
        <f>_xlfn.XLOOKUP(P7,YPP!$A:$A,YPP!$Q:$Q, " ")-_xlfn.XLOOKUP(P7,YPP!$T:$T,YPP!$AA:$AA, " ")</f>
        <v>#VALUE!</v>
      </c>
      <c r="S7" t="e">
        <f t="shared" si="4"/>
        <v>#VALUE!</v>
      </c>
      <c r="X7" s="3"/>
    </row>
    <row r="8" spans="1:25" x14ac:dyDescent="0.25">
      <c r="A8" t="str">
        <f>_xlfn.XLOOKUP(B8,Teams!A:A,Teams!B:B, " ")</f>
        <v>Kansas City Chiefs</v>
      </c>
      <c r="B8" t="s">
        <v>35</v>
      </c>
      <c r="C8" s="11" t="e" cm="1">
        <f t="array" ref="C8">_xlfn.XLOOKUP(A8,YPP!$A$2:$A$33,#REF!, " ") - _xlfn.XLOOKUP(A8,YPP!$R$2:$R$33,#REF!, " ")</f>
        <v>#REF!</v>
      </c>
      <c r="D8" t="e">
        <f t="shared" si="1"/>
        <v>#REF!</v>
      </c>
      <c r="F8" t="str">
        <f>_xlfn.XLOOKUP(G8,Teams!A:A,Teams!B:B, " ")</f>
        <v>Tampa Bay Buccaneers</v>
      </c>
      <c r="G8" t="s">
        <v>32</v>
      </c>
      <c r="H8" s="11" t="e">
        <f>_xlfn.XLOOKUP(F8,YPP!$A:$A,YPP!$N:$N, " ")-_xlfn.XLOOKUP(F8,YPP!$T:$T,YPP!$X:$X, " ")</f>
        <v>#VALUE!</v>
      </c>
      <c r="I8" t="e">
        <f t="shared" si="2"/>
        <v>#VALUE!</v>
      </c>
      <c r="K8" t="str">
        <f>_xlfn.XLOOKUP(L8,Teams!$A:$A,Teams!$B:$B, " ")</f>
        <v>Tampa Bay Buccaneers</v>
      </c>
      <c r="L8" t="s">
        <v>32</v>
      </c>
      <c r="M8" s="11" t="e">
        <f>_xlfn.XLOOKUP(K8,YPP!$A:$A,YPP!$P:$P, " ")-_xlfn.XLOOKUP(K8,YPP!$T:$T,YPP!$Z:$Z, " ")</f>
        <v>#VALUE!</v>
      </c>
      <c r="N8" t="e">
        <f t="shared" si="3"/>
        <v>#VALUE!</v>
      </c>
      <c r="P8" t="str">
        <f>_xlfn.XLOOKUP(Q8,Teams!$A:$A,Teams!$B:$B, " ")</f>
        <v>Tampa Bay Buccaneers</v>
      </c>
      <c r="Q8" t="s">
        <v>32</v>
      </c>
      <c r="R8" s="11" t="e">
        <f>_xlfn.XLOOKUP(P8,YPP!$A:$A,YPP!$Q:$Q, " ")-_xlfn.XLOOKUP(P8,YPP!$T:$T,YPP!$AA:$AA, " ")</f>
        <v>#VALUE!</v>
      </c>
      <c r="S8" t="e">
        <f t="shared" si="4"/>
        <v>#VALUE!</v>
      </c>
      <c r="X8" s="3"/>
    </row>
    <row r="9" spans="1:25" x14ac:dyDescent="0.25">
      <c r="A9" t="str">
        <f>_xlfn.XLOOKUP(B9,Teams!A:A,Teams!B:B, " ")</f>
        <v>Green Bay Packers</v>
      </c>
      <c r="B9" t="s">
        <v>10</v>
      </c>
      <c r="C9" s="11" t="e" cm="1">
        <f t="array" ref="C9">_xlfn.XLOOKUP(A9,YPP!$A$2:$A$33,#REF!, " ") - _xlfn.XLOOKUP(A9,YPP!$R$2:$R$33,#REF!, " ")</f>
        <v>#REF!</v>
      </c>
      <c r="D9" t="e">
        <f t="shared" si="1"/>
        <v>#REF!</v>
      </c>
      <c r="F9" t="str">
        <f>_xlfn.XLOOKUP(G9,Teams!A:A,Teams!B:B, " ")</f>
        <v>Kansas City Chiefs</v>
      </c>
      <c r="G9" t="s">
        <v>35</v>
      </c>
      <c r="H9" s="11" t="e">
        <f>_xlfn.XLOOKUP(F9,YPP!$A:$A,YPP!$N:$N, " ")-_xlfn.XLOOKUP(F9,YPP!$T:$T,YPP!$X:$X, " ")</f>
        <v>#VALUE!</v>
      </c>
      <c r="I9" t="e">
        <f t="shared" si="2"/>
        <v>#VALUE!</v>
      </c>
      <c r="K9" t="str">
        <f>_xlfn.XLOOKUP(L9,Teams!$A:$A,Teams!$B:$B, " ")</f>
        <v>Kansas City Chiefs</v>
      </c>
      <c r="L9" t="s">
        <v>35</v>
      </c>
      <c r="M9" s="11" t="e">
        <f>_xlfn.XLOOKUP(K9,YPP!$A:$A,YPP!$P:$P, " ")-_xlfn.XLOOKUP(K9,YPP!$T:$T,YPP!$Z:$Z, " ")</f>
        <v>#VALUE!</v>
      </c>
      <c r="N9" t="e">
        <f t="shared" si="3"/>
        <v>#VALUE!</v>
      </c>
      <c r="P9" t="str">
        <f>_xlfn.XLOOKUP(Q9,Teams!$A:$A,Teams!$B:$B, " ")</f>
        <v>Kansas City Chiefs</v>
      </c>
      <c r="Q9" t="s">
        <v>35</v>
      </c>
      <c r="R9" s="11" t="e">
        <f>_xlfn.XLOOKUP(P9,YPP!$A:$A,YPP!$Q:$Q, " ")-_xlfn.XLOOKUP(P9,YPP!$T:$T,YPP!$AA:$AA, " ")</f>
        <v>#VALUE!</v>
      </c>
      <c r="S9" t="e">
        <f t="shared" si="4"/>
        <v>#VALUE!</v>
      </c>
      <c r="X9" s="3"/>
    </row>
    <row r="10" spans="1:25" x14ac:dyDescent="0.25">
      <c r="A10" t="str">
        <f>_xlfn.XLOOKUP(B10,Teams!A:A,Teams!B:B, " ")</f>
        <v>Tampa Bay Buccaneers</v>
      </c>
      <c r="B10" t="s">
        <v>32</v>
      </c>
      <c r="C10" s="11" t="e" cm="1">
        <f t="array" ref="C10">_xlfn.XLOOKUP(A10,YPP!$A$2:$A$33,#REF!, " ") - _xlfn.XLOOKUP(A10,YPP!$R$2:$R$33,#REF!, " ")</f>
        <v>#REF!</v>
      </c>
      <c r="D10" t="e">
        <f t="shared" si="1"/>
        <v>#REF!</v>
      </c>
      <c r="F10" t="str">
        <f>_xlfn.XLOOKUP(G10,Teams!A:A,Teams!B:B, " ")</f>
        <v>Los Angeles Chargers</v>
      </c>
      <c r="G10" t="s">
        <v>7</v>
      </c>
      <c r="H10" s="11" t="e">
        <f>_xlfn.XLOOKUP(F10,YPP!$A:$A,YPP!$N:$N, " ")-_xlfn.XLOOKUP(F10,YPP!$T:$T,YPP!$X:$X, " ")</f>
        <v>#VALUE!</v>
      </c>
      <c r="I10" t="e">
        <f t="shared" si="2"/>
        <v>#VALUE!</v>
      </c>
      <c r="K10" t="str">
        <f>_xlfn.XLOOKUP(L10,Teams!$A:$A,Teams!$B:$B, " ")</f>
        <v>Los Angeles Chargers</v>
      </c>
      <c r="L10" t="s">
        <v>7</v>
      </c>
      <c r="M10" s="11" t="e">
        <f>_xlfn.XLOOKUP(K10,YPP!$A:$A,YPP!$P:$P, " ")-_xlfn.XLOOKUP(K10,YPP!$T:$T,YPP!$Z:$Z, " ")</f>
        <v>#VALUE!</v>
      </c>
      <c r="N10" t="e">
        <f t="shared" si="3"/>
        <v>#VALUE!</v>
      </c>
      <c r="P10" t="str">
        <f>_xlfn.XLOOKUP(Q10,Teams!$A:$A,Teams!$B:$B, " ")</f>
        <v>Los Angeles Chargers</v>
      </c>
      <c r="Q10" t="s">
        <v>7</v>
      </c>
      <c r="R10" s="11" t="e">
        <f>_xlfn.XLOOKUP(P10,YPP!$A:$A,YPP!$Q:$Q, " ")-_xlfn.XLOOKUP(P10,YPP!$T:$T,YPP!$AA:$AA, " ")</f>
        <v>#VALUE!</v>
      </c>
      <c r="S10" t="e">
        <f t="shared" si="4"/>
        <v>#VALUE!</v>
      </c>
      <c r="X10" s="3"/>
    </row>
    <row r="11" spans="1:25" x14ac:dyDescent="0.25">
      <c r="A11" t="str">
        <f>_xlfn.XLOOKUP(B11,Teams!A:A,Teams!B:B, " ")</f>
        <v>Pittsburgh Steelers</v>
      </c>
      <c r="B11" t="s">
        <v>20</v>
      </c>
      <c r="C11" s="11" t="e" cm="1">
        <f t="array" ref="C11">_xlfn.XLOOKUP(A11,YPP!$A$2:$A$33,#REF!, " ") - _xlfn.XLOOKUP(A11,YPP!$R$2:$R$33,#REF!, " ")</f>
        <v>#REF!</v>
      </c>
      <c r="D11" t="e">
        <f t="shared" si="1"/>
        <v>#REF!</v>
      </c>
      <c r="F11" t="str">
        <f>_xlfn.XLOOKUP(G11,Teams!A:A,Teams!B:B, " ")</f>
        <v>Minnesota Vikings</v>
      </c>
      <c r="G11" t="s">
        <v>15</v>
      </c>
      <c r="H11" s="11" t="e">
        <f>_xlfn.XLOOKUP(F11,YPP!$A:$A,YPP!$N:$N, " ")-_xlfn.XLOOKUP(F11,YPP!$T:$T,YPP!$X:$X, " ")</f>
        <v>#VALUE!</v>
      </c>
      <c r="I11" t="e">
        <f t="shared" si="2"/>
        <v>#VALUE!</v>
      </c>
      <c r="K11" t="str">
        <f>_xlfn.XLOOKUP(L11,Teams!$A:$A,Teams!$B:$B, " ")</f>
        <v>Minnesota Vikings</v>
      </c>
      <c r="L11" t="s">
        <v>15</v>
      </c>
      <c r="M11" s="11" t="e">
        <f>_xlfn.XLOOKUP(K11,YPP!$A:$A,YPP!$P:$P, " ")-_xlfn.XLOOKUP(K11,YPP!$T:$T,YPP!$Z:$Z, " ")</f>
        <v>#VALUE!</v>
      </c>
      <c r="N11" t="e">
        <f t="shared" si="3"/>
        <v>#VALUE!</v>
      </c>
      <c r="P11" t="str">
        <f>_xlfn.XLOOKUP(Q11,Teams!$A:$A,Teams!$B:$B, " ")</f>
        <v>Minnesota Vikings</v>
      </c>
      <c r="Q11" t="s">
        <v>15</v>
      </c>
      <c r="R11" s="11" t="e">
        <f>_xlfn.XLOOKUP(P11,YPP!$A:$A,YPP!$Q:$Q, " ")-_xlfn.XLOOKUP(P11,YPP!$T:$T,YPP!$AA:$AA, " ")</f>
        <v>#VALUE!</v>
      </c>
      <c r="S11" t="e">
        <f t="shared" si="4"/>
        <v>#VALUE!</v>
      </c>
      <c r="X11" s="3"/>
    </row>
    <row r="12" spans="1:25" x14ac:dyDescent="0.25">
      <c r="A12" t="str">
        <f>_xlfn.XLOOKUP(B12,Teams!A:A,Teams!B:B, " ")</f>
        <v>Baltimore Ravens</v>
      </c>
      <c r="B12" t="s">
        <v>12</v>
      </c>
      <c r="C12" s="11" t="e" cm="1">
        <f t="array" ref="C12">_xlfn.XLOOKUP(A12,YPP!$A$2:$A$33,#REF!, " ") - _xlfn.XLOOKUP(A12,YPP!$R$2:$R$33,#REF!, " ")</f>
        <v>#REF!</v>
      </c>
      <c r="D12" t="e">
        <f t="shared" si="1"/>
        <v>#REF!</v>
      </c>
      <c r="F12" t="str">
        <f>_xlfn.XLOOKUP(G12,Teams!A:A,Teams!B:B, " ")</f>
        <v>Green Bay Packers</v>
      </c>
      <c r="G12" t="s">
        <v>10</v>
      </c>
      <c r="H12" s="11" t="e">
        <f>_xlfn.XLOOKUP(F12,YPP!$A:$A,YPP!$N:$N, " ")-_xlfn.XLOOKUP(F12,YPP!$T:$T,YPP!$X:$X, " ")</f>
        <v>#VALUE!</v>
      </c>
      <c r="I12" t="e">
        <f t="shared" si="2"/>
        <v>#VALUE!</v>
      </c>
      <c r="K12" t="str">
        <f>_xlfn.XLOOKUP(L12,Teams!$A:$A,Teams!$B:$B, " ")</f>
        <v>Green Bay Packers</v>
      </c>
      <c r="L12" t="s">
        <v>10</v>
      </c>
      <c r="M12" s="11" t="e">
        <f>_xlfn.XLOOKUP(K12,YPP!$A:$A,YPP!$P:$P, " ")-_xlfn.XLOOKUP(K12,YPP!$T:$T,YPP!$Z:$Z, " ")</f>
        <v>#VALUE!</v>
      </c>
      <c r="N12" t="e">
        <f t="shared" si="3"/>
        <v>#VALUE!</v>
      </c>
      <c r="P12" t="str">
        <f>_xlfn.XLOOKUP(Q12,Teams!$A:$A,Teams!$B:$B, " ")</f>
        <v>Green Bay Packers</v>
      </c>
      <c r="Q12" t="s">
        <v>10</v>
      </c>
      <c r="R12" s="11" t="e">
        <f>_xlfn.XLOOKUP(P12,YPP!$A:$A,YPP!$Q:$Q, " ")-_xlfn.XLOOKUP(P12,YPP!$T:$T,YPP!$AA:$AA, " ")</f>
        <v>#VALUE!</v>
      </c>
      <c r="S12" t="e">
        <f t="shared" si="4"/>
        <v>#VALUE!</v>
      </c>
      <c r="X12" s="3"/>
    </row>
    <row r="13" spans="1:25" x14ac:dyDescent="0.25">
      <c r="A13" t="str">
        <f>_xlfn.XLOOKUP(B13,Teams!A:A,Teams!B:B, " ")</f>
        <v>Chicago Bears</v>
      </c>
      <c r="B13" t="s">
        <v>24</v>
      </c>
      <c r="C13" s="11" t="e" cm="1">
        <f t="array" ref="C13">_xlfn.XLOOKUP(A13,YPP!$A$2:$A$33,#REF!, " ") - _xlfn.XLOOKUP(A13,YPP!$R$2:$R$33,#REF!, " ")</f>
        <v>#REF!</v>
      </c>
      <c r="D13" t="e">
        <f t="shared" si="1"/>
        <v>#REF!</v>
      </c>
      <c r="F13" t="str">
        <f>_xlfn.XLOOKUP(G13,Teams!A:A,Teams!B:B, " ")</f>
        <v>Baltimore Ravens</v>
      </c>
      <c r="G13" t="s">
        <v>12</v>
      </c>
      <c r="H13" s="11" t="e">
        <f>_xlfn.XLOOKUP(F13,YPP!$A:$A,YPP!$N:$N, " ")-_xlfn.XLOOKUP(F13,YPP!$T:$T,YPP!$X:$X, " ")</f>
        <v>#VALUE!</v>
      </c>
      <c r="I13" t="e">
        <f t="shared" si="2"/>
        <v>#VALUE!</v>
      </c>
      <c r="K13" t="str">
        <f>_xlfn.XLOOKUP(L13,Teams!$A:$A,Teams!$B:$B, " ")</f>
        <v>Baltimore Ravens</v>
      </c>
      <c r="L13" t="s">
        <v>12</v>
      </c>
      <c r="M13" s="11" t="e">
        <f>_xlfn.XLOOKUP(K13,YPP!$A:$A,YPP!$P:$P, " ")-_xlfn.XLOOKUP(K13,YPP!$T:$T,YPP!$Z:$Z, " ")</f>
        <v>#VALUE!</v>
      </c>
      <c r="N13" t="e">
        <f t="shared" si="3"/>
        <v>#VALUE!</v>
      </c>
      <c r="P13" t="str">
        <f>_xlfn.XLOOKUP(Q13,Teams!$A:$A,Teams!$B:$B, " ")</f>
        <v>Baltimore Ravens</v>
      </c>
      <c r="Q13" t="s">
        <v>12</v>
      </c>
      <c r="R13" s="11" t="e">
        <f>_xlfn.XLOOKUP(P13,YPP!$A:$A,YPP!$Q:$Q, " ")-_xlfn.XLOOKUP(P13,YPP!$T:$T,YPP!$AA:$AA, " ")</f>
        <v>#VALUE!</v>
      </c>
      <c r="S13" t="e">
        <f t="shared" si="4"/>
        <v>#VALUE!</v>
      </c>
      <c r="X13" s="3"/>
    </row>
    <row r="14" spans="1:25" x14ac:dyDescent="0.25">
      <c r="A14" t="str">
        <f>_xlfn.XLOOKUP(B14,Teams!A:A,Teams!B:B, " ")</f>
        <v>Washington Commanders</v>
      </c>
      <c r="B14" t="s">
        <v>19</v>
      </c>
      <c r="C14" s="11" t="e" cm="1">
        <f t="array" ref="C14">_xlfn.XLOOKUP(A14,YPP!$A$2:$A$33,#REF!, " ") - _xlfn.XLOOKUP(A14,YPP!$R$2:$R$33,#REF!, " ")</f>
        <v>#REF!</v>
      </c>
      <c r="D14" t="e">
        <f t="shared" si="1"/>
        <v>#REF!</v>
      </c>
      <c r="F14" t="str">
        <f>_xlfn.XLOOKUP(G14,Teams!A:A,Teams!B:B, " ")</f>
        <v>Pittsburgh Steelers</v>
      </c>
      <c r="G14" t="s">
        <v>20</v>
      </c>
      <c r="H14" s="11" t="e">
        <f>_xlfn.XLOOKUP(F14,YPP!$A:$A,YPP!$N:$N, " ")-_xlfn.XLOOKUP(F14,YPP!$T:$T,YPP!$X:$X, " ")</f>
        <v>#VALUE!</v>
      </c>
      <c r="I14" t="e">
        <f t="shared" si="2"/>
        <v>#VALUE!</v>
      </c>
      <c r="K14" t="str">
        <f>_xlfn.XLOOKUP(L14,Teams!$A:$A,Teams!$B:$B, " ")</f>
        <v>Pittsburgh Steelers</v>
      </c>
      <c r="L14" t="s">
        <v>20</v>
      </c>
      <c r="M14" s="11" t="e">
        <f>_xlfn.XLOOKUP(K14,YPP!$A:$A,YPP!$P:$P, " ")-_xlfn.XLOOKUP(K14,YPP!$T:$T,YPP!$Z:$Z, " ")</f>
        <v>#VALUE!</v>
      </c>
      <c r="N14" t="e">
        <f t="shared" si="3"/>
        <v>#VALUE!</v>
      </c>
      <c r="P14" t="str">
        <f>_xlfn.XLOOKUP(Q14,Teams!$A:$A,Teams!$B:$B, " ")</f>
        <v>Pittsburgh Steelers</v>
      </c>
      <c r="Q14" t="s">
        <v>20</v>
      </c>
      <c r="R14" s="11" t="e">
        <f>_xlfn.XLOOKUP(P14,YPP!$A:$A,YPP!$Q:$Q, " ")-_xlfn.XLOOKUP(P14,YPP!$T:$T,YPP!$AA:$AA, " ")</f>
        <v>#VALUE!</v>
      </c>
      <c r="S14" t="e">
        <f t="shared" si="4"/>
        <v>#VALUE!</v>
      </c>
      <c r="X14" s="3"/>
    </row>
    <row r="15" spans="1:25" x14ac:dyDescent="0.25">
      <c r="A15" t="str">
        <f>_xlfn.XLOOKUP(B15,Teams!A:A,Teams!B:B, " ")</f>
        <v>Cincinnati Bengals</v>
      </c>
      <c r="B15" t="s">
        <v>11</v>
      </c>
      <c r="C15" s="11" t="e" cm="1">
        <f t="array" ref="C15">_xlfn.XLOOKUP(A15,YPP!$A$2:$A$33,#REF!, " ") - _xlfn.XLOOKUP(A15,YPP!$R$2:$R$33,#REF!, " ")</f>
        <v>#REF!</v>
      </c>
      <c r="D15" t="e">
        <f t="shared" si="1"/>
        <v>#REF!</v>
      </c>
      <c r="F15" t="str">
        <f>_xlfn.XLOOKUP(G15,Teams!A:A,Teams!B:B, " ")</f>
        <v>Carolina Panthers</v>
      </c>
      <c r="G15" t="s">
        <v>38</v>
      </c>
      <c r="H15" s="11" t="e">
        <f>_xlfn.XLOOKUP(F15,YPP!$A:$A,YPP!$N:$N, " ")-_xlfn.XLOOKUP(F15,YPP!$T:$T,YPP!$X:$X, " ")</f>
        <v>#VALUE!</v>
      </c>
      <c r="I15" t="e">
        <f t="shared" si="2"/>
        <v>#VALUE!</v>
      </c>
      <c r="K15" t="str">
        <f>_xlfn.XLOOKUP(L15,Teams!$A:$A,Teams!$B:$B, " ")</f>
        <v>Carolina Panthers</v>
      </c>
      <c r="L15" t="s">
        <v>38</v>
      </c>
      <c r="M15" s="11" t="e">
        <f>_xlfn.XLOOKUP(K15,YPP!$A:$A,YPP!$P:$P, " ")-_xlfn.XLOOKUP(K15,YPP!$T:$T,YPP!$Z:$Z, " ")</f>
        <v>#VALUE!</v>
      </c>
      <c r="N15" t="e">
        <f t="shared" si="3"/>
        <v>#VALUE!</v>
      </c>
      <c r="P15" t="str">
        <f>_xlfn.XLOOKUP(Q15,Teams!$A:$A,Teams!$B:$B, " ")</f>
        <v>Carolina Panthers</v>
      </c>
      <c r="Q15" t="s">
        <v>38</v>
      </c>
      <c r="R15" s="11" t="e">
        <f>_xlfn.XLOOKUP(P15,YPP!$A:$A,YPP!$Q:$Q, " ")-_xlfn.XLOOKUP(P15,YPP!$T:$T,YPP!$AA:$AA, " ")</f>
        <v>#VALUE!</v>
      </c>
      <c r="S15" t="e">
        <f t="shared" si="4"/>
        <v>#VALUE!</v>
      </c>
      <c r="X15" s="3"/>
    </row>
    <row r="16" spans="1:25" x14ac:dyDescent="0.25">
      <c r="A16" t="str">
        <f>_xlfn.XLOOKUP(B16,Teams!A:A,Teams!B:B, " ")</f>
        <v>Los Angeles Rams</v>
      </c>
      <c r="B16" t="s">
        <v>9</v>
      </c>
      <c r="C16" s="11" t="e" cm="1">
        <f t="array" ref="C16">_xlfn.XLOOKUP(A16,YPP!$A$2:$A$33,#REF!, " ") - _xlfn.XLOOKUP(A16,YPP!$R$2:$R$33,#REF!, " ")</f>
        <v>#REF!</v>
      </c>
      <c r="D16" t="e">
        <f t="shared" si="1"/>
        <v>#REF!</v>
      </c>
      <c r="F16" t="str">
        <f>_xlfn.XLOOKUP(G16,Teams!A:A,Teams!B:B, " ")</f>
        <v>Houston Texans</v>
      </c>
      <c r="G16" t="s">
        <v>31</v>
      </c>
      <c r="H16" s="11" t="e">
        <f>_xlfn.XLOOKUP(F16,YPP!$A:$A,YPP!$N:$N, " ")-_xlfn.XLOOKUP(F16,YPP!$T:$T,YPP!$X:$X, " ")</f>
        <v>#VALUE!</v>
      </c>
      <c r="I16" t="e">
        <f t="shared" si="2"/>
        <v>#VALUE!</v>
      </c>
      <c r="K16" t="str">
        <f>_xlfn.XLOOKUP(L16,Teams!$A:$A,Teams!$B:$B, " ")</f>
        <v>Houston Texans</v>
      </c>
      <c r="L16" t="s">
        <v>31</v>
      </c>
      <c r="M16" s="11" t="e">
        <f>_xlfn.XLOOKUP(K16,YPP!$A:$A,YPP!$P:$P, " ")-_xlfn.XLOOKUP(K16,YPP!$T:$T,YPP!$Z:$Z, " ")</f>
        <v>#VALUE!</v>
      </c>
      <c r="N16" t="e">
        <f t="shared" si="3"/>
        <v>#VALUE!</v>
      </c>
      <c r="P16" t="str">
        <f>_xlfn.XLOOKUP(Q16,Teams!$A:$A,Teams!$B:$B, " ")</f>
        <v>Houston Texans</v>
      </c>
      <c r="Q16" t="s">
        <v>31</v>
      </c>
      <c r="R16" s="11" t="e">
        <f>_xlfn.XLOOKUP(P16,YPP!$A:$A,YPP!$Q:$Q, " ")-_xlfn.XLOOKUP(P16,YPP!$T:$T,YPP!$AA:$AA, " ")</f>
        <v>#VALUE!</v>
      </c>
      <c r="S16" t="e">
        <f t="shared" si="4"/>
        <v>#VALUE!</v>
      </c>
      <c r="X16" s="3"/>
    </row>
    <row r="17" spans="1:24" x14ac:dyDescent="0.25">
      <c r="A17" t="str">
        <f>_xlfn.XLOOKUP(B17,Teams!A:A,Teams!B:B, " ")</f>
        <v>Seattle Seahawks</v>
      </c>
      <c r="B17" t="s">
        <v>13</v>
      </c>
      <c r="C17" s="11" t="e" cm="1">
        <f t="array" ref="C17">_xlfn.XLOOKUP(A17,YPP!$A$2:$A$33,#REF!, " ") - _xlfn.XLOOKUP(A17,YPP!$R$2:$R$33,#REF!, " ")</f>
        <v>#REF!</v>
      </c>
      <c r="D17" t="e">
        <f t="shared" si="1"/>
        <v>#REF!</v>
      </c>
      <c r="F17" t="str">
        <f>_xlfn.XLOOKUP(G17,Teams!A:A,Teams!B:B, " ")</f>
        <v>Seattle Seahawks</v>
      </c>
      <c r="G17" t="s">
        <v>13</v>
      </c>
      <c r="H17" s="11" t="e">
        <f>_xlfn.XLOOKUP(F17,YPP!$A:$A,YPP!$N:$N, " ")-_xlfn.XLOOKUP(F17,YPP!$T:$T,YPP!$X:$X, " ")</f>
        <v>#VALUE!</v>
      </c>
      <c r="I17" t="e">
        <f t="shared" si="2"/>
        <v>#VALUE!</v>
      </c>
      <c r="K17" t="str">
        <f>_xlfn.XLOOKUP(L17,Teams!$A:$A,Teams!$B:$B, " ")</f>
        <v>Seattle Seahawks</v>
      </c>
      <c r="L17" t="s">
        <v>13</v>
      </c>
      <c r="M17" s="11" t="e">
        <f>_xlfn.XLOOKUP(K17,YPP!$A:$A,YPP!$P:$P, " ")-_xlfn.XLOOKUP(K17,YPP!$T:$T,YPP!$Z:$Z, " ")</f>
        <v>#VALUE!</v>
      </c>
      <c r="N17" t="e">
        <f t="shared" si="3"/>
        <v>#VALUE!</v>
      </c>
      <c r="P17" t="str">
        <f>_xlfn.XLOOKUP(Q17,Teams!$A:$A,Teams!$B:$B, " ")</f>
        <v>Seattle Seahawks</v>
      </c>
      <c r="Q17" t="s">
        <v>13</v>
      </c>
      <c r="R17" s="11" t="e">
        <f>_xlfn.XLOOKUP(P17,YPP!$A:$A,YPP!$Q:$Q, " ")-_xlfn.XLOOKUP(P17,YPP!$T:$T,YPP!$AA:$AA, " ")</f>
        <v>#VALUE!</v>
      </c>
      <c r="S17" t="e">
        <f t="shared" si="4"/>
        <v>#VALUE!</v>
      </c>
      <c r="X17" s="3"/>
    </row>
    <row r="18" spans="1:24" x14ac:dyDescent="0.25">
      <c r="A18" t="str">
        <f>_xlfn.XLOOKUP(B18,Teams!A:A,Teams!B:B, " ")</f>
        <v>Arizona Cardinals</v>
      </c>
      <c r="B18" t="s">
        <v>33</v>
      </c>
      <c r="C18" s="11" t="e" cm="1">
        <f t="array" ref="C18">_xlfn.XLOOKUP(A18,YPP!$A$2:$A$33,#REF!, " ") - _xlfn.XLOOKUP(A18,YPP!$R$2:$R$33,#REF!, " ")</f>
        <v>#REF!</v>
      </c>
      <c r="D18" t="e">
        <f t="shared" si="1"/>
        <v>#REF!</v>
      </c>
      <c r="F18" t="str">
        <f>_xlfn.XLOOKUP(G18,Teams!A:A,Teams!B:B, " ")</f>
        <v>Indianapolis Colts</v>
      </c>
      <c r="G18" t="s">
        <v>16</v>
      </c>
      <c r="H18" s="11" t="e">
        <f>_xlfn.XLOOKUP(F18,YPP!$A:$A,YPP!$N:$N, " ")-_xlfn.XLOOKUP(F18,YPP!$T:$T,YPP!$X:$X, " ")</f>
        <v>#VALUE!</v>
      </c>
      <c r="I18" t="e">
        <f t="shared" si="2"/>
        <v>#VALUE!</v>
      </c>
      <c r="K18" t="str">
        <f>_xlfn.XLOOKUP(L18,Teams!$A:$A,Teams!$B:$B, " ")</f>
        <v>Indianapolis Colts</v>
      </c>
      <c r="L18" t="s">
        <v>16</v>
      </c>
      <c r="M18" s="11" t="e">
        <f>_xlfn.XLOOKUP(K18,YPP!$A:$A,YPP!$P:$P, " ")-_xlfn.XLOOKUP(K18,YPP!$T:$T,YPP!$Z:$Z, " ")</f>
        <v>#VALUE!</v>
      </c>
      <c r="N18" t="e">
        <f t="shared" si="3"/>
        <v>#VALUE!</v>
      </c>
      <c r="P18" t="str">
        <f>_xlfn.XLOOKUP(Q18,Teams!$A:$A,Teams!$B:$B, " ")</f>
        <v>Indianapolis Colts</v>
      </c>
      <c r="Q18" t="s">
        <v>16</v>
      </c>
      <c r="R18" s="11" t="e">
        <f>_xlfn.XLOOKUP(P18,YPP!$A:$A,YPP!$Q:$Q, " ")-_xlfn.XLOOKUP(P18,YPP!$T:$T,YPP!$AA:$AA, " ")</f>
        <v>#VALUE!</v>
      </c>
      <c r="S18" t="e">
        <f t="shared" si="4"/>
        <v>#VALUE!</v>
      </c>
      <c r="X18" s="3"/>
    </row>
    <row r="19" spans="1:24" x14ac:dyDescent="0.25">
      <c r="A19" t="str">
        <f>_xlfn.XLOOKUP(B19,Teams!A:A,Teams!B:B, " ")</f>
        <v>New Orleans Saints</v>
      </c>
      <c r="B19" t="s">
        <v>21</v>
      </c>
      <c r="C19" s="11" t="e" cm="1">
        <f t="array" ref="C19">_xlfn.XLOOKUP(A19,YPP!$A$2:$A$33,#REF!, " ") - _xlfn.XLOOKUP(A19,YPP!$R$2:$R$33,#REF!, " ")</f>
        <v>#REF!</v>
      </c>
      <c r="D19" t="e">
        <f t="shared" si="1"/>
        <v>#REF!</v>
      </c>
      <c r="F19" t="str">
        <f>_xlfn.XLOOKUP(G19,Teams!A:A,Teams!B:B, " ")</f>
        <v>Los Angeles Rams</v>
      </c>
      <c r="G19" t="s">
        <v>9</v>
      </c>
      <c r="H19" s="11" t="e">
        <f>_xlfn.XLOOKUP(F19,YPP!$A:$A,YPP!$N:$N, " ")-_xlfn.XLOOKUP(F19,YPP!$T:$T,YPP!$X:$X, " ")</f>
        <v>#VALUE!</v>
      </c>
      <c r="I19" t="e">
        <f t="shared" si="2"/>
        <v>#VALUE!</v>
      </c>
      <c r="K19" t="str">
        <f>_xlfn.XLOOKUP(L19,Teams!$A:$A,Teams!$B:$B, " ")</f>
        <v>Los Angeles Rams</v>
      </c>
      <c r="L19" t="s">
        <v>9</v>
      </c>
      <c r="M19" s="11" t="e">
        <f>_xlfn.XLOOKUP(K19,YPP!$A:$A,YPP!$P:$P, " ")-_xlfn.XLOOKUP(K19,YPP!$T:$T,YPP!$Z:$Z, " ")</f>
        <v>#VALUE!</v>
      </c>
      <c r="N19" t="e">
        <f t="shared" si="3"/>
        <v>#VALUE!</v>
      </c>
      <c r="P19" t="str">
        <f>_xlfn.XLOOKUP(Q19,Teams!$A:$A,Teams!$B:$B, " ")</f>
        <v>Los Angeles Rams</v>
      </c>
      <c r="Q19" t="s">
        <v>9</v>
      </c>
      <c r="R19" s="11" t="e">
        <f>_xlfn.XLOOKUP(P19,YPP!$A:$A,YPP!$Q:$Q, " ")-_xlfn.XLOOKUP(P19,YPP!$T:$T,YPP!$AA:$AA, " ")</f>
        <v>#VALUE!</v>
      </c>
      <c r="S19" t="e">
        <f t="shared" si="4"/>
        <v>#VALUE!</v>
      </c>
      <c r="X19" s="3"/>
    </row>
    <row r="20" spans="1:24" x14ac:dyDescent="0.25">
      <c r="A20" t="str">
        <f>_xlfn.XLOOKUP(B20,Teams!A:A,Teams!B:B, " ")</f>
        <v>Houston Texans</v>
      </c>
      <c r="B20" t="s">
        <v>31</v>
      </c>
      <c r="C20" s="11" t="e" cm="1">
        <f t="array" ref="C20">_xlfn.XLOOKUP(A20,YPP!$A$2:$A$33,#REF!, " ") - _xlfn.XLOOKUP(A20,YPP!$R$2:$R$33,#REF!, " ")</f>
        <v>#REF!</v>
      </c>
      <c r="D20" t="e">
        <f t="shared" si="1"/>
        <v>#REF!</v>
      </c>
      <c r="F20" t="str">
        <f>_xlfn.XLOOKUP(G20,Teams!A:A,Teams!B:B, " ")</f>
        <v>Arizona Cardinals</v>
      </c>
      <c r="G20" t="s">
        <v>33</v>
      </c>
      <c r="H20" s="11" t="e">
        <f>_xlfn.XLOOKUP(F20,YPP!$A:$A,YPP!$N:$N, " ")-_xlfn.XLOOKUP(F20,YPP!$T:$T,YPP!$X:$X, " ")</f>
        <v>#VALUE!</v>
      </c>
      <c r="I20" t="e">
        <f t="shared" si="2"/>
        <v>#VALUE!</v>
      </c>
      <c r="K20" t="str">
        <f>_xlfn.XLOOKUP(L20,Teams!$A:$A,Teams!$B:$B, " ")</f>
        <v>Arizona Cardinals</v>
      </c>
      <c r="L20" t="s">
        <v>33</v>
      </c>
      <c r="M20" s="11" t="e">
        <f>_xlfn.XLOOKUP(K20,YPP!$A:$A,YPP!$P:$P, " ")-_xlfn.XLOOKUP(K20,YPP!$T:$T,YPP!$Z:$Z, " ")</f>
        <v>#VALUE!</v>
      </c>
      <c r="N20" t="e">
        <f t="shared" si="3"/>
        <v>#VALUE!</v>
      </c>
      <c r="P20" t="str">
        <f>_xlfn.XLOOKUP(Q20,Teams!$A:$A,Teams!$B:$B, " ")</f>
        <v>Arizona Cardinals</v>
      </c>
      <c r="Q20" t="s">
        <v>33</v>
      </c>
      <c r="R20" s="11" t="e">
        <f>_xlfn.XLOOKUP(P20,YPP!$A:$A,YPP!$Q:$Q, " ")-_xlfn.XLOOKUP(P20,YPP!$T:$T,YPP!$AA:$AA, " ")</f>
        <v>#VALUE!</v>
      </c>
      <c r="S20" t="e">
        <f t="shared" si="4"/>
        <v>#VALUE!</v>
      </c>
      <c r="X20" s="3"/>
    </row>
    <row r="21" spans="1:24" x14ac:dyDescent="0.25">
      <c r="A21" t="str">
        <f>_xlfn.XLOOKUP(B21,Teams!A:A,Teams!B:B, " ")</f>
        <v>Indianapolis Colts</v>
      </c>
      <c r="B21" t="s">
        <v>16</v>
      </c>
      <c r="C21" s="11" t="e" cm="1">
        <f t="array" ref="C21">_xlfn.XLOOKUP(A21,YPP!$A$2:$A$33,#REF!, " ") - _xlfn.XLOOKUP(A21,YPP!$R$2:$R$33,#REF!, " ")</f>
        <v>#REF!</v>
      </c>
      <c r="D21" t="e">
        <f t="shared" si="1"/>
        <v>#REF!</v>
      </c>
      <c r="F21" t="str">
        <f>_xlfn.XLOOKUP(G21,Teams!A:A,Teams!B:B, " ")</f>
        <v>Chicago Bears</v>
      </c>
      <c r="G21" t="s">
        <v>24</v>
      </c>
      <c r="H21" s="11" t="e">
        <f>_xlfn.XLOOKUP(F21,YPP!$A:$A,YPP!$N:$N, " ")-_xlfn.XLOOKUP(F21,YPP!$T:$T,YPP!$X:$X, " ")</f>
        <v>#VALUE!</v>
      </c>
      <c r="I21" t="e">
        <f t="shared" si="2"/>
        <v>#VALUE!</v>
      </c>
      <c r="K21" t="str">
        <f>_xlfn.XLOOKUP(L21,Teams!$A:$A,Teams!$B:$B, " ")</f>
        <v>Chicago Bears</v>
      </c>
      <c r="L21" t="s">
        <v>24</v>
      </c>
      <c r="M21" s="11" t="e">
        <f>_xlfn.XLOOKUP(K21,YPP!$A:$A,YPP!$P:$P, " ")-_xlfn.XLOOKUP(K21,YPP!$T:$T,YPP!$Z:$Z, " ")</f>
        <v>#VALUE!</v>
      </c>
      <c r="N21" t="e">
        <f t="shared" si="3"/>
        <v>#VALUE!</v>
      </c>
      <c r="P21" t="str">
        <f>_xlfn.XLOOKUP(Q21,Teams!$A:$A,Teams!$B:$B, " ")</f>
        <v>Chicago Bears</v>
      </c>
      <c r="Q21" t="s">
        <v>24</v>
      </c>
      <c r="R21" s="11" t="e">
        <f>_xlfn.XLOOKUP(P21,YPP!$A:$A,YPP!$Q:$Q, " ")-_xlfn.XLOOKUP(P21,YPP!$T:$T,YPP!$AA:$AA, " ")</f>
        <v>#VALUE!</v>
      </c>
      <c r="S21" t="e">
        <f t="shared" si="4"/>
        <v>#VALUE!</v>
      </c>
      <c r="X21" s="3"/>
    </row>
    <row r="22" spans="1:24" x14ac:dyDescent="0.25">
      <c r="A22" t="str">
        <f>_xlfn.XLOOKUP(B22,Teams!A:A,Teams!B:B, " ")</f>
        <v>Jacksonville Jaguars</v>
      </c>
      <c r="B22" t="s">
        <v>25</v>
      </c>
      <c r="C22" s="11" t="e" cm="1">
        <f t="array" ref="C22">_xlfn.XLOOKUP(A22,YPP!$A$2:$A$33,#REF!, " ") - _xlfn.XLOOKUP(A22,YPP!$R$2:$R$33,#REF!, " ")</f>
        <v>#REF!</v>
      </c>
      <c r="D22" t="e">
        <f t="shared" si="1"/>
        <v>#REF!</v>
      </c>
      <c r="F22" t="str">
        <f>_xlfn.XLOOKUP(G22,Teams!A:A,Teams!B:B, " ")</f>
        <v>New York Jets</v>
      </c>
      <c r="G22" t="s">
        <v>27</v>
      </c>
      <c r="H22" s="11" t="e">
        <f>_xlfn.XLOOKUP(F22,YPP!$A:$A,YPP!$N:$N, " ")-_xlfn.XLOOKUP(F22,YPP!$T:$T,YPP!$X:$X, " ")</f>
        <v>#VALUE!</v>
      </c>
      <c r="I22" t="e">
        <f t="shared" si="2"/>
        <v>#VALUE!</v>
      </c>
      <c r="K22" t="str">
        <f>_xlfn.XLOOKUP(L22,Teams!$A:$A,Teams!$B:$B, " ")</f>
        <v>New York Jets</v>
      </c>
      <c r="L22" t="s">
        <v>27</v>
      </c>
      <c r="M22" s="11" t="e">
        <f>_xlfn.XLOOKUP(K22,YPP!$A:$A,YPP!$P:$P, " ")-_xlfn.XLOOKUP(K22,YPP!$T:$T,YPP!$Z:$Z, " ")</f>
        <v>#VALUE!</v>
      </c>
      <c r="N22" t="e">
        <f t="shared" si="3"/>
        <v>#VALUE!</v>
      </c>
      <c r="P22" t="str">
        <f>_xlfn.XLOOKUP(Q22,Teams!$A:$A,Teams!$B:$B, " ")</f>
        <v>New York Jets</v>
      </c>
      <c r="Q22" t="s">
        <v>27</v>
      </c>
      <c r="R22" s="11" t="e">
        <f>_xlfn.XLOOKUP(P22,YPP!$A:$A,YPP!$Q:$Q, " ")-_xlfn.XLOOKUP(P22,YPP!$T:$T,YPP!$AA:$AA, " ")</f>
        <v>#VALUE!</v>
      </c>
      <c r="S22" t="e">
        <f t="shared" si="4"/>
        <v>#VALUE!</v>
      </c>
      <c r="X22" s="3"/>
    </row>
    <row r="23" spans="1:24" x14ac:dyDescent="0.25">
      <c r="A23" t="str">
        <f>_xlfn.XLOOKUP(B23,Teams!A:A,Teams!B:B, " ")</f>
        <v>Miami Dolphins</v>
      </c>
      <c r="B23" t="s">
        <v>28</v>
      </c>
      <c r="C23" s="11" t="e" cm="1">
        <f t="array" ref="C23">_xlfn.XLOOKUP(A23,YPP!$A$2:$A$33,#REF!, " ") - _xlfn.XLOOKUP(A23,YPP!$R$2:$R$33,#REF!, " ")</f>
        <v>#REF!</v>
      </c>
      <c r="D23" t="e">
        <f t="shared" si="1"/>
        <v>#REF!</v>
      </c>
      <c r="F23" t="str">
        <f>_xlfn.XLOOKUP(G23,Teams!A:A,Teams!B:B, " ")</f>
        <v>Dallas Cowboys</v>
      </c>
      <c r="G23" t="s">
        <v>17</v>
      </c>
      <c r="H23" s="11" t="e">
        <f>_xlfn.XLOOKUP(F23,YPP!$A:$A,YPP!$N:$N, " ")-_xlfn.XLOOKUP(F23,YPP!$T:$T,YPP!$X:$X, " ")</f>
        <v>#VALUE!</v>
      </c>
      <c r="I23" t="e">
        <f t="shared" si="2"/>
        <v>#VALUE!</v>
      </c>
      <c r="K23" t="str">
        <f>_xlfn.XLOOKUP(L23,Teams!$A:$A,Teams!$B:$B, " ")</f>
        <v>Dallas Cowboys</v>
      </c>
      <c r="L23" t="s">
        <v>17</v>
      </c>
      <c r="M23" s="11" t="e">
        <f>_xlfn.XLOOKUP(K23,YPP!$A:$A,YPP!$P:$P, " ")-_xlfn.XLOOKUP(K23,YPP!$T:$T,YPP!$Z:$Z, " ")</f>
        <v>#VALUE!</v>
      </c>
      <c r="N23" t="e">
        <f t="shared" si="3"/>
        <v>#VALUE!</v>
      </c>
      <c r="P23" t="str">
        <f>_xlfn.XLOOKUP(Q23,Teams!$A:$A,Teams!$B:$B, " ")</f>
        <v>Dallas Cowboys</v>
      </c>
      <c r="Q23" t="s">
        <v>17</v>
      </c>
      <c r="R23" s="11" t="e">
        <f>_xlfn.XLOOKUP(P23,YPP!$A:$A,YPP!$Q:$Q, " ")-_xlfn.XLOOKUP(P23,YPP!$T:$T,YPP!$AA:$AA, " ")</f>
        <v>#VALUE!</v>
      </c>
      <c r="S23" t="e">
        <f t="shared" si="4"/>
        <v>#VALUE!</v>
      </c>
      <c r="X23" s="3"/>
    </row>
    <row r="24" spans="1:24" x14ac:dyDescent="0.25">
      <c r="A24" t="str">
        <f>_xlfn.XLOOKUP(B24,Teams!A:A,Teams!B:B, " ")</f>
        <v>Carolina Panthers</v>
      </c>
      <c r="B24" t="s">
        <v>38</v>
      </c>
      <c r="C24" s="11" t="e" cm="1">
        <f t="array" ref="C24">_xlfn.XLOOKUP(A24,YPP!$A$2:$A$33,#REF!, " ") - _xlfn.XLOOKUP(A24,YPP!$R$2:$R$33,#REF!, " ")</f>
        <v>#REF!</v>
      </c>
      <c r="D24" t="e">
        <f t="shared" si="1"/>
        <v>#REF!</v>
      </c>
      <c r="F24" t="str">
        <f>_xlfn.XLOOKUP(G24,Teams!A:A,Teams!B:B, " ")</f>
        <v>Miami Dolphins</v>
      </c>
      <c r="G24" t="s">
        <v>28</v>
      </c>
      <c r="H24" s="11" t="e">
        <f>_xlfn.XLOOKUP(F24,YPP!$A:$A,YPP!$N:$N, " ")-_xlfn.XLOOKUP(F24,YPP!$T:$T,YPP!$X:$X, " ")</f>
        <v>#VALUE!</v>
      </c>
      <c r="I24" t="e">
        <f t="shared" si="2"/>
        <v>#VALUE!</v>
      </c>
      <c r="K24" t="str">
        <f>_xlfn.XLOOKUP(L24,Teams!$A:$A,Teams!$B:$B, " ")</f>
        <v>Miami Dolphins</v>
      </c>
      <c r="L24" t="s">
        <v>28</v>
      </c>
      <c r="M24" s="11" t="e">
        <f>_xlfn.XLOOKUP(K24,YPP!$A:$A,YPP!$P:$P, " ")-_xlfn.XLOOKUP(K24,YPP!$T:$T,YPP!$Z:$Z, " ")</f>
        <v>#VALUE!</v>
      </c>
      <c r="N24" t="e">
        <f t="shared" si="3"/>
        <v>#VALUE!</v>
      </c>
      <c r="P24" t="str">
        <f>_xlfn.XLOOKUP(Q24,Teams!$A:$A,Teams!$B:$B, " ")</f>
        <v>Miami Dolphins</v>
      </c>
      <c r="Q24" t="s">
        <v>28</v>
      </c>
      <c r="R24" s="11" t="e">
        <f>_xlfn.XLOOKUP(P24,YPP!$A:$A,YPP!$Q:$Q, " ")-_xlfn.XLOOKUP(P24,YPP!$T:$T,YPP!$AA:$AA, " ")</f>
        <v>#VALUE!</v>
      </c>
      <c r="S24" t="e">
        <f t="shared" si="4"/>
        <v>#VALUE!</v>
      </c>
      <c r="X24" s="3"/>
    </row>
    <row r="25" spans="1:24" x14ac:dyDescent="0.25">
      <c r="A25" t="str">
        <f>_xlfn.XLOOKUP(B25,Teams!A:A,Teams!B:B, " ")</f>
        <v>Atlanta Falcons</v>
      </c>
      <c r="B25" t="s">
        <v>18</v>
      </c>
      <c r="C25" s="11" t="e" cm="1">
        <f t="array" ref="C25">_xlfn.XLOOKUP(A25,YPP!$A$2:$A$33,#REF!, " ") - _xlfn.XLOOKUP(A25,YPP!$R$2:$R$33,#REF!, " ")</f>
        <v>#REF!</v>
      </c>
      <c r="D25" t="e">
        <f t="shared" si="1"/>
        <v>#REF!</v>
      </c>
      <c r="F25" t="str">
        <f>_xlfn.XLOOKUP(G25,Teams!A:A,Teams!B:B, " ")</f>
        <v>New Orleans Saints</v>
      </c>
      <c r="G25" t="s">
        <v>21</v>
      </c>
      <c r="H25" s="11" t="e">
        <f>_xlfn.XLOOKUP(F25,YPP!$A:$A,YPP!$N:$N, " ")-_xlfn.XLOOKUP(F25,YPP!$T:$T,YPP!$X:$X, " ")</f>
        <v>#VALUE!</v>
      </c>
      <c r="I25" t="e">
        <f t="shared" si="2"/>
        <v>#VALUE!</v>
      </c>
      <c r="K25" t="str">
        <f>_xlfn.XLOOKUP(L25,Teams!$A:$A,Teams!$B:$B, " ")</f>
        <v>New Orleans Saints</v>
      </c>
      <c r="L25" t="s">
        <v>21</v>
      </c>
      <c r="M25" s="11" t="e">
        <f>_xlfn.XLOOKUP(K25,YPP!$A:$A,YPP!$P:$P, " ")-_xlfn.XLOOKUP(K25,YPP!$T:$T,YPP!$Z:$Z, " ")</f>
        <v>#VALUE!</v>
      </c>
      <c r="N25" t="e">
        <f t="shared" si="3"/>
        <v>#VALUE!</v>
      </c>
      <c r="P25" t="str">
        <f>_xlfn.XLOOKUP(Q25,Teams!$A:$A,Teams!$B:$B, " ")</f>
        <v>New Orleans Saints</v>
      </c>
      <c r="Q25" t="s">
        <v>21</v>
      </c>
      <c r="R25" s="11" t="e">
        <f>_xlfn.XLOOKUP(P25,YPP!$A:$A,YPP!$Q:$Q, " ")-_xlfn.XLOOKUP(P25,YPP!$T:$T,YPP!$AA:$AA, " ")</f>
        <v>#VALUE!</v>
      </c>
      <c r="S25" t="e">
        <f t="shared" si="4"/>
        <v>#VALUE!</v>
      </c>
      <c r="X25" s="3"/>
    </row>
    <row r="26" spans="1:24" x14ac:dyDescent="0.25">
      <c r="A26" t="str">
        <f>_xlfn.XLOOKUP(B26,Teams!A:A,Teams!B:B, " ")</f>
        <v>New York Jets</v>
      </c>
      <c r="B26" t="s">
        <v>27</v>
      </c>
      <c r="C26" s="11" t="e" cm="1">
        <f t="array" ref="C26">_xlfn.XLOOKUP(A26,YPP!$A$2:$A$33,#REF!, " ") - _xlfn.XLOOKUP(A26,YPP!$R$2:$R$33,#REF!, " ")</f>
        <v>#REF!</v>
      </c>
      <c r="D26" t="e">
        <f t="shared" si="1"/>
        <v>#REF!</v>
      </c>
      <c r="F26" t="str">
        <f>_xlfn.XLOOKUP(G26,Teams!A:A,Teams!B:B, " ")</f>
        <v>Atlanta Falcons</v>
      </c>
      <c r="G26" t="s">
        <v>18</v>
      </c>
      <c r="H26" s="11" t="e">
        <f>_xlfn.XLOOKUP(F26,YPP!$A:$A,YPP!$N:$N, " ")-_xlfn.XLOOKUP(F26,YPP!$T:$T,YPP!$X:$X, " ")</f>
        <v>#VALUE!</v>
      </c>
      <c r="I26" t="e">
        <f t="shared" si="2"/>
        <v>#VALUE!</v>
      </c>
      <c r="K26" t="str">
        <f>_xlfn.XLOOKUP(L26,Teams!$A:$A,Teams!$B:$B, " ")</f>
        <v>Atlanta Falcons</v>
      </c>
      <c r="L26" t="s">
        <v>18</v>
      </c>
      <c r="M26" s="11" t="e">
        <f>_xlfn.XLOOKUP(K26,YPP!$A:$A,YPP!$P:$P, " ")-_xlfn.XLOOKUP(K26,YPP!$T:$T,YPP!$Z:$Z, " ")</f>
        <v>#VALUE!</v>
      </c>
      <c r="N26" t="e">
        <f t="shared" si="3"/>
        <v>#VALUE!</v>
      </c>
      <c r="P26" t="str">
        <f>_xlfn.XLOOKUP(Q26,Teams!$A:$A,Teams!$B:$B, " ")</f>
        <v>Atlanta Falcons</v>
      </c>
      <c r="Q26" t="s">
        <v>18</v>
      </c>
      <c r="R26" s="11" t="e">
        <f>_xlfn.XLOOKUP(P26,YPP!$A:$A,YPP!$Q:$Q, " ")-_xlfn.XLOOKUP(P26,YPP!$T:$T,YPP!$AA:$AA, " ")</f>
        <v>#VALUE!</v>
      </c>
      <c r="S26" t="e">
        <f t="shared" si="4"/>
        <v>#VALUE!</v>
      </c>
      <c r="X26" s="3"/>
    </row>
    <row r="27" spans="1:24" x14ac:dyDescent="0.25">
      <c r="A27" t="str">
        <f>_xlfn.XLOOKUP(B27,Teams!A:A,Teams!B:B, " ")</f>
        <v>Dallas Cowboys</v>
      </c>
      <c r="B27" t="s">
        <v>17</v>
      </c>
      <c r="C27" s="11" t="e" cm="1">
        <f t="array" ref="C27">_xlfn.XLOOKUP(A27,YPP!$A$2:$A$33,#REF!, " ") - _xlfn.XLOOKUP(A27,YPP!$R$2:$R$33,#REF!, " ")</f>
        <v>#REF!</v>
      </c>
      <c r="D27" t="e">
        <f t="shared" si="1"/>
        <v>#REF!</v>
      </c>
      <c r="F27" t="str">
        <f>_xlfn.XLOOKUP(G27,Teams!A:A,Teams!B:B, " ")</f>
        <v>Jacksonville Jaguars</v>
      </c>
      <c r="G27" t="s">
        <v>25</v>
      </c>
      <c r="H27" s="11" t="e">
        <f>_xlfn.XLOOKUP(F27,YPP!$A:$A,YPP!$N:$N, " ")-_xlfn.XLOOKUP(F27,YPP!$T:$T,YPP!$X:$X, " ")</f>
        <v>#VALUE!</v>
      </c>
      <c r="I27" t="e">
        <f t="shared" si="2"/>
        <v>#VALUE!</v>
      </c>
      <c r="K27" t="str">
        <f>_xlfn.XLOOKUP(L27,Teams!$A:$A,Teams!$B:$B, " ")</f>
        <v>Jacksonville Jaguars</v>
      </c>
      <c r="L27" t="s">
        <v>25</v>
      </c>
      <c r="M27" s="11" t="e">
        <f>_xlfn.XLOOKUP(K27,YPP!$A:$A,YPP!$P:$P, " ")-_xlfn.XLOOKUP(K27,YPP!$T:$T,YPP!$Z:$Z, " ")</f>
        <v>#VALUE!</v>
      </c>
      <c r="N27" t="e">
        <f t="shared" si="3"/>
        <v>#VALUE!</v>
      </c>
      <c r="P27" t="str">
        <f>_xlfn.XLOOKUP(Q27,Teams!$A:$A,Teams!$B:$B, " ")</f>
        <v>Jacksonville Jaguars</v>
      </c>
      <c r="Q27" t="s">
        <v>25</v>
      </c>
      <c r="R27" s="11" t="e">
        <f>_xlfn.XLOOKUP(P27,YPP!$A:$A,YPP!$Q:$Q, " ")-_xlfn.XLOOKUP(P27,YPP!$T:$T,YPP!$AA:$AA, " ")</f>
        <v>#VALUE!</v>
      </c>
      <c r="S27" t="e">
        <f t="shared" si="4"/>
        <v>#VALUE!</v>
      </c>
      <c r="X27" s="3"/>
    </row>
    <row r="28" spans="1:24" x14ac:dyDescent="0.25">
      <c r="A28" t="str">
        <f>_xlfn.XLOOKUP(B28,Teams!A:A,Teams!B:B, " ")</f>
        <v>New England Patriots</v>
      </c>
      <c r="B28" t="s">
        <v>34</v>
      </c>
      <c r="C28" s="11" t="e" cm="1">
        <f t="array" ref="C28">_xlfn.XLOOKUP(A28,YPP!$A$2:$A$33,#REF!, " ") - _xlfn.XLOOKUP(A28,YPP!$R$2:$R$33,#REF!, " ")</f>
        <v>#REF!</v>
      </c>
      <c r="D28" t="e">
        <f t="shared" si="1"/>
        <v>#REF!</v>
      </c>
      <c r="F28" t="str">
        <f>_xlfn.XLOOKUP(G28,Teams!A:A,Teams!B:B, " ")</f>
        <v>San Francisco 49ers</v>
      </c>
      <c r="G28" t="s">
        <v>26</v>
      </c>
      <c r="H28" s="11" t="e">
        <f>_xlfn.XLOOKUP(F28,YPP!$A:$A,YPP!$N:$N, " ")-_xlfn.XLOOKUP(F28,YPP!$T:$T,YPP!$X:$X, " ")</f>
        <v>#VALUE!</v>
      </c>
      <c r="I28" t="e">
        <f t="shared" si="2"/>
        <v>#VALUE!</v>
      </c>
      <c r="K28" t="str">
        <f>_xlfn.XLOOKUP(L28,Teams!$A:$A,Teams!$B:$B, " ")</f>
        <v>San Francisco 49ers</v>
      </c>
      <c r="L28" t="s">
        <v>26</v>
      </c>
      <c r="M28" s="11" t="e">
        <f>_xlfn.XLOOKUP(K28,YPP!$A:$A,YPP!$P:$P, " ")-_xlfn.XLOOKUP(K28,YPP!$T:$T,YPP!$Z:$Z, " ")</f>
        <v>#VALUE!</v>
      </c>
      <c r="N28" t="e">
        <f t="shared" si="3"/>
        <v>#VALUE!</v>
      </c>
      <c r="P28" t="str">
        <f>_xlfn.XLOOKUP(Q28,Teams!$A:$A,Teams!$B:$B, " ")</f>
        <v>San Francisco 49ers</v>
      </c>
      <c r="Q28" t="s">
        <v>26</v>
      </c>
      <c r="R28" s="11" t="e">
        <f>_xlfn.XLOOKUP(P28,YPP!$A:$A,YPP!$Q:$Q, " ")-_xlfn.XLOOKUP(P28,YPP!$T:$T,YPP!$AA:$AA, " ")</f>
        <v>#VALUE!</v>
      </c>
      <c r="S28" t="e">
        <f t="shared" si="4"/>
        <v>#VALUE!</v>
      </c>
      <c r="X28" s="3"/>
    </row>
    <row r="29" spans="1:24" x14ac:dyDescent="0.25">
      <c r="A29" t="str">
        <f>_xlfn.XLOOKUP(B29,Teams!A:A,Teams!B:B, " ")</f>
        <v>Las Vegas Raiders</v>
      </c>
      <c r="B29" t="s">
        <v>22</v>
      </c>
      <c r="C29" s="11" t="e" cm="1">
        <f t="array" ref="C29">_xlfn.XLOOKUP(A29,YPP!$A$2:$A$33,#REF!, " ") - _xlfn.XLOOKUP(A29,YPP!$R$2:$R$33,#REF!, " ")</f>
        <v>#REF!</v>
      </c>
      <c r="D29" t="e">
        <f t="shared" si="1"/>
        <v>#REF!</v>
      </c>
      <c r="F29" t="str">
        <f>_xlfn.XLOOKUP(G29,Teams!A:A,Teams!B:B, " ")</f>
        <v>Tennessee Titans</v>
      </c>
      <c r="G29" t="s">
        <v>29</v>
      </c>
      <c r="H29" s="11" t="e">
        <f>_xlfn.XLOOKUP(F29,YPP!$A:$A,YPP!$N:$N, " ")-_xlfn.XLOOKUP(F29,YPP!$T:$T,YPP!$X:$X, " ")</f>
        <v>#VALUE!</v>
      </c>
      <c r="I29" t="e">
        <f t="shared" si="2"/>
        <v>#VALUE!</v>
      </c>
      <c r="K29" t="str">
        <f>_xlfn.XLOOKUP(L29,Teams!$A:$A,Teams!$B:$B, " ")</f>
        <v>Tennessee Titans</v>
      </c>
      <c r="L29" t="s">
        <v>29</v>
      </c>
      <c r="M29" s="11" t="e">
        <f>_xlfn.XLOOKUP(K29,YPP!$A:$A,YPP!$P:$P, " ")-_xlfn.XLOOKUP(K29,YPP!$T:$T,YPP!$Z:$Z, " ")</f>
        <v>#VALUE!</v>
      </c>
      <c r="N29" t="e">
        <f t="shared" si="3"/>
        <v>#VALUE!</v>
      </c>
      <c r="P29" t="str">
        <f>_xlfn.XLOOKUP(Q29,Teams!$A:$A,Teams!$B:$B, " ")</f>
        <v>Tennessee Titans</v>
      </c>
      <c r="Q29" t="s">
        <v>29</v>
      </c>
      <c r="R29" s="11" t="e">
        <f>_xlfn.XLOOKUP(P29,YPP!$A:$A,YPP!$Q:$Q, " ")-_xlfn.XLOOKUP(P29,YPP!$T:$T,YPP!$AA:$AA, " ")</f>
        <v>#VALUE!</v>
      </c>
      <c r="S29" t="e">
        <f t="shared" si="4"/>
        <v>#VALUE!</v>
      </c>
      <c r="X29" s="3"/>
    </row>
    <row r="30" spans="1:24" x14ac:dyDescent="0.25">
      <c r="A30" t="str">
        <f>_xlfn.XLOOKUP(B30,Teams!A:A,Teams!B:B, " ")</f>
        <v>San Francisco 49ers</v>
      </c>
      <c r="B30" t="s">
        <v>26</v>
      </c>
      <c r="C30" s="11" t="e" cm="1">
        <f t="array" ref="C30">_xlfn.XLOOKUP(A30,YPP!$A$2:$A$33,#REF!, " ") - _xlfn.XLOOKUP(A30,YPP!$R$2:$R$33,#REF!, " ")</f>
        <v>#REF!</v>
      </c>
      <c r="D30" t="e">
        <f t="shared" si="1"/>
        <v>#REF!</v>
      </c>
      <c r="F30" t="str">
        <f>_xlfn.XLOOKUP(G30,Teams!A:A,Teams!B:B, " ")</f>
        <v>Las Vegas Raiders</v>
      </c>
      <c r="G30" t="s">
        <v>22</v>
      </c>
      <c r="H30" s="11" t="e">
        <f>_xlfn.XLOOKUP(F30,YPP!$A:$A,YPP!$N:$N, " ")-_xlfn.XLOOKUP(F30,YPP!$T:$T,YPP!$X:$X, " ")</f>
        <v>#VALUE!</v>
      </c>
      <c r="I30" t="e">
        <f t="shared" si="2"/>
        <v>#VALUE!</v>
      </c>
      <c r="K30" t="str">
        <f>_xlfn.XLOOKUP(L30,Teams!$A:$A,Teams!$B:$B, " ")</f>
        <v>Las Vegas Raiders</v>
      </c>
      <c r="L30" t="s">
        <v>22</v>
      </c>
      <c r="M30" s="11" t="e">
        <f>_xlfn.XLOOKUP(K30,YPP!$A:$A,YPP!$P:$P, " ")-_xlfn.XLOOKUP(K30,YPP!$T:$T,YPP!$Z:$Z, " ")</f>
        <v>#VALUE!</v>
      </c>
      <c r="N30" t="e">
        <f t="shared" si="3"/>
        <v>#VALUE!</v>
      </c>
      <c r="P30" t="str">
        <f>_xlfn.XLOOKUP(Q30,Teams!$A:$A,Teams!$B:$B, " ")</f>
        <v>Las Vegas Raiders</v>
      </c>
      <c r="Q30" t="s">
        <v>22</v>
      </c>
      <c r="R30" s="11" t="e">
        <f>_xlfn.XLOOKUP(P30,YPP!$A:$A,YPP!$Q:$Q, " ")-_xlfn.XLOOKUP(P30,YPP!$T:$T,YPP!$AA:$AA, " ")</f>
        <v>#VALUE!</v>
      </c>
      <c r="S30" t="e">
        <f t="shared" si="4"/>
        <v>#VALUE!</v>
      </c>
      <c r="X30" s="3"/>
    </row>
    <row r="31" spans="1:24" x14ac:dyDescent="0.25">
      <c r="A31" t="str">
        <f>_xlfn.XLOOKUP(B31,Teams!A:A,Teams!B:B, " ")</f>
        <v>New York Giants</v>
      </c>
      <c r="B31" t="s">
        <v>8</v>
      </c>
      <c r="C31" s="11" t="e" cm="1">
        <f t="array" ref="C31">_xlfn.XLOOKUP(A31,YPP!$A$2:$A$33,#REF!, " ") - _xlfn.XLOOKUP(A31,YPP!$R$2:$R$33,#REF!, " ")</f>
        <v>#REF!</v>
      </c>
      <c r="D31" t="e">
        <f t="shared" si="1"/>
        <v>#REF!</v>
      </c>
      <c r="F31" t="str">
        <f>_xlfn.XLOOKUP(G31,Teams!A:A,Teams!B:B, " ")</f>
        <v>New England Patriots</v>
      </c>
      <c r="G31" t="s">
        <v>34</v>
      </c>
      <c r="H31" s="11" t="e">
        <f>_xlfn.XLOOKUP(F31,YPP!$A:$A,YPP!$N:$N, " ")-_xlfn.XLOOKUP(F31,YPP!$T:$T,YPP!$X:$X, " ")</f>
        <v>#VALUE!</v>
      </c>
      <c r="I31" t="e">
        <f t="shared" si="2"/>
        <v>#VALUE!</v>
      </c>
      <c r="K31" t="str">
        <f>_xlfn.XLOOKUP(L31,Teams!$A:$A,Teams!$B:$B, " ")</f>
        <v>New England Patriots</v>
      </c>
      <c r="L31" t="s">
        <v>34</v>
      </c>
      <c r="M31" s="11" t="e">
        <f>_xlfn.XLOOKUP(K31,YPP!$A:$A,YPP!$P:$P, " ")-_xlfn.XLOOKUP(K31,YPP!$T:$T,YPP!$Z:$Z, " ")</f>
        <v>#VALUE!</v>
      </c>
      <c r="N31" t="e">
        <f t="shared" si="3"/>
        <v>#VALUE!</v>
      </c>
      <c r="P31" t="str">
        <f>_xlfn.XLOOKUP(Q31,Teams!$A:$A,Teams!$B:$B, " ")</f>
        <v>New England Patriots</v>
      </c>
      <c r="Q31" t="s">
        <v>34</v>
      </c>
      <c r="R31" s="11" t="e">
        <f>_xlfn.XLOOKUP(P31,YPP!$A:$A,YPP!$Q:$Q, " ")-_xlfn.XLOOKUP(P31,YPP!$T:$T,YPP!$AA:$AA, " ")</f>
        <v>#VALUE!</v>
      </c>
      <c r="S31" t="e">
        <f t="shared" si="4"/>
        <v>#VALUE!</v>
      </c>
      <c r="X31" s="3"/>
    </row>
    <row r="32" spans="1:24" x14ac:dyDescent="0.25">
      <c r="A32" t="str">
        <f>_xlfn.XLOOKUP(B32,Teams!A:A,Teams!B:B, " ")</f>
        <v>Tennessee Titans</v>
      </c>
      <c r="B32" t="s">
        <v>29</v>
      </c>
      <c r="C32" s="11" t="e" cm="1">
        <f t="array" ref="C32">_xlfn.XLOOKUP(A32,YPP!$A$2:$A$33,#REF!, " ") - _xlfn.XLOOKUP(A32,YPP!$R$2:$R$33,#REF!, " ")</f>
        <v>#REF!</v>
      </c>
      <c r="D32" t="e">
        <f t="shared" si="1"/>
        <v>#REF!</v>
      </c>
      <c r="F32" t="str">
        <f>_xlfn.XLOOKUP(G32,Teams!A:A,Teams!B:B, " ")</f>
        <v>New York Giants</v>
      </c>
      <c r="G32" t="s">
        <v>8</v>
      </c>
      <c r="H32" s="11" t="e">
        <f>_xlfn.XLOOKUP(F32,YPP!$A:$A,YPP!$N:$N, " ")-_xlfn.XLOOKUP(F32,YPP!$T:$T,YPP!$X:$X, " ")</f>
        <v>#VALUE!</v>
      </c>
      <c r="I32" t="e">
        <f t="shared" si="2"/>
        <v>#VALUE!</v>
      </c>
      <c r="K32" t="str">
        <f>_xlfn.XLOOKUP(L32,Teams!$A:$A,Teams!$B:$B, " ")</f>
        <v>New York Giants</v>
      </c>
      <c r="L32" t="s">
        <v>8</v>
      </c>
      <c r="M32" s="11" t="e">
        <f>_xlfn.XLOOKUP(K32,YPP!$A:$A,YPP!$P:$P, " ")-_xlfn.XLOOKUP(K32,YPP!$T:$T,YPP!$Z:$Z, " ")</f>
        <v>#VALUE!</v>
      </c>
      <c r="N32" t="e">
        <f t="shared" si="3"/>
        <v>#VALUE!</v>
      </c>
      <c r="P32" t="str">
        <f>_xlfn.XLOOKUP(Q32,Teams!$A:$A,Teams!$B:$B, " ")</f>
        <v>New York Giants</v>
      </c>
      <c r="Q32" t="s">
        <v>8</v>
      </c>
      <c r="R32" s="11" t="e">
        <f>_xlfn.XLOOKUP(P32,YPP!$A:$A,YPP!$Q:$Q, " ")-_xlfn.XLOOKUP(P32,YPP!$T:$T,YPP!$AA:$AA, " ")</f>
        <v>#VALUE!</v>
      </c>
      <c r="S32" t="e">
        <f t="shared" si="4"/>
        <v>#VALUE!</v>
      </c>
      <c r="X32" s="3"/>
    </row>
    <row r="33" spans="1:24" ht="15.75" thickBot="1" x14ac:dyDescent="0.3">
      <c r="A33" t="str">
        <f>_xlfn.XLOOKUP(B33,Teams!A:A,Teams!B:B, " ")</f>
        <v>Cleveland Browns</v>
      </c>
      <c r="B33" s="4" t="s">
        <v>30</v>
      </c>
      <c r="C33" s="11" t="e" cm="1">
        <f t="array" ref="C33">_xlfn.XLOOKUP(A33,YPP!$A$2:$A$33,#REF!, " ") - _xlfn.XLOOKUP(A33,YPP!$R$2:$R$33,#REF!, " ")</f>
        <v>#REF!</v>
      </c>
      <c r="D33" t="e">
        <f t="shared" si="1"/>
        <v>#REF!</v>
      </c>
      <c r="F33" t="str">
        <f>_xlfn.XLOOKUP(G33,Teams!A:A,Teams!B:B, " ")</f>
        <v>Cleveland Browns</v>
      </c>
      <c r="G33" t="s">
        <v>30</v>
      </c>
      <c r="H33" s="11" t="e">
        <f>_xlfn.XLOOKUP(F33,YPP!$A:$A,YPP!$N:$N, " ")-_xlfn.XLOOKUP(F33,YPP!$T:$T,YPP!$X:$X, " ")</f>
        <v>#VALUE!</v>
      </c>
      <c r="I33" t="e">
        <f t="shared" si="2"/>
        <v>#VALUE!</v>
      </c>
      <c r="K33" t="str">
        <f>_xlfn.XLOOKUP(L33,Teams!$A:$A,Teams!$B:$B, " ")</f>
        <v>Cleveland Browns</v>
      </c>
      <c r="L33" t="s">
        <v>30</v>
      </c>
      <c r="M33" s="11" t="e">
        <f>_xlfn.XLOOKUP(K33,YPP!$A:$A,YPP!$P:$P, " ")-_xlfn.XLOOKUP(K33,YPP!$T:$T,YPP!$Z:$Z, " ")</f>
        <v>#VALUE!</v>
      </c>
      <c r="N33" t="e">
        <f t="shared" si="3"/>
        <v>#VALUE!</v>
      </c>
      <c r="P33" t="str">
        <f>_xlfn.XLOOKUP(Q33,Teams!$A:$A,Teams!$B:$B, " ")</f>
        <v>Cleveland Browns</v>
      </c>
      <c r="Q33" t="s">
        <v>30</v>
      </c>
      <c r="R33" s="11" t="e">
        <f>_xlfn.XLOOKUP(P33,YPP!$A:$A,YPP!$Q:$Q, " ")-_xlfn.XLOOKUP(P33,YPP!$T:$T,YPP!$AA:$AA, " ")</f>
        <v>#VALUE!</v>
      </c>
      <c r="S33" t="e">
        <f t="shared" si="4"/>
        <v>#VALUE!</v>
      </c>
      <c r="X33" s="3"/>
    </row>
    <row r="34" spans="1:24" x14ac:dyDescent="0.25">
      <c r="D34" s="6"/>
    </row>
  </sheetData>
  <mergeCells count="3">
    <mergeCell ref="F1:G1"/>
    <mergeCell ref="K1:L1"/>
    <mergeCell ref="P1:Q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16DE-C29C-4F3E-9F9F-855FA452B8BB}">
  <dimension ref="A1:R33"/>
  <sheetViews>
    <sheetView topLeftCell="A4" zoomScale="90" zoomScaleNormal="90" workbookViewId="0">
      <selection activeCell="G21" sqref="G21"/>
    </sheetView>
  </sheetViews>
  <sheetFormatPr defaultRowHeight="15" x14ac:dyDescent="0.25"/>
  <cols>
    <col min="1" max="3" width="9" style="2"/>
  </cols>
  <sheetData>
    <row r="1" spans="1:18" x14ac:dyDescent="0.25">
      <c r="A1" s="2" t="s">
        <v>0</v>
      </c>
      <c r="B1" s="2" t="s">
        <v>1</v>
      </c>
      <c r="C1" s="2" t="s">
        <v>454</v>
      </c>
      <c r="R1" t="s">
        <v>453</v>
      </c>
    </row>
    <row r="2" spans="1:18" x14ac:dyDescent="0.25">
      <c r="A2" s="2">
        <v>1</v>
      </c>
      <c r="B2" s="2" t="e" vm="3">
        <v>#VALUE!</v>
      </c>
      <c r="C2" s="2">
        <v>0.85</v>
      </c>
      <c r="D2">
        <f>$R$2*C2</f>
        <v>17.849999999999998</v>
      </c>
      <c r="R2">
        <v>21</v>
      </c>
    </row>
    <row r="3" spans="1:18" x14ac:dyDescent="0.25">
      <c r="A3" s="2">
        <v>2</v>
      </c>
      <c r="B3" s="2" t="e" vm="4">
        <v>#VALUE!</v>
      </c>
      <c r="C3" s="2">
        <v>0.83</v>
      </c>
      <c r="D3">
        <f t="shared" ref="D3:D33" si="0">$R$2*C3</f>
        <v>17.43</v>
      </c>
    </row>
    <row r="4" spans="1:18" x14ac:dyDescent="0.25">
      <c r="A4" s="2">
        <v>3</v>
      </c>
      <c r="B4" s="2" t="e" vm="5">
        <v>#VALUE!</v>
      </c>
      <c r="C4" s="2">
        <v>0.82</v>
      </c>
      <c r="D4">
        <f t="shared" si="0"/>
        <v>17.22</v>
      </c>
    </row>
    <row r="5" spans="1:18" x14ac:dyDescent="0.25">
      <c r="A5" s="2">
        <v>4</v>
      </c>
      <c r="B5" s="2" t="e" vm="6">
        <v>#VALUE!</v>
      </c>
      <c r="C5" s="2">
        <v>0.79</v>
      </c>
      <c r="D5">
        <f t="shared" si="0"/>
        <v>16.59</v>
      </c>
    </row>
    <row r="6" spans="1:18" x14ac:dyDescent="0.25">
      <c r="A6" s="2">
        <v>5</v>
      </c>
      <c r="B6" s="2" t="e" vm="7">
        <v>#VALUE!</v>
      </c>
      <c r="C6" s="2">
        <v>0.74</v>
      </c>
      <c r="D6">
        <f t="shared" si="0"/>
        <v>15.54</v>
      </c>
    </row>
    <row r="7" spans="1:18" x14ac:dyDescent="0.25">
      <c r="A7" s="2">
        <v>6</v>
      </c>
      <c r="B7" s="2" t="e" vm="8">
        <v>#VALUE!</v>
      </c>
      <c r="C7" s="2">
        <v>0.73</v>
      </c>
      <c r="D7">
        <f t="shared" si="0"/>
        <v>15.33</v>
      </c>
    </row>
    <row r="8" spans="1:18" x14ac:dyDescent="0.25">
      <c r="A8" s="2">
        <v>7</v>
      </c>
      <c r="B8" s="2" t="e" vm="9">
        <v>#VALUE!</v>
      </c>
      <c r="C8" s="2">
        <v>0.72</v>
      </c>
      <c r="D8">
        <f t="shared" si="0"/>
        <v>15.12</v>
      </c>
    </row>
    <row r="9" spans="1:18" x14ac:dyDescent="0.25">
      <c r="A9" s="2">
        <v>8</v>
      </c>
      <c r="B9" s="2" t="e" vm="10">
        <v>#VALUE!</v>
      </c>
      <c r="C9" s="2">
        <v>0.69</v>
      </c>
      <c r="D9">
        <f t="shared" si="0"/>
        <v>14.489999999999998</v>
      </c>
    </row>
    <row r="10" spans="1:18" x14ac:dyDescent="0.25">
      <c r="A10" s="2">
        <v>9</v>
      </c>
      <c r="B10" s="2" t="e" vm="11">
        <v>#VALUE!</v>
      </c>
      <c r="C10" s="2">
        <v>0.68</v>
      </c>
      <c r="D10">
        <f t="shared" si="0"/>
        <v>14.280000000000001</v>
      </c>
    </row>
    <row r="11" spans="1:18" x14ac:dyDescent="0.25">
      <c r="A11" s="2">
        <v>10</v>
      </c>
      <c r="B11" s="2" t="e" vm="12">
        <v>#VALUE!</v>
      </c>
      <c r="C11" s="2">
        <v>0.66</v>
      </c>
      <c r="D11">
        <f t="shared" si="0"/>
        <v>13.860000000000001</v>
      </c>
    </row>
    <row r="12" spans="1:18" x14ac:dyDescent="0.25">
      <c r="A12" s="2">
        <v>11</v>
      </c>
      <c r="B12" s="2" t="e" vm="13">
        <v>#VALUE!</v>
      </c>
      <c r="C12" s="2">
        <v>0.65</v>
      </c>
      <c r="D12">
        <f t="shared" si="0"/>
        <v>13.65</v>
      </c>
    </row>
    <row r="13" spans="1:18" x14ac:dyDescent="0.25">
      <c r="A13" s="2">
        <v>12</v>
      </c>
      <c r="B13" s="2" t="e" vm="14">
        <v>#VALUE!</v>
      </c>
      <c r="C13" s="2">
        <v>0.62</v>
      </c>
      <c r="D13">
        <f t="shared" si="0"/>
        <v>13.02</v>
      </c>
    </row>
    <row r="14" spans="1:18" x14ac:dyDescent="0.25">
      <c r="A14" s="2">
        <v>13</v>
      </c>
      <c r="B14" s="2" t="e" vm="15">
        <v>#VALUE!</v>
      </c>
      <c r="C14" s="2">
        <v>0.6</v>
      </c>
      <c r="D14">
        <f t="shared" si="0"/>
        <v>12.6</v>
      </c>
    </row>
    <row r="15" spans="1:18" x14ac:dyDescent="0.25">
      <c r="A15" s="2">
        <v>14</v>
      </c>
      <c r="B15" s="2" t="e" vm="16">
        <v>#VALUE!</v>
      </c>
      <c r="C15" s="2">
        <v>0.53</v>
      </c>
      <c r="D15">
        <f t="shared" si="0"/>
        <v>11.13</v>
      </c>
    </row>
    <row r="16" spans="1:18" x14ac:dyDescent="0.25">
      <c r="A16" s="2">
        <v>15</v>
      </c>
      <c r="B16" s="2" t="e" vm="17">
        <v>#VALUE!</v>
      </c>
      <c r="C16" s="2">
        <v>0.5</v>
      </c>
      <c r="D16">
        <f t="shared" si="0"/>
        <v>10.5</v>
      </c>
    </row>
    <row r="17" spans="1:4" x14ac:dyDescent="0.25">
      <c r="A17" s="2">
        <v>16</v>
      </c>
      <c r="B17" s="2" t="e" vm="18">
        <v>#VALUE!</v>
      </c>
      <c r="C17" s="2">
        <v>0.49</v>
      </c>
      <c r="D17">
        <f t="shared" si="0"/>
        <v>10.29</v>
      </c>
    </row>
    <row r="18" spans="1:4" x14ac:dyDescent="0.25">
      <c r="A18" s="2">
        <v>17</v>
      </c>
      <c r="B18" s="2" t="e" vm="19">
        <v>#VALUE!</v>
      </c>
      <c r="C18" s="2">
        <v>0.4</v>
      </c>
      <c r="D18">
        <f t="shared" si="0"/>
        <v>8.4</v>
      </c>
    </row>
    <row r="19" spans="1:4" x14ac:dyDescent="0.25">
      <c r="A19" s="2">
        <v>18</v>
      </c>
      <c r="B19" s="2" t="e" vm="20">
        <v>#VALUE!</v>
      </c>
      <c r="C19" s="2">
        <v>0.37</v>
      </c>
      <c r="D19">
        <f t="shared" si="0"/>
        <v>7.77</v>
      </c>
    </row>
    <row r="20" spans="1:4" x14ac:dyDescent="0.25">
      <c r="A20" s="2">
        <v>19</v>
      </c>
      <c r="B20" s="2" t="e" vm="21">
        <v>#VALUE!</v>
      </c>
      <c r="C20" s="2">
        <v>0.35</v>
      </c>
      <c r="D20">
        <f t="shared" si="0"/>
        <v>7.35</v>
      </c>
    </row>
    <row r="21" spans="1:4" x14ac:dyDescent="0.25">
      <c r="A21" s="2">
        <v>20</v>
      </c>
      <c r="B21" s="2" t="e" vm="22">
        <v>#VALUE!</v>
      </c>
      <c r="C21" s="2">
        <v>0.3</v>
      </c>
      <c r="D21">
        <f t="shared" si="0"/>
        <v>6.3</v>
      </c>
    </row>
    <row r="22" spans="1:4" x14ac:dyDescent="0.25">
      <c r="A22" s="2">
        <v>21</v>
      </c>
      <c r="B22" s="2" t="e" vm="23">
        <v>#VALUE!</v>
      </c>
      <c r="C22" s="2">
        <v>0.28000000000000003</v>
      </c>
      <c r="D22">
        <f t="shared" si="0"/>
        <v>5.8800000000000008</v>
      </c>
    </row>
    <row r="23" spans="1:4" x14ac:dyDescent="0.25">
      <c r="A23" s="2">
        <v>22</v>
      </c>
      <c r="B23" s="2" t="e" vm="24">
        <v>#VALUE!</v>
      </c>
      <c r="C23" s="2">
        <v>0.27</v>
      </c>
      <c r="D23">
        <f t="shared" si="0"/>
        <v>5.67</v>
      </c>
    </row>
    <row r="24" spans="1:4" x14ac:dyDescent="0.25">
      <c r="A24" s="2">
        <v>23</v>
      </c>
      <c r="B24" s="2" t="e" vm="25">
        <v>#VALUE!</v>
      </c>
      <c r="C24" s="2">
        <v>0.25</v>
      </c>
      <c r="D24">
        <f t="shared" si="0"/>
        <v>5.25</v>
      </c>
    </row>
    <row r="25" spans="1:4" x14ac:dyDescent="0.25">
      <c r="A25" s="2">
        <v>24</v>
      </c>
      <c r="B25" s="2" t="e" vm="26">
        <v>#VALUE!</v>
      </c>
      <c r="C25" s="2">
        <v>0.24</v>
      </c>
      <c r="D25">
        <f t="shared" si="0"/>
        <v>5.04</v>
      </c>
    </row>
    <row r="26" spans="1:4" x14ac:dyDescent="0.25">
      <c r="A26" s="2">
        <v>25</v>
      </c>
      <c r="B26" s="2" t="e" vm="27">
        <v>#VALUE!</v>
      </c>
      <c r="C26" s="2">
        <v>0.23</v>
      </c>
      <c r="D26">
        <f t="shared" si="0"/>
        <v>4.83</v>
      </c>
    </row>
    <row r="27" spans="1:4" x14ac:dyDescent="0.25">
      <c r="A27" s="2">
        <v>26</v>
      </c>
      <c r="B27" s="2" t="e" vm="28">
        <v>#VALUE!</v>
      </c>
      <c r="C27" s="2">
        <v>0.18</v>
      </c>
      <c r="D27">
        <f t="shared" si="0"/>
        <v>3.78</v>
      </c>
    </row>
    <row r="28" spans="1:4" x14ac:dyDescent="0.25">
      <c r="A28" s="2">
        <v>27</v>
      </c>
      <c r="B28" s="2" t="e" vm="29">
        <v>#VALUE!</v>
      </c>
      <c r="C28" s="2">
        <v>0.15</v>
      </c>
      <c r="D28">
        <f t="shared" si="0"/>
        <v>3.15</v>
      </c>
    </row>
    <row r="29" spans="1:4" x14ac:dyDescent="0.25">
      <c r="A29" s="2">
        <v>28</v>
      </c>
      <c r="B29" s="2" t="e" vm="30">
        <v>#VALUE!</v>
      </c>
      <c r="C29" s="2">
        <v>0.14000000000000001</v>
      </c>
      <c r="D29">
        <f t="shared" si="0"/>
        <v>2.9400000000000004</v>
      </c>
    </row>
    <row r="30" spans="1:4" x14ac:dyDescent="0.25">
      <c r="A30" s="2">
        <v>29</v>
      </c>
      <c r="B30" s="2" t="e" vm="31">
        <v>#VALUE!</v>
      </c>
      <c r="C30" s="2">
        <v>0.13</v>
      </c>
      <c r="D30">
        <f t="shared" si="0"/>
        <v>2.73</v>
      </c>
    </row>
    <row r="31" spans="1:4" x14ac:dyDescent="0.25">
      <c r="A31" s="2">
        <v>30</v>
      </c>
      <c r="B31" s="2" t="e" vm="32">
        <v>#VALUE!</v>
      </c>
      <c r="C31" s="2">
        <v>0.12</v>
      </c>
      <c r="D31">
        <f t="shared" si="0"/>
        <v>2.52</v>
      </c>
    </row>
    <row r="32" spans="1:4" x14ac:dyDescent="0.25">
      <c r="A32" s="2">
        <v>31</v>
      </c>
      <c r="B32" s="2" t="e" vm="33">
        <v>#VALUE!</v>
      </c>
      <c r="C32" s="2">
        <v>0.11</v>
      </c>
      <c r="D32">
        <f t="shared" si="0"/>
        <v>2.31</v>
      </c>
    </row>
    <row r="33" spans="1:4" x14ac:dyDescent="0.25">
      <c r="A33" s="2">
        <v>32</v>
      </c>
      <c r="B33" s="2" t="e" vm="34">
        <v>#VALUE!</v>
      </c>
      <c r="C33" s="2">
        <v>0.1</v>
      </c>
      <c r="D33">
        <f t="shared" si="0"/>
        <v>2.1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46DD-5E7C-4E05-88E6-0A3753F92C22}">
  <dimension ref="A1:AC33"/>
  <sheetViews>
    <sheetView workbookViewId="0">
      <selection activeCell="I10" sqref="I10"/>
    </sheetView>
  </sheetViews>
  <sheetFormatPr defaultRowHeight="15" x14ac:dyDescent="0.25"/>
  <cols>
    <col min="1" max="1" width="21.28515625" bestFit="1" customWidth="1"/>
    <col min="2" max="2" width="13.7109375" bestFit="1" customWidth="1"/>
    <col min="3" max="3" width="7.42578125" bestFit="1" customWidth="1"/>
    <col min="4" max="5" width="8.42578125" bestFit="1" customWidth="1"/>
    <col min="6" max="6" width="8.7109375" bestFit="1" customWidth="1"/>
    <col min="7" max="7" width="7.85546875" bestFit="1" customWidth="1"/>
    <col min="8" max="8" width="7.42578125" bestFit="1" customWidth="1"/>
    <col min="9" max="9" width="7" bestFit="1" customWidth="1"/>
    <col min="10" max="10" width="14.7109375" bestFit="1" customWidth="1"/>
    <col min="11" max="11" width="13.7109375" bestFit="1" customWidth="1"/>
    <col min="12" max="12" width="7.42578125" bestFit="1" customWidth="1"/>
    <col min="13" max="14" width="8.42578125" bestFit="1" customWidth="1"/>
    <col min="15" max="15" width="8.7109375" bestFit="1" customWidth="1"/>
    <col min="16" max="16" width="7.85546875" bestFit="1" customWidth="1"/>
    <col min="17" max="17" width="7.42578125" bestFit="1" customWidth="1"/>
    <col min="18" max="18" width="7" bestFit="1" customWidth="1"/>
    <col min="19" max="19" width="10.140625" bestFit="1" customWidth="1"/>
    <col min="20" max="20" width="11.7109375" bestFit="1" customWidth="1"/>
    <col min="21" max="21" width="7" bestFit="1" customWidth="1"/>
    <col min="22" max="22" width="11.7109375" bestFit="1" customWidth="1"/>
    <col min="23" max="23" width="7" bestFit="1" customWidth="1"/>
    <col min="24" max="25" width="7.5703125" bestFit="1" customWidth="1"/>
    <col min="26" max="26" width="7.7109375" bestFit="1" customWidth="1"/>
    <col min="27" max="27" width="7.140625" bestFit="1" customWidth="1"/>
    <col min="28" max="30" width="7" bestFit="1" customWidth="1"/>
    <col min="31" max="31" width="11.7109375" bestFit="1" customWidth="1"/>
    <col min="32" max="32" width="7" bestFit="1" customWidth="1"/>
    <col min="33" max="34" width="7.5703125" bestFit="1" customWidth="1"/>
    <col min="35" max="35" width="7.7109375" bestFit="1" customWidth="1"/>
    <col min="36" max="36" width="7.140625" bestFit="1" customWidth="1"/>
    <col min="37" max="37" width="7" bestFit="1" customWidth="1"/>
    <col min="38" max="38" width="10.140625" bestFit="1" customWidth="1"/>
    <col min="39" max="39" width="11.7109375" bestFit="1" customWidth="1"/>
    <col min="40" max="45" width="10.140625" bestFit="1" customWidth="1"/>
  </cols>
  <sheetData>
    <row r="1" spans="1:29" x14ac:dyDescent="0.25">
      <c r="B1" t="s">
        <v>1</v>
      </c>
      <c r="C1" t="s">
        <v>307</v>
      </c>
      <c r="D1" t="s">
        <v>3</v>
      </c>
      <c r="E1" t="s">
        <v>4</v>
      </c>
      <c r="F1" t="s">
        <v>5</v>
      </c>
      <c r="G1" t="s">
        <v>6</v>
      </c>
      <c r="H1" t="s">
        <v>2</v>
      </c>
      <c r="K1" t="s">
        <v>1</v>
      </c>
      <c r="L1" t="s">
        <v>307</v>
      </c>
      <c r="M1" t="s">
        <v>3</v>
      </c>
      <c r="N1" t="s">
        <v>4</v>
      </c>
      <c r="O1" t="s">
        <v>5</v>
      </c>
      <c r="P1" t="s">
        <v>6</v>
      </c>
      <c r="Q1" t="s">
        <v>2</v>
      </c>
    </row>
    <row r="2" spans="1:29" x14ac:dyDescent="0.25">
      <c r="A2" t="str">
        <f>_xlfn.XLOOKUP(B2,Teams!$A$2:$A$33,Teams!$B$2:$B$33, " ")</f>
        <v>Pittsburgh Steelers</v>
      </c>
      <c r="B2" t="s">
        <v>20</v>
      </c>
      <c r="C2" t="s">
        <v>409</v>
      </c>
      <c r="D2" t="s">
        <v>331</v>
      </c>
      <c r="E2" t="s">
        <v>411</v>
      </c>
      <c r="F2" t="s">
        <v>400</v>
      </c>
      <c r="G2" t="s">
        <v>409</v>
      </c>
      <c r="H2">
        <v>14.5</v>
      </c>
      <c r="J2" t="str">
        <f>_xlfn.XLOOKUP(K2,Teams!$A$2:$A$33,Teams!$B$2:$B$33, " ")</f>
        <v>Los Angeles Rams</v>
      </c>
      <c r="K2" t="s">
        <v>9</v>
      </c>
      <c r="L2" t="s">
        <v>390</v>
      </c>
      <c r="M2" t="s">
        <v>1149</v>
      </c>
      <c r="N2" t="s">
        <v>2448</v>
      </c>
      <c r="O2" t="s">
        <v>2083</v>
      </c>
      <c r="P2" t="s">
        <v>388</v>
      </c>
      <c r="Q2">
        <v>15.7</v>
      </c>
    </row>
    <row r="3" spans="1:29" x14ac:dyDescent="0.25">
      <c r="A3" t="str">
        <f>_xlfn.XLOOKUP(B3,Teams!$A$2:$A$33,Teams!$B$2:$B$33, " ")</f>
        <v>Indianapolis Colts</v>
      </c>
      <c r="B3" t="s">
        <v>16</v>
      </c>
      <c r="C3" t="s">
        <v>422</v>
      </c>
      <c r="D3" t="s">
        <v>426</v>
      </c>
      <c r="E3" t="s">
        <v>515</v>
      </c>
      <c r="F3" t="s">
        <v>400</v>
      </c>
      <c r="G3" t="s">
        <v>345</v>
      </c>
      <c r="H3">
        <v>15.1</v>
      </c>
      <c r="J3" t="str">
        <f>_xlfn.XLOOKUP(K3,Teams!$A$2:$A$33,Teams!$B$2:$B$33, " ")</f>
        <v>Kansas City Chiefs</v>
      </c>
      <c r="K3" t="s">
        <v>35</v>
      </c>
      <c r="L3" t="s">
        <v>516</v>
      </c>
      <c r="M3" t="s">
        <v>518</v>
      </c>
      <c r="N3" t="s">
        <v>463</v>
      </c>
      <c r="O3" t="s">
        <v>527</v>
      </c>
      <c r="P3" t="s">
        <v>398</v>
      </c>
      <c r="Q3">
        <v>15.9</v>
      </c>
    </row>
    <row r="4" spans="1:29" x14ac:dyDescent="0.25">
      <c r="A4" t="str">
        <f>_xlfn.XLOOKUP(B4,Teams!$A$2:$A$33,Teams!$B$2:$B$33, " ")</f>
        <v>Seattle Seahawks</v>
      </c>
      <c r="B4" t="s">
        <v>13</v>
      </c>
      <c r="C4" t="s">
        <v>422</v>
      </c>
      <c r="D4" t="s">
        <v>467</v>
      </c>
      <c r="E4" t="s">
        <v>2448</v>
      </c>
      <c r="F4" t="s">
        <v>465</v>
      </c>
      <c r="G4" t="s">
        <v>398</v>
      </c>
      <c r="H4">
        <v>15.1</v>
      </c>
      <c r="J4" t="str">
        <f>_xlfn.XLOOKUP(K4,Teams!$A$2:$A$33,Teams!$B$2:$B$33, " ")</f>
        <v>Philadelphia Eagles</v>
      </c>
      <c r="K4" t="s">
        <v>14</v>
      </c>
      <c r="L4" t="s">
        <v>401</v>
      </c>
      <c r="M4" t="s">
        <v>2449</v>
      </c>
      <c r="N4" t="s">
        <v>2450</v>
      </c>
      <c r="O4" t="s">
        <v>520</v>
      </c>
      <c r="P4" t="s">
        <v>342</v>
      </c>
      <c r="Q4">
        <v>16</v>
      </c>
    </row>
    <row r="5" spans="1:29" x14ac:dyDescent="0.25">
      <c r="A5" t="str">
        <f>_xlfn.XLOOKUP(B5,Teams!$A$2:$A$33,Teams!$B$2:$B$33, " ")</f>
        <v>Detroit Lions</v>
      </c>
      <c r="B5" t="s">
        <v>23</v>
      </c>
      <c r="C5" t="s">
        <v>526</v>
      </c>
      <c r="D5" t="s">
        <v>461</v>
      </c>
      <c r="E5" t="s">
        <v>2450</v>
      </c>
      <c r="F5" t="s">
        <v>470</v>
      </c>
      <c r="G5" t="s">
        <v>462</v>
      </c>
      <c r="H5">
        <v>12.6</v>
      </c>
      <c r="J5" t="str">
        <f>_xlfn.XLOOKUP(K5,Teams!$A$2:$A$33,Teams!$B$2:$B$33, " ")</f>
        <v>New England Patriots</v>
      </c>
      <c r="K5" t="s">
        <v>34</v>
      </c>
      <c r="L5" t="s">
        <v>407</v>
      </c>
      <c r="M5" t="s">
        <v>427</v>
      </c>
      <c r="N5" t="s">
        <v>521</v>
      </c>
      <c r="O5" t="s">
        <v>342</v>
      </c>
      <c r="P5" t="s">
        <v>407</v>
      </c>
      <c r="Q5">
        <v>14</v>
      </c>
    </row>
    <row r="6" spans="1:29" x14ac:dyDescent="0.25">
      <c r="A6" t="str">
        <f>_xlfn.XLOOKUP(B6,Teams!$A$2:$A$33,Teams!$B$2:$B$33, " ")</f>
        <v>Baltimore Ravens</v>
      </c>
      <c r="B6" t="s">
        <v>12</v>
      </c>
      <c r="C6" t="s">
        <v>397</v>
      </c>
      <c r="D6" t="s">
        <v>525</v>
      </c>
      <c r="E6" t="s">
        <v>460</v>
      </c>
      <c r="F6" t="s">
        <v>422</v>
      </c>
      <c r="G6" t="s">
        <v>423</v>
      </c>
      <c r="H6">
        <v>14.2</v>
      </c>
      <c r="J6" t="str">
        <f>_xlfn.XLOOKUP(K6,Teams!$A$2:$A$33,Teams!$B$2:$B$33, " ")</f>
        <v>Indianapolis Colts</v>
      </c>
      <c r="K6" t="s">
        <v>16</v>
      </c>
      <c r="L6" t="s">
        <v>314</v>
      </c>
      <c r="M6" t="s">
        <v>405</v>
      </c>
      <c r="N6" t="s">
        <v>400</v>
      </c>
      <c r="O6" t="s">
        <v>311</v>
      </c>
      <c r="P6" t="s">
        <v>462</v>
      </c>
      <c r="Q6">
        <v>14.4</v>
      </c>
    </row>
    <row r="7" spans="1:29" x14ac:dyDescent="0.25">
      <c r="A7" t="str">
        <f>_xlfn.XLOOKUP(B7,Teams!$A$2:$A$33,Teams!$B$2:$B$33, " ")</f>
        <v>Dallas Cowboys</v>
      </c>
      <c r="B7" t="s">
        <v>17</v>
      </c>
      <c r="C7" t="s">
        <v>397</v>
      </c>
      <c r="D7" t="s">
        <v>424</v>
      </c>
      <c r="E7" t="s">
        <v>415</v>
      </c>
      <c r="F7" t="s">
        <v>409</v>
      </c>
      <c r="G7" t="s">
        <v>404</v>
      </c>
      <c r="H7">
        <v>15.9</v>
      </c>
      <c r="J7" t="str">
        <f>_xlfn.XLOOKUP(K7,Teams!$A$2:$A$33,Teams!$B$2:$B$33, " ")</f>
        <v>Pittsburgh Steelers</v>
      </c>
      <c r="K7" t="s">
        <v>20</v>
      </c>
      <c r="L7" t="s">
        <v>314</v>
      </c>
      <c r="M7" t="s">
        <v>458</v>
      </c>
      <c r="N7" t="s">
        <v>2451</v>
      </c>
      <c r="O7" t="s">
        <v>520</v>
      </c>
      <c r="P7" t="s">
        <v>316</v>
      </c>
      <c r="Q7">
        <v>16</v>
      </c>
    </row>
    <row r="8" spans="1:29" x14ac:dyDescent="0.25">
      <c r="A8" t="str">
        <f>_xlfn.XLOOKUP(B8,Teams!$A$2:$A$33,Teams!$B$2:$B$33, " ")</f>
        <v>Philadelphia Eagles</v>
      </c>
      <c r="B8" t="s">
        <v>14</v>
      </c>
      <c r="C8" t="s">
        <v>397</v>
      </c>
      <c r="D8" t="s">
        <v>463</v>
      </c>
      <c r="E8" t="s">
        <v>519</v>
      </c>
      <c r="F8" t="s">
        <v>422</v>
      </c>
      <c r="G8" t="s">
        <v>391</v>
      </c>
      <c r="H8">
        <v>12.6</v>
      </c>
      <c r="J8" t="str">
        <f>_xlfn.XLOOKUP(K8,Teams!$A$2:$A$33,Teams!$B$2:$B$33, " ")</f>
        <v>Houston Texans</v>
      </c>
      <c r="K8" t="s">
        <v>31</v>
      </c>
      <c r="L8" t="s">
        <v>396</v>
      </c>
      <c r="M8" t="s">
        <v>467</v>
      </c>
      <c r="N8" t="s">
        <v>518</v>
      </c>
      <c r="O8" t="s">
        <v>427</v>
      </c>
      <c r="P8" t="s">
        <v>520</v>
      </c>
      <c r="Q8">
        <v>14.3</v>
      </c>
    </row>
    <row r="9" spans="1:29" x14ac:dyDescent="0.25">
      <c r="A9" t="str">
        <f>_xlfn.XLOOKUP(B9,Teams!$A$2:$A$33,Teams!$B$2:$B$33, " ")</f>
        <v>Tampa Bay Buccaneers</v>
      </c>
      <c r="B9" t="s">
        <v>32</v>
      </c>
      <c r="C9" t="s">
        <v>345</v>
      </c>
      <c r="D9" t="s">
        <v>469</v>
      </c>
      <c r="E9" t="s">
        <v>415</v>
      </c>
      <c r="F9" t="s">
        <v>403</v>
      </c>
      <c r="G9" t="s">
        <v>525</v>
      </c>
      <c r="H9">
        <v>13.6</v>
      </c>
      <c r="J9" t="str">
        <f>_xlfn.XLOOKUP(K9,Teams!$A$2:$A$33,Teams!$B$2:$B$33, " ")</f>
        <v>Denver Broncos</v>
      </c>
      <c r="K9" t="s">
        <v>36</v>
      </c>
      <c r="L9" t="s">
        <v>389</v>
      </c>
      <c r="M9" t="s">
        <v>1149</v>
      </c>
      <c r="N9" t="s">
        <v>516</v>
      </c>
      <c r="O9" t="s">
        <v>428</v>
      </c>
      <c r="P9" t="s">
        <v>396</v>
      </c>
      <c r="Q9">
        <v>17.100000000000001</v>
      </c>
    </row>
    <row r="10" spans="1:29" x14ac:dyDescent="0.25">
      <c r="A10" t="str">
        <f>_xlfn.XLOOKUP(B10,Teams!$A$2:$A$33,Teams!$B$2:$B$33, " ")</f>
        <v>Buffalo Bills</v>
      </c>
      <c r="B10" t="s">
        <v>37</v>
      </c>
      <c r="C10" t="s">
        <v>391</v>
      </c>
      <c r="D10" t="s">
        <v>341</v>
      </c>
      <c r="E10" t="s">
        <v>86</v>
      </c>
      <c r="F10" t="s">
        <v>344</v>
      </c>
      <c r="G10" t="s">
        <v>460</v>
      </c>
      <c r="H10">
        <v>11.8</v>
      </c>
      <c r="J10" t="str">
        <f>_xlfn.XLOOKUP(K10,Teams!$A$2:$A$33,Teams!$B$2:$B$33, " ")</f>
        <v>Seattle Seahawks</v>
      </c>
      <c r="K10" t="s">
        <v>13</v>
      </c>
      <c r="L10" t="s">
        <v>428</v>
      </c>
      <c r="M10" t="s">
        <v>460</v>
      </c>
      <c r="N10" t="s">
        <v>467</v>
      </c>
      <c r="O10" t="s">
        <v>316</v>
      </c>
      <c r="P10" t="s">
        <v>314</v>
      </c>
      <c r="Q10">
        <v>15.4</v>
      </c>
    </row>
    <row r="11" spans="1:29" x14ac:dyDescent="0.25">
      <c r="A11" t="str">
        <f>_xlfn.XLOOKUP(B11,Teams!$A$2:$A$33,Teams!$B$2:$B$33, " ")</f>
        <v>Los Angeles Rams</v>
      </c>
      <c r="B11" t="s">
        <v>9</v>
      </c>
      <c r="C11" t="s">
        <v>391</v>
      </c>
      <c r="D11" t="s">
        <v>466</v>
      </c>
      <c r="E11" t="s">
        <v>467</v>
      </c>
      <c r="F11" t="s">
        <v>342</v>
      </c>
      <c r="G11" t="s">
        <v>466</v>
      </c>
      <c r="H11">
        <v>15.2</v>
      </c>
      <c r="J11" t="str">
        <f>_xlfn.XLOOKUP(K11,Teams!$A$2:$A$33,Teams!$B$2:$B$33, " ")</f>
        <v>San Francisco 49ers</v>
      </c>
      <c r="K11" t="s">
        <v>26</v>
      </c>
      <c r="L11" t="s">
        <v>316</v>
      </c>
      <c r="M11" t="s">
        <v>403</v>
      </c>
      <c r="N11" t="s">
        <v>1079</v>
      </c>
      <c r="O11" t="s">
        <v>404</v>
      </c>
      <c r="P11" t="s">
        <v>516</v>
      </c>
      <c r="Q11">
        <v>12.4</v>
      </c>
    </row>
    <row r="12" spans="1:29" x14ac:dyDescent="0.25">
      <c r="A12" t="str">
        <f>_xlfn.XLOOKUP(B12,Teams!$A$2:$A$33,Teams!$B$2:$B$33, " ")</f>
        <v>New England Patriots</v>
      </c>
      <c r="B12" t="s">
        <v>34</v>
      </c>
      <c r="C12" t="s">
        <v>413</v>
      </c>
      <c r="D12" t="s">
        <v>462</v>
      </c>
      <c r="E12" t="s">
        <v>422</v>
      </c>
      <c r="F12" t="s">
        <v>522</v>
      </c>
      <c r="G12" t="s">
        <v>405</v>
      </c>
      <c r="H12">
        <v>17.2</v>
      </c>
      <c r="J12" t="str">
        <f>_xlfn.XLOOKUP(K12,Teams!$A$2:$A$33,Teams!$B$2:$B$33, " ")</f>
        <v>Green Bay Packers</v>
      </c>
      <c r="K12" t="s">
        <v>10</v>
      </c>
      <c r="L12" t="s">
        <v>398</v>
      </c>
      <c r="M12" t="s">
        <v>310</v>
      </c>
      <c r="N12" t="s">
        <v>480</v>
      </c>
      <c r="O12" t="s">
        <v>2452</v>
      </c>
      <c r="P12" t="s">
        <v>413</v>
      </c>
      <c r="Q12">
        <v>15.7</v>
      </c>
    </row>
    <row r="13" spans="1:29" x14ac:dyDescent="0.25">
      <c r="A13" t="str">
        <f>_xlfn.XLOOKUP(B13,Teams!$A$2:$A$33,Teams!$B$2:$B$33, " ")</f>
        <v>New York Jets</v>
      </c>
      <c r="B13" t="s">
        <v>27</v>
      </c>
      <c r="C13" t="s">
        <v>403</v>
      </c>
      <c r="D13" t="s">
        <v>415</v>
      </c>
      <c r="E13" t="s">
        <v>521</v>
      </c>
      <c r="F13" t="s">
        <v>464</v>
      </c>
      <c r="G13" t="s">
        <v>413</v>
      </c>
      <c r="H13">
        <v>15.6</v>
      </c>
      <c r="J13" t="str">
        <f>_xlfn.XLOOKUP(K13,Teams!$A$2:$A$33,Teams!$B$2:$B$33, " ")</f>
        <v>Carolina Panthers</v>
      </c>
      <c r="K13" t="s">
        <v>38</v>
      </c>
      <c r="L13" t="s">
        <v>425</v>
      </c>
      <c r="M13" t="s">
        <v>1955</v>
      </c>
      <c r="N13" t="s">
        <v>525</v>
      </c>
      <c r="O13" t="s">
        <v>463</v>
      </c>
      <c r="P13" t="s">
        <v>464</v>
      </c>
      <c r="Q13">
        <v>12.9</v>
      </c>
    </row>
    <row r="14" spans="1:29" x14ac:dyDescent="0.25">
      <c r="A14" t="str">
        <f>_xlfn.XLOOKUP(B14,Teams!$A$2:$A$33,Teams!$B$2:$B$33, " ")</f>
        <v>Cincinnati Bengals</v>
      </c>
      <c r="B14" t="s">
        <v>11</v>
      </c>
      <c r="C14" t="s">
        <v>403</v>
      </c>
      <c r="D14" t="s">
        <v>525</v>
      </c>
      <c r="E14" t="s">
        <v>2451</v>
      </c>
      <c r="F14" t="s">
        <v>327</v>
      </c>
      <c r="G14" t="s">
        <v>395</v>
      </c>
      <c r="H14">
        <v>13.2</v>
      </c>
      <c r="J14" t="str">
        <f>_xlfn.XLOOKUP(K14,Teams!$A$2:$A$33,Teams!$B$2:$B$33, " ")</f>
        <v>Washington Commanders</v>
      </c>
      <c r="K14" t="s">
        <v>19</v>
      </c>
      <c r="L14" t="s">
        <v>425</v>
      </c>
      <c r="M14" t="s">
        <v>405</v>
      </c>
      <c r="N14" t="s">
        <v>1955</v>
      </c>
      <c r="O14" t="s">
        <v>402</v>
      </c>
      <c r="P14" t="s">
        <v>318</v>
      </c>
      <c r="Q14">
        <v>13.7</v>
      </c>
    </row>
    <row r="15" spans="1:29" x14ac:dyDescent="0.25">
      <c r="A15" t="str">
        <f>_xlfn.XLOOKUP(B15,Teams!$A$2:$A$33,Teams!$B$2:$B$33, " ")</f>
        <v>Minnesota Vikings</v>
      </c>
      <c r="B15" t="s">
        <v>15</v>
      </c>
      <c r="C15" t="s">
        <v>464</v>
      </c>
      <c r="D15" t="s">
        <v>402</v>
      </c>
      <c r="E15" t="s">
        <v>428</v>
      </c>
      <c r="F15" t="s">
        <v>341</v>
      </c>
      <c r="G15" t="s">
        <v>345</v>
      </c>
      <c r="H15">
        <v>14</v>
      </c>
      <c r="J15" t="str">
        <f>_xlfn.XLOOKUP(K15,Teams!$A$2:$A$33,Teams!$B$2:$B$33, " ")</f>
        <v>Jacksonville Jaguars</v>
      </c>
      <c r="K15" t="s">
        <v>25</v>
      </c>
      <c r="L15" t="s">
        <v>523</v>
      </c>
      <c r="M15" t="s">
        <v>422</v>
      </c>
      <c r="N15" t="s">
        <v>2119</v>
      </c>
      <c r="O15" t="s">
        <v>455</v>
      </c>
      <c r="P15" t="s">
        <v>415</v>
      </c>
      <c r="Q15">
        <v>15.2</v>
      </c>
    </row>
    <row r="16" spans="1:29" x14ac:dyDescent="0.25">
      <c r="A16" t="str">
        <f>_xlfn.XLOOKUP(B16,Teams!$A$2:$A$33,Teams!$B$2:$B$33, " ")</f>
        <v>Jacksonville Jaguars</v>
      </c>
      <c r="B16" t="s">
        <v>25</v>
      </c>
      <c r="C16" t="s">
        <v>464</v>
      </c>
      <c r="D16" t="s">
        <v>2480</v>
      </c>
      <c r="E16" t="s">
        <v>1257</v>
      </c>
      <c r="F16" t="s">
        <v>391</v>
      </c>
      <c r="G16" t="s">
        <v>341</v>
      </c>
      <c r="H16">
        <v>16.3</v>
      </c>
      <c r="J16" t="str">
        <f>_xlfn.XLOOKUP(K16,Teams!$A$2:$A$33,Teams!$B$2:$B$33, " ")</f>
        <v>Miami Dolphins</v>
      </c>
      <c r="K16" t="s">
        <v>28</v>
      </c>
      <c r="L16" t="s">
        <v>523</v>
      </c>
      <c r="M16" t="s">
        <v>2453</v>
      </c>
      <c r="N16" t="s">
        <v>1902</v>
      </c>
      <c r="O16" t="s">
        <v>340</v>
      </c>
      <c r="P16" t="s">
        <v>522</v>
      </c>
      <c r="Q16">
        <v>14.7</v>
      </c>
      <c r="AB16" t="s">
        <v>449</v>
      </c>
      <c r="AC16">
        <f>10.5-12.5</f>
        <v>-2</v>
      </c>
    </row>
    <row r="17" spans="1:29" x14ac:dyDescent="0.25">
      <c r="A17" t="str">
        <f>_xlfn.XLOOKUP(B17,Teams!$A$2:$A$33,Teams!$B$2:$B$33, " ")</f>
        <v>Green Bay Packers</v>
      </c>
      <c r="B17" t="s">
        <v>10</v>
      </c>
      <c r="C17" t="s">
        <v>523</v>
      </c>
      <c r="D17" t="s">
        <v>2034</v>
      </c>
      <c r="E17" t="s">
        <v>470</v>
      </c>
      <c r="F17" t="s">
        <v>392</v>
      </c>
      <c r="G17" t="s">
        <v>408</v>
      </c>
      <c r="H17">
        <v>14.1</v>
      </c>
      <c r="J17" t="str">
        <f>_xlfn.XLOOKUP(K17,Teams!$A$2:$A$33,Teams!$B$2:$B$33, " ")</f>
        <v>Baltimore Ravens</v>
      </c>
      <c r="K17" t="s">
        <v>12</v>
      </c>
      <c r="L17" t="s">
        <v>402</v>
      </c>
      <c r="M17" t="s">
        <v>1087</v>
      </c>
      <c r="N17" t="s">
        <v>409</v>
      </c>
      <c r="O17" t="s">
        <v>403</v>
      </c>
      <c r="P17" t="s">
        <v>393</v>
      </c>
      <c r="Q17">
        <v>15.1</v>
      </c>
      <c r="AB17" t="s">
        <v>450</v>
      </c>
      <c r="AC17">
        <f>14.5-15.9</f>
        <v>-1.4000000000000004</v>
      </c>
    </row>
    <row r="18" spans="1:29" x14ac:dyDescent="0.25">
      <c r="A18" t="str">
        <f>_xlfn.XLOOKUP(B18,Teams!$A$2:$A$33,Teams!$B$2:$B$33, " ")</f>
        <v>Kansas City Chiefs</v>
      </c>
      <c r="B18" t="s">
        <v>35</v>
      </c>
      <c r="C18" t="s">
        <v>523</v>
      </c>
      <c r="D18" t="s">
        <v>316</v>
      </c>
      <c r="E18" t="s">
        <v>516</v>
      </c>
      <c r="F18" t="s">
        <v>391</v>
      </c>
      <c r="G18" t="s">
        <v>389</v>
      </c>
      <c r="H18">
        <v>13.9</v>
      </c>
      <c r="J18" t="str">
        <f>_xlfn.XLOOKUP(K18,Teams!$A$2:$A$33,Teams!$B$2:$B$33, " ")</f>
        <v>Buffalo Bills</v>
      </c>
      <c r="K18" t="s">
        <v>37</v>
      </c>
      <c r="L18" t="s">
        <v>402</v>
      </c>
      <c r="M18" t="s">
        <v>526</v>
      </c>
      <c r="N18" t="s">
        <v>415</v>
      </c>
      <c r="O18" t="s">
        <v>525</v>
      </c>
      <c r="P18" t="s">
        <v>1904</v>
      </c>
      <c r="Q18">
        <v>15.8</v>
      </c>
    </row>
    <row r="19" spans="1:29" x14ac:dyDescent="0.25">
      <c r="A19" t="str">
        <f>_xlfn.XLOOKUP(B19,Teams!$A$2:$A$33,Teams!$B$2:$B$33, " ")</f>
        <v>Denver Broncos</v>
      </c>
      <c r="B19" t="s">
        <v>36</v>
      </c>
      <c r="C19" t="s">
        <v>425</v>
      </c>
      <c r="D19" t="s">
        <v>515</v>
      </c>
      <c r="E19" t="s">
        <v>463</v>
      </c>
      <c r="F19" t="s">
        <v>424</v>
      </c>
      <c r="G19" t="s">
        <v>318</v>
      </c>
      <c r="H19">
        <v>13.3</v>
      </c>
      <c r="J19" t="str">
        <f>_xlfn.XLOOKUP(K19,Teams!$A$2:$A$33,Teams!$B$2:$B$33, " ")</f>
        <v>Chicago Bears</v>
      </c>
      <c r="K19" t="s">
        <v>24</v>
      </c>
      <c r="L19" t="s">
        <v>522</v>
      </c>
      <c r="M19" t="s">
        <v>427</v>
      </c>
      <c r="N19" t="s">
        <v>428</v>
      </c>
      <c r="O19" t="s">
        <v>1750</v>
      </c>
      <c r="P19" t="s">
        <v>469</v>
      </c>
      <c r="Q19">
        <v>16.3</v>
      </c>
    </row>
    <row r="20" spans="1:29" x14ac:dyDescent="0.25">
      <c r="A20" t="str">
        <f>_xlfn.XLOOKUP(B20,Teams!$A$2:$A$33,Teams!$B$2:$B$33, " ")</f>
        <v>Chicago Bears</v>
      </c>
      <c r="B20" t="s">
        <v>24</v>
      </c>
      <c r="C20" t="s">
        <v>320</v>
      </c>
      <c r="D20" t="s">
        <v>523</v>
      </c>
      <c r="E20" t="s">
        <v>480</v>
      </c>
      <c r="F20" t="s">
        <v>402</v>
      </c>
      <c r="G20" t="s">
        <v>393</v>
      </c>
      <c r="H20">
        <v>15.5</v>
      </c>
      <c r="J20" t="str">
        <f>_xlfn.XLOOKUP(K20,Teams!$A$2:$A$33,Teams!$B$2:$B$33, " ")</f>
        <v>New York Giants</v>
      </c>
      <c r="K20" t="s">
        <v>8</v>
      </c>
      <c r="L20" t="s">
        <v>522</v>
      </c>
      <c r="M20" t="s">
        <v>526</v>
      </c>
      <c r="N20" t="s">
        <v>470</v>
      </c>
      <c r="O20" t="s">
        <v>402</v>
      </c>
      <c r="P20" t="s">
        <v>464</v>
      </c>
      <c r="Q20">
        <v>14.2</v>
      </c>
    </row>
    <row r="21" spans="1:29" x14ac:dyDescent="0.25">
      <c r="A21" t="str">
        <f>_xlfn.XLOOKUP(B21,Teams!$A$2:$A$33,Teams!$B$2:$B$33, " ")</f>
        <v>Miami Dolphins</v>
      </c>
      <c r="B21" t="s">
        <v>28</v>
      </c>
      <c r="C21" t="s">
        <v>318</v>
      </c>
      <c r="D21" t="s">
        <v>310</v>
      </c>
      <c r="E21" t="s">
        <v>1955</v>
      </c>
      <c r="F21" t="s">
        <v>320</v>
      </c>
      <c r="G21" t="s">
        <v>426</v>
      </c>
      <c r="H21">
        <v>16</v>
      </c>
      <c r="J21" t="str">
        <f>_xlfn.XLOOKUP(K21,Teams!$A$2:$A$33,Teams!$B$2:$B$33, " ")</f>
        <v>Minnesota Vikings</v>
      </c>
      <c r="K21" t="s">
        <v>15</v>
      </c>
      <c r="L21" t="s">
        <v>404</v>
      </c>
      <c r="M21" t="s">
        <v>403</v>
      </c>
      <c r="N21" t="s">
        <v>480</v>
      </c>
      <c r="O21" t="s">
        <v>402</v>
      </c>
      <c r="P21" t="s">
        <v>391</v>
      </c>
      <c r="Q21">
        <v>16.7</v>
      </c>
    </row>
    <row r="22" spans="1:29" x14ac:dyDescent="0.25">
      <c r="A22" t="str">
        <f>_xlfn.XLOOKUP(B22,Teams!$A$2:$A$33,Teams!$B$2:$B$33, " ")</f>
        <v>San Francisco 49ers</v>
      </c>
      <c r="B22" t="s">
        <v>26</v>
      </c>
      <c r="C22" t="s">
        <v>426</v>
      </c>
      <c r="D22" t="s">
        <v>465</v>
      </c>
      <c r="E22" t="s">
        <v>2344</v>
      </c>
      <c r="F22" t="s">
        <v>518</v>
      </c>
      <c r="G22" t="s">
        <v>413</v>
      </c>
      <c r="H22">
        <v>16.399999999999999</v>
      </c>
      <c r="J22" t="str">
        <f>_xlfn.XLOOKUP(K22,Teams!$A$2:$A$33,Teams!$B$2:$B$33, " ")</f>
        <v>Tampa Bay Buccaneers</v>
      </c>
      <c r="K22" t="s">
        <v>32</v>
      </c>
      <c r="L22" t="s">
        <v>404</v>
      </c>
      <c r="M22" t="s">
        <v>340</v>
      </c>
      <c r="N22" t="s">
        <v>86</v>
      </c>
      <c r="O22" t="s">
        <v>399</v>
      </c>
      <c r="P22" t="s">
        <v>398</v>
      </c>
      <c r="Q22">
        <v>15.1</v>
      </c>
    </row>
    <row r="23" spans="1:29" x14ac:dyDescent="0.25">
      <c r="A23" t="str">
        <f>_xlfn.XLOOKUP(B23,Teams!$A$2:$A$33,Teams!$B$2:$B$33, " ")</f>
        <v>Arizona Cardinals</v>
      </c>
      <c r="B23" t="s">
        <v>33</v>
      </c>
      <c r="C23" t="s">
        <v>398</v>
      </c>
      <c r="D23" t="s">
        <v>516</v>
      </c>
      <c r="E23" t="s">
        <v>1079</v>
      </c>
      <c r="F23" t="s">
        <v>460</v>
      </c>
      <c r="G23" t="s">
        <v>320</v>
      </c>
      <c r="H23">
        <v>15.2</v>
      </c>
      <c r="J23" t="str">
        <f>_xlfn.XLOOKUP(K23,Teams!$A$2:$A$33,Teams!$B$2:$B$33, " ")</f>
        <v>Atlanta Falcons</v>
      </c>
      <c r="K23" t="s">
        <v>18</v>
      </c>
      <c r="L23" t="s">
        <v>404</v>
      </c>
      <c r="M23" t="s">
        <v>389</v>
      </c>
      <c r="N23" t="s">
        <v>394</v>
      </c>
      <c r="O23" t="s">
        <v>405</v>
      </c>
      <c r="P23" t="s">
        <v>425</v>
      </c>
      <c r="Q23">
        <v>13.9</v>
      </c>
    </row>
    <row r="24" spans="1:29" x14ac:dyDescent="0.25">
      <c r="A24" t="str">
        <f>_xlfn.XLOOKUP(B24,Teams!$A$2:$A$33,Teams!$B$2:$B$33, " ")</f>
        <v>Houston Texans</v>
      </c>
      <c r="B24" t="s">
        <v>31</v>
      </c>
      <c r="C24" t="s">
        <v>340</v>
      </c>
      <c r="D24" t="s">
        <v>398</v>
      </c>
      <c r="E24" t="s">
        <v>2034</v>
      </c>
      <c r="F24" t="s">
        <v>320</v>
      </c>
      <c r="G24" t="s">
        <v>463</v>
      </c>
      <c r="H24">
        <v>14.8</v>
      </c>
      <c r="J24" t="str">
        <f>_xlfn.XLOOKUP(K24,Teams!$A$2:$A$33,Teams!$B$2:$B$33, " ")</f>
        <v>Detroit Lions</v>
      </c>
      <c r="K24" t="s">
        <v>23</v>
      </c>
      <c r="L24" t="s">
        <v>403</v>
      </c>
      <c r="M24" t="s">
        <v>526</v>
      </c>
      <c r="N24" t="s">
        <v>519</v>
      </c>
      <c r="O24" t="s">
        <v>516</v>
      </c>
      <c r="P24" t="s">
        <v>469</v>
      </c>
      <c r="Q24">
        <v>16.3</v>
      </c>
    </row>
    <row r="25" spans="1:29" x14ac:dyDescent="0.25">
      <c r="A25" t="str">
        <f>_xlfn.XLOOKUP(B25,Teams!$A$2:$A$33,Teams!$B$2:$B$33, " ")</f>
        <v>Washington Commanders</v>
      </c>
      <c r="B25" t="s">
        <v>19</v>
      </c>
      <c r="C25" t="s">
        <v>316</v>
      </c>
      <c r="D25" t="s">
        <v>310</v>
      </c>
      <c r="E25" t="s">
        <v>1902</v>
      </c>
      <c r="F25" t="s">
        <v>523</v>
      </c>
      <c r="G25" t="s">
        <v>1904</v>
      </c>
      <c r="H25">
        <v>13</v>
      </c>
      <c r="J25" t="str">
        <f>_xlfn.XLOOKUP(K25,Teams!$A$2:$A$33,Teams!$B$2:$B$33, " ")</f>
        <v>Los Angeles Chargers</v>
      </c>
      <c r="K25" t="s">
        <v>7</v>
      </c>
      <c r="L25" t="s">
        <v>345</v>
      </c>
      <c r="M25" t="s">
        <v>467</v>
      </c>
      <c r="N25" t="s">
        <v>1257</v>
      </c>
      <c r="O25" t="s">
        <v>404</v>
      </c>
      <c r="P25" t="s">
        <v>397</v>
      </c>
      <c r="Q25">
        <v>17.8</v>
      </c>
    </row>
    <row r="26" spans="1:29" x14ac:dyDescent="0.25">
      <c r="A26" t="str">
        <f>_xlfn.XLOOKUP(B26,Teams!$A$2:$A$33,Teams!$B$2:$B$33, " ")</f>
        <v>New York Giants</v>
      </c>
      <c r="B26" t="s">
        <v>8</v>
      </c>
      <c r="C26" t="s">
        <v>463</v>
      </c>
      <c r="D26" t="s">
        <v>1904</v>
      </c>
      <c r="E26" t="s">
        <v>480</v>
      </c>
      <c r="F26" t="s">
        <v>424</v>
      </c>
      <c r="G26" t="s">
        <v>1904</v>
      </c>
      <c r="H26">
        <v>18.399999999999999</v>
      </c>
      <c r="J26" t="str">
        <f>_xlfn.XLOOKUP(K26,Teams!$A$2:$A$33,Teams!$B$2:$B$33, " ")</f>
        <v>Arizona Cardinals</v>
      </c>
      <c r="K26" t="s">
        <v>33</v>
      </c>
      <c r="L26" t="s">
        <v>405</v>
      </c>
      <c r="M26" t="s">
        <v>1230</v>
      </c>
      <c r="N26" t="s">
        <v>2344</v>
      </c>
      <c r="O26" t="s">
        <v>467</v>
      </c>
      <c r="P26" t="s">
        <v>523</v>
      </c>
      <c r="Q26">
        <v>15.4</v>
      </c>
    </row>
    <row r="27" spans="1:29" x14ac:dyDescent="0.25">
      <c r="A27" t="str">
        <f>_xlfn.XLOOKUP(B27,Teams!$A$2:$A$33,Teams!$B$2:$B$33, " ")</f>
        <v>Los Angeles Chargers</v>
      </c>
      <c r="B27" t="s">
        <v>7</v>
      </c>
      <c r="C27" t="s">
        <v>463</v>
      </c>
      <c r="D27" t="s">
        <v>404</v>
      </c>
      <c r="E27" t="s">
        <v>2119</v>
      </c>
      <c r="F27" t="s">
        <v>314</v>
      </c>
      <c r="G27" t="s">
        <v>461</v>
      </c>
      <c r="H27">
        <v>13.9</v>
      </c>
      <c r="J27" t="str">
        <f>_xlfn.XLOOKUP(K27,Teams!$A$2:$A$33,Teams!$B$2:$B$33, " ")</f>
        <v>Dallas Cowboys</v>
      </c>
      <c r="K27" t="s">
        <v>17</v>
      </c>
      <c r="L27" t="s">
        <v>405</v>
      </c>
      <c r="M27" t="s">
        <v>415</v>
      </c>
      <c r="N27" t="s">
        <v>393</v>
      </c>
      <c r="O27" t="s">
        <v>391</v>
      </c>
      <c r="P27" t="s">
        <v>397</v>
      </c>
      <c r="Q27">
        <v>12.9</v>
      </c>
    </row>
    <row r="28" spans="1:29" x14ac:dyDescent="0.25">
      <c r="A28" t="str">
        <f>_xlfn.XLOOKUP(B28,Teams!$A$2:$A$33,Teams!$B$2:$B$33, " ")</f>
        <v>Cleveland Browns</v>
      </c>
      <c r="B28" t="s">
        <v>30</v>
      </c>
      <c r="C28" t="s">
        <v>314</v>
      </c>
      <c r="D28" t="s">
        <v>522</v>
      </c>
      <c r="E28" t="s">
        <v>409</v>
      </c>
      <c r="F28" t="s">
        <v>422</v>
      </c>
      <c r="G28" t="s">
        <v>2481</v>
      </c>
      <c r="H28">
        <v>19.8</v>
      </c>
      <c r="J28" t="str">
        <f>_xlfn.XLOOKUP(K28,Teams!$A$2:$A$33,Teams!$B$2:$B$33, " ")</f>
        <v>Las Vegas Raiders</v>
      </c>
      <c r="K28" t="s">
        <v>22</v>
      </c>
      <c r="L28" t="s">
        <v>525</v>
      </c>
      <c r="M28" t="s">
        <v>391</v>
      </c>
      <c r="N28" t="s">
        <v>415</v>
      </c>
      <c r="O28" t="s">
        <v>345</v>
      </c>
      <c r="P28" t="s">
        <v>526</v>
      </c>
      <c r="Q28">
        <v>13</v>
      </c>
    </row>
    <row r="29" spans="1:29" x14ac:dyDescent="0.25">
      <c r="A29" t="str">
        <f>_xlfn.XLOOKUP(B29,Teams!$A$2:$A$33,Teams!$B$2:$B$33, " ")</f>
        <v>Carolina Panthers</v>
      </c>
      <c r="B29" t="s">
        <v>38</v>
      </c>
      <c r="C29" t="s">
        <v>515</v>
      </c>
      <c r="D29" t="s">
        <v>521</v>
      </c>
      <c r="E29" t="s">
        <v>394</v>
      </c>
      <c r="F29" t="s">
        <v>523</v>
      </c>
      <c r="G29" t="s">
        <v>2111</v>
      </c>
      <c r="H29">
        <v>14.9</v>
      </c>
      <c r="J29" t="str">
        <f>_xlfn.XLOOKUP(K29,Teams!$A$2:$A$33,Teams!$B$2:$B$33, " ")</f>
        <v>Tennessee Titans</v>
      </c>
      <c r="K29" t="s">
        <v>29</v>
      </c>
      <c r="L29" t="s">
        <v>525</v>
      </c>
      <c r="M29" t="s">
        <v>391</v>
      </c>
      <c r="N29" t="s">
        <v>2034</v>
      </c>
      <c r="O29" t="s">
        <v>408</v>
      </c>
      <c r="P29" t="s">
        <v>413</v>
      </c>
      <c r="Q29">
        <v>11.5</v>
      </c>
    </row>
    <row r="30" spans="1:29" x14ac:dyDescent="0.25">
      <c r="A30" t="str">
        <f>_xlfn.XLOOKUP(B30,Teams!$A$2:$A$33,Teams!$B$2:$B$33, " ")</f>
        <v>Tennessee Titans</v>
      </c>
      <c r="B30" t="s">
        <v>29</v>
      </c>
      <c r="C30" t="s">
        <v>519</v>
      </c>
      <c r="D30" t="s">
        <v>520</v>
      </c>
      <c r="E30" t="s">
        <v>518</v>
      </c>
      <c r="F30" t="s">
        <v>425</v>
      </c>
      <c r="G30" t="s">
        <v>481</v>
      </c>
      <c r="H30">
        <v>16.600000000000001</v>
      </c>
      <c r="J30" t="str">
        <f>_xlfn.XLOOKUP(K30,Teams!$A$2:$A$33,Teams!$B$2:$B$33, " ")</f>
        <v>New Orleans Saints</v>
      </c>
      <c r="K30" t="s">
        <v>21</v>
      </c>
      <c r="L30" t="s">
        <v>323</v>
      </c>
      <c r="M30" t="s">
        <v>525</v>
      </c>
      <c r="N30" t="s">
        <v>966</v>
      </c>
      <c r="O30" t="s">
        <v>462</v>
      </c>
      <c r="P30" t="s">
        <v>421</v>
      </c>
      <c r="Q30">
        <v>16.2</v>
      </c>
    </row>
    <row r="31" spans="1:29" x14ac:dyDescent="0.25">
      <c r="A31" t="str">
        <f>_xlfn.XLOOKUP(B31,Teams!$A$2:$A$33,Teams!$B$2:$B$33, " ")</f>
        <v>Atlanta Falcons</v>
      </c>
      <c r="B31" t="s">
        <v>18</v>
      </c>
      <c r="C31" t="s">
        <v>429</v>
      </c>
      <c r="D31" t="s">
        <v>344</v>
      </c>
      <c r="E31" t="s">
        <v>525</v>
      </c>
      <c r="F31" t="s">
        <v>428</v>
      </c>
      <c r="G31" t="s">
        <v>2111</v>
      </c>
      <c r="H31">
        <v>16.2</v>
      </c>
      <c r="J31" t="str">
        <f>_xlfn.XLOOKUP(K31,Teams!$A$2:$A$33,Teams!$B$2:$B$33, " ")</f>
        <v>Cincinnati Bengals</v>
      </c>
      <c r="K31" t="s">
        <v>11</v>
      </c>
      <c r="L31" t="s">
        <v>408</v>
      </c>
      <c r="M31" t="s">
        <v>421</v>
      </c>
      <c r="N31" t="s">
        <v>411</v>
      </c>
      <c r="O31" t="s">
        <v>422</v>
      </c>
      <c r="P31" t="s">
        <v>323</v>
      </c>
      <c r="Q31">
        <v>13.6</v>
      </c>
    </row>
    <row r="32" spans="1:29" x14ac:dyDescent="0.25">
      <c r="A32" t="str">
        <f>_xlfn.XLOOKUP(B32,Teams!$A$2:$A$33,Teams!$B$2:$B$33, " ")</f>
        <v>Las Vegas Raiders</v>
      </c>
      <c r="B32" t="s">
        <v>22</v>
      </c>
      <c r="C32" t="s">
        <v>2452</v>
      </c>
      <c r="D32" t="s">
        <v>320</v>
      </c>
      <c r="E32" t="s">
        <v>393</v>
      </c>
      <c r="F32" t="s">
        <v>341</v>
      </c>
      <c r="G32" t="s">
        <v>1036</v>
      </c>
      <c r="H32">
        <v>16.7</v>
      </c>
      <c r="J32" t="str">
        <f>_xlfn.XLOOKUP(K32,Teams!$A$2:$A$33,Teams!$B$2:$B$33, " ")</f>
        <v>New York Jets</v>
      </c>
      <c r="K32" t="s">
        <v>27</v>
      </c>
      <c r="L32" t="s">
        <v>344</v>
      </c>
      <c r="M32" t="s">
        <v>467</v>
      </c>
      <c r="N32" t="s">
        <v>422</v>
      </c>
      <c r="O32" t="s">
        <v>408</v>
      </c>
      <c r="P32" t="s">
        <v>327</v>
      </c>
      <c r="Q32">
        <v>13.2</v>
      </c>
    </row>
    <row r="33" spans="1:17" x14ac:dyDescent="0.25">
      <c r="A33" t="str">
        <f>_xlfn.XLOOKUP(B33,Teams!$A$2:$A$33,Teams!$B$2:$B$33, " ")</f>
        <v>New Orleans Saints</v>
      </c>
      <c r="B33" t="s">
        <v>21</v>
      </c>
      <c r="C33" t="s">
        <v>527</v>
      </c>
      <c r="D33" t="s">
        <v>2310</v>
      </c>
      <c r="E33" t="s">
        <v>1075</v>
      </c>
      <c r="F33" t="s">
        <v>2124</v>
      </c>
      <c r="G33" t="s">
        <v>534</v>
      </c>
      <c r="H33">
        <v>16.100000000000001</v>
      </c>
      <c r="J33" t="str">
        <f>_xlfn.XLOOKUP(K33,Teams!$A$2:$A$33,Teams!$B$2:$B$33, " ")</f>
        <v>Cleveland Browns</v>
      </c>
      <c r="K33" t="s">
        <v>30</v>
      </c>
      <c r="L33" t="s">
        <v>409</v>
      </c>
      <c r="M33" t="s">
        <v>415</v>
      </c>
      <c r="N33" t="s">
        <v>460</v>
      </c>
      <c r="O33" t="s">
        <v>480</v>
      </c>
      <c r="P33" t="s">
        <v>411</v>
      </c>
      <c r="Q33">
        <v>13.4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ECC8-4066-4F62-A9B6-84AAA44598AB}">
  <dimension ref="A1:AB191"/>
  <sheetViews>
    <sheetView topLeftCell="A143" workbookViewId="0">
      <selection activeCell="Q169" sqref="Q169"/>
    </sheetView>
  </sheetViews>
  <sheetFormatPr defaultRowHeight="15" x14ac:dyDescent="0.25"/>
  <cols>
    <col min="1" max="1" width="5.5703125" bestFit="1" customWidth="1"/>
    <col min="2" max="2" width="24.42578125" bestFit="1" customWidth="1"/>
    <col min="3" max="3" width="4.7109375" bestFit="1" customWidth="1"/>
    <col min="4" max="4" width="6.42578125" bestFit="1" customWidth="1"/>
    <col min="5" max="5" width="7.42578125" bestFit="1" customWidth="1"/>
    <col min="6" max="6" width="6.42578125" bestFit="1" customWidth="1"/>
    <col min="7" max="7" width="6.28515625" bestFit="1" customWidth="1"/>
    <col min="8" max="8" width="5.7109375" bestFit="1" customWidth="1"/>
    <col min="9" max="9" width="5.28515625" bestFit="1" customWidth="1"/>
    <col min="10" max="10" width="7.42578125" bestFit="1" customWidth="1"/>
    <col min="11" max="11" width="7.5703125" bestFit="1" customWidth="1"/>
    <col min="12" max="12" width="6.42578125" bestFit="1" customWidth="1"/>
    <col min="13" max="13" width="8.42578125" bestFit="1" customWidth="1"/>
    <col min="14" max="15" width="5.7109375" bestFit="1" customWidth="1"/>
    <col min="16" max="16" width="7.7109375" bestFit="1" customWidth="1"/>
    <col min="17" max="17" width="9.28515625" bestFit="1" customWidth="1"/>
    <col min="18" max="18" width="7.7109375" bestFit="1" customWidth="1"/>
    <col min="19" max="19" width="8.42578125" bestFit="1" customWidth="1"/>
    <col min="20" max="20" width="7.5703125" bestFit="1" customWidth="1"/>
    <col min="21" max="21" width="6.28515625" bestFit="1" customWidth="1"/>
    <col min="22" max="22" width="9.28515625" bestFit="1" customWidth="1"/>
    <col min="23" max="23" width="6.7109375" bestFit="1" customWidth="1"/>
    <col min="24" max="24" width="8.42578125" bestFit="1" customWidth="1"/>
    <col min="25" max="25" width="8.140625" bestFit="1" customWidth="1"/>
    <col min="26" max="26" width="7" bestFit="1" customWidth="1"/>
    <col min="27" max="27" width="7.28515625" bestFit="1" customWidth="1"/>
    <col min="28" max="28" width="7.42578125" bestFit="1" customWidth="1"/>
  </cols>
  <sheetData>
    <row r="1" spans="1:28" x14ac:dyDescent="0.25">
      <c r="A1" s="25" t="s">
        <v>161</v>
      </c>
      <c r="B1" s="25"/>
      <c r="C1" s="25"/>
    </row>
    <row r="2" spans="1:28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119</v>
      </c>
      <c r="N2" t="s">
        <v>66</v>
      </c>
      <c r="O2" t="s">
        <v>67</v>
      </c>
      <c r="P2" t="s">
        <v>68</v>
      </c>
      <c r="Q2" t="s">
        <v>120</v>
      </c>
      <c r="R2" t="s">
        <v>121</v>
      </c>
      <c r="S2" t="s">
        <v>122</v>
      </c>
      <c r="T2" t="s">
        <v>123</v>
      </c>
      <c r="U2" t="s">
        <v>69</v>
      </c>
      <c r="V2" t="s">
        <v>124</v>
      </c>
      <c r="W2" t="s">
        <v>70</v>
      </c>
      <c r="X2" t="s">
        <v>125</v>
      </c>
      <c r="Y2" t="s">
        <v>71</v>
      </c>
      <c r="Z2" t="s">
        <v>72</v>
      </c>
      <c r="AA2" t="s">
        <v>73</v>
      </c>
      <c r="AB2" t="s">
        <v>74</v>
      </c>
    </row>
    <row r="3" spans="1:28" x14ac:dyDescent="0.25">
      <c r="A3">
        <v>1</v>
      </c>
      <c r="B3" t="s">
        <v>84</v>
      </c>
      <c r="C3">
        <v>10</v>
      </c>
      <c r="D3">
        <v>321</v>
      </c>
      <c r="E3">
        <v>3969</v>
      </c>
      <c r="F3">
        <v>619</v>
      </c>
      <c r="G3">
        <v>6.4</v>
      </c>
      <c r="H3">
        <v>12</v>
      </c>
      <c r="I3">
        <v>5</v>
      </c>
      <c r="J3">
        <v>237</v>
      </c>
      <c r="K3">
        <v>224</v>
      </c>
      <c r="L3">
        <v>324</v>
      </c>
      <c r="M3">
        <v>2516</v>
      </c>
      <c r="N3">
        <v>15</v>
      </c>
      <c r="O3">
        <v>7</v>
      </c>
      <c r="P3">
        <v>7.3</v>
      </c>
      <c r="Q3">
        <v>131</v>
      </c>
      <c r="R3">
        <v>274</v>
      </c>
      <c r="S3">
        <v>1453</v>
      </c>
      <c r="T3">
        <v>22</v>
      </c>
      <c r="U3">
        <v>5.3</v>
      </c>
      <c r="V3">
        <v>87</v>
      </c>
      <c r="W3">
        <v>62</v>
      </c>
      <c r="X3">
        <v>524</v>
      </c>
      <c r="Y3">
        <v>19</v>
      </c>
      <c r="Z3">
        <v>56.7</v>
      </c>
      <c r="AA3">
        <v>11.3</v>
      </c>
      <c r="AB3">
        <v>152.94</v>
      </c>
    </row>
    <row r="4" spans="1:28" x14ac:dyDescent="0.25">
      <c r="A4">
        <v>2</v>
      </c>
      <c r="B4" t="s">
        <v>79</v>
      </c>
      <c r="C4">
        <v>10</v>
      </c>
      <c r="D4">
        <v>296</v>
      </c>
      <c r="E4">
        <v>3787</v>
      </c>
      <c r="F4">
        <v>645</v>
      </c>
      <c r="G4">
        <v>5.9</v>
      </c>
      <c r="H4">
        <v>12</v>
      </c>
      <c r="I4">
        <v>5</v>
      </c>
      <c r="J4">
        <v>231</v>
      </c>
      <c r="K4">
        <v>259</v>
      </c>
      <c r="L4">
        <v>371</v>
      </c>
      <c r="M4">
        <v>2587</v>
      </c>
      <c r="N4">
        <v>22</v>
      </c>
      <c r="O4">
        <v>7</v>
      </c>
      <c r="P4">
        <v>6.7</v>
      </c>
      <c r="Q4">
        <v>135</v>
      </c>
      <c r="R4">
        <v>258</v>
      </c>
      <c r="S4">
        <v>1200</v>
      </c>
      <c r="T4">
        <v>10</v>
      </c>
      <c r="U4">
        <v>4.7</v>
      </c>
      <c r="V4">
        <v>69</v>
      </c>
      <c r="W4">
        <v>79</v>
      </c>
      <c r="X4">
        <v>660</v>
      </c>
      <c r="Y4">
        <v>27</v>
      </c>
      <c r="Z4">
        <v>47.4</v>
      </c>
      <c r="AA4">
        <v>11.6</v>
      </c>
      <c r="AB4">
        <v>116.14</v>
      </c>
    </row>
    <row r="5" spans="1:28" x14ac:dyDescent="0.25">
      <c r="A5">
        <v>3</v>
      </c>
      <c r="B5" t="s">
        <v>88</v>
      </c>
      <c r="C5">
        <v>10</v>
      </c>
      <c r="D5">
        <v>294</v>
      </c>
      <c r="E5">
        <v>3658</v>
      </c>
      <c r="F5">
        <v>593</v>
      </c>
      <c r="G5">
        <v>6.2</v>
      </c>
      <c r="H5">
        <v>20</v>
      </c>
      <c r="I5">
        <v>9</v>
      </c>
      <c r="J5">
        <v>205</v>
      </c>
      <c r="K5">
        <v>193</v>
      </c>
      <c r="L5">
        <v>276</v>
      </c>
      <c r="M5">
        <v>2494</v>
      </c>
      <c r="N5">
        <v>17</v>
      </c>
      <c r="O5">
        <v>11</v>
      </c>
      <c r="P5">
        <v>8.6999999999999993</v>
      </c>
      <c r="Q5">
        <v>112</v>
      </c>
      <c r="R5">
        <v>307</v>
      </c>
      <c r="S5">
        <v>1164</v>
      </c>
      <c r="T5">
        <v>12</v>
      </c>
      <c r="U5">
        <v>3.8</v>
      </c>
      <c r="V5">
        <v>69</v>
      </c>
      <c r="W5">
        <v>60</v>
      </c>
      <c r="X5">
        <v>500</v>
      </c>
      <c r="Y5">
        <v>24</v>
      </c>
      <c r="Z5">
        <v>44.5</v>
      </c>
      <c r="AA5">
        <v>17.3</v>
      </c>
      <c r="AB5">
        <v>57.66</v>
      </c>
    </row>
    <row r="6" spans="1:28" x14ac:dyDescent="0.25">
      <c r="A6">
        <v>4</v>
      </c>
      <c r="B6" t="s">
        <v>77</v>
      </c>
      <c r="C6">
        <v>10</v>
      </c>
      <c r="D6">
        <v>292</v>
      </c>
      <c r="E6">
        <v>3874</v>
      </c>
      <c r="F6">
        <v>620</v>
      </c>
      <c r="G6">
        <v>6.2</v>
      </c>
      <c r="H6">
        <v>12</v>
      </c>
      <c r="I6">
        <v>5</v>
      </c>
      <c r="J6">
        <v>224</v>
      </c>
      <c r="K6">
        <v>207</v>
      </c>
      <c r="L6">
        <v>299</v>
      </c>
      <c r="M6">
        <v>2398</v>
      </c>
      <c r="N6">
        <v>18</v>
      </c>
      <c r="O6">
        <v>7</v>
      </c>
      <c r="P6">
        <v>7.5</v>
      </c>
      <c r="Q6">
        <v>121</v>
      </c>
      <c r="R6">
        <v>301</v>
      </c>
      <c r="S6">
        <v>1476</v>
      </c>
      <c r="T6">
        <v>19</v>
      </c>
      <c r="U6">
        <v>4.9000000000000004</v>
      </c>
      <c r="V6">
        <v>79</v>
      </c>
      <c r="W6">
        <v>68</v>
      </c>
      <c r="X6">
        <v>563</v>
      </c>
      <c r="Y6">
        <v>24</v>
      </c>
      <c r="Z6">
        <v>47.2</v>
      </c>
      <c r="AA6">
        <v>10.4</v>
      </c>
      <c r="AB6">
        <v>120.5</v>
      </c>
    </row>
    <row r="7" spans="1:28" x14ac:dyDescent="0.25">
      <c r="A7">
        <v>5</v>
      </c>
      <c r="B7" t="s">
        <v>100</v>
      </c>
      <c r="C7">
        <v>11</v>
      </c>
      <c r="D7">
        <v>292</v>
      </c>
      <c r="E7">
        <v>3927</v>
      </c>
      <c r="F7">
        <v>674</v>
      </c>
      <c r="G7">
        <v>5.8</v>
      </c>
      <c r="H7">
        <v>12</v>
      </c>
      <c r="I7">
        <v>7</v>
      </c>
      <c r="J7">
        <v>225</v>
      </c>
      <c r="K7">
        <v>231</v>
      </c>
      <c r="L7">
        <v>322</v>
      </c>
      <c r="M7">
        <v>2685</v>
      </c>
      <c r="N7">
        <v>20</v>
      </c>
      <c r="O7">
        <v>5</v>
      </c>
      <c r="P7">
        <v>7.5</v>
      </c>
      <c r="Q7">
        <v>133</v>
      </c>
      <c r="R7">
        <v>316</v>
      </c>
      <c r="S7">
        <v>1242</v>
      </c>
      <c r="T7">
        <v>12</v>
      </c>
      <c r="U7">
        <v>3.9</v>
      </c>
      <c r="V7">
        <v>74</v>
      </c>
      <c r="W7">
        <v>74</v>
      </c>
      <c r="X7">
        <v>585</v>
      </c>
      <c r="Y7">
        <v>18</v>
      </c>
      <c r="Z7">
        <v>42</v>
      </c>
      <c r="AA7">
        <v>10.7</v>
      </c>
      <c r="AB7">
        <v>96.52</v>
      </c>
    </row>
    <row r="8" spans="1:28" x14ac:dyDescent="0.25">
      <c r="A8">
        <v>6</v>
      </c>
      <c r="B8" t="s">
        <v>87</v>
      </c>
      <c r="C8">
        <v>10</v>
      </c>
      <c r="D8">
        <v>292</v>
      </c>
      <c r="E8">
        <v>3669</v>
      </c>
      <c r="F8">
        <v>614</v>
      </c>
      <c r="G8">
        <v>6</v>
      </c>
      <c r="H8">
        <v>7</v>
      </c>
      <c r="I8">
        <v>3</v>
      </c>
      <c r="J8">
        <v>197</v>
      </c>
      <c r="K8">
        <v>217</v>
      </c>
      <c r="L8">
        <v>313</v>
      </c>
      <c r="M8">
        <v>2368</v>
      </c>
      <c r="N8">
        <v>22</v>
      </c>
      <c r="O8">
        <v>4</v>
      </c>
      <c r="P8">
        <v>7.1</v>
      </c>
      <c r="Q8">
        <v>124</v>
      </c>
      <c r="R8">
        <v>281</v>
      </c>
      <c r="S8">
        <v>1301</v>
      </c>
      <c r="T8">
        <v>13</v>
      </c>
      <c r="U8">
        <v>4.5999999999999996</v>
      </c>
      <c r="V8">
        <v>65</v>
      </c>
      <c r="W8">
        <v>60</v>
      </c>
      <c r="X8">
        <v>440</v>
      </c>
      <c r="Y8">
        <v>8</v>
      </c>
      <c r="Z8">
        <v>43.2</v>
      </c>
      <c r="AA8">
        <v>6.3</v>
      </c>
      <c r="AB8">
        <v>94.97</v>
      </c>
    </row>
    <row r="9" spans="1:28" x14ac:dyDescent="0.25">
      <c r="A9">
        <v>7</v>
      </c>
      <c r="B9" t="s">
        <v>94</v>
      </c>
      <c r="C9">
        <v>10</v>
      </c>
      <c r="D9">
        <v>272</v>
      </c>
      <c r="E9">
        <v>3609</v>
      </c>
      <c r="F9">
        <v>623</v>
      </c>
      <c r="G9">
        <v>5.8</v>
      </c>
      <c r="H9">
        <v>8</v>
      </c>
      <c r="I9">
        <v>6</v>
      </c>
      <c r="J9">
        <v>227</v>
      </c>
      <c r="K9">
        <v>223</v>
      </c>
      <c r="L9">
        <v>339</v>
      </c>
      <c r="M9">
        <v>2469</v>
      </c>
      <c r="N9">
        <v>27</v>
      </c>
      <c r="O9">
        <v>2</v>
      </c>
      <c r="P9">
        <v>7</v>
      </c>
      <c r="Q9">
        <v>132</v>
      </c>
      <c r="R9">
        <v>270</v>
      </c>
      <c r="S9">
        <v>1140</v>
      </c>
      <c r="T9">
        <v>8</v>
      </c>
      <c r="U9">
        <v>4.2</v>
      </c>
      <c r="V9">
        <v>69</v>
      </c>
      <c r="W9">
        <v>47</v>
      </c>
      <c r="X9">
        <v>389</v>
      </c>
      <c r="Y9">
        <v>26</v>
      </c>
      <c r="Z9">
        <v>42.5</v>
      </c>
      <c r="AA9">
        <v>7.5</v>
      </c>
      <c r="AB9">
        <v>115.03</v>
      </c>
    </row>
    <row r="10" spans="1:28" x14ac:dyDescent="0.25">
      <c r="A10">
        <v>8</v>
      </c>
      <c r="B10" t="s">
        <v>107</v>
      </c>
      <c r="C10">
        <v>11</v>
      </c>
      <c r="D10">
        <v>261</v>
      </c>
      <c r="E10">
        <v>3843</v>
      </c>
      <c r="F10">
        <v>702</v>
      </c>
      <c r="G10">
        <v>5.5</v>
      </c>
      <c r="H10">
        <v>15</v>
      </c>
      <c r="I10">
        <v>5</v>
      </c>
      <c r="J10">
        <v>240</v>
      </c>
      <c r="K10">
        <v>268</v>
      </c>
      <c r="L10">
        <v>388</v>
      </c>
      <c r="M10">
        <v>2800</v>
      </c>
      <c r="N10">
        <v>20</v>
      </c>
      <c r="O10">
        <v>10</v>
      </c>
      <c r="P10">
        <v>6.9</v>
      </c>
      <c r="Q10">
        <v>152</v>
      </c>
      <c r="R10">
        <v>295</v>
      </c>
      <c r="S10">
        <v>1043</v>
      </c>
      <c r="T10">
        <v>8</v>
      </c>
      <c r="U10">
        <v>3.5</v>
      </c>
      <c r="V10">
        <v>71</v>
      </c>
      <c r="W10">
        <v>62</v>
      </c>
      <c r="X10">
        <v>482</v>
      </c>
      <c r="Y10">
        <v>17</v>
      </c>
      <c r="Z10">
        <v>45.1</v>
      </c>
      <c r="AA10">
        <v>13.3</v>
      </c>
      <c r="AB10">
        <v>59.47</v>
      </c>
    </row>
    <row r="11" spans="1:28" x14ac:dyDescent="0.25">
      <c r="A11">
        <v>9</v>
      </c>
      <c r="B11" t="s">
        <v>89</v>
      </c>
      <c r="C11">
        <v>10</v>
      </c>
      <c r="D11">
        <v>258</v>
      </c>
      <c r="E11">
        <v>3738</v>
      </c>
      <c r="F11">
        <v>649</v>
      </c>
      <c r="G11">
        <v>5.8</v>
      </c>
      <c r="H11">
        <v>6</v>
      </c>
      <c r="I11">
        <v>2</v>
      </c>
      <c r="J11">
        <v>207</v>
      </c>
      <c r="K11">
        <v>198</v>
      </c>
      <c r="L11">
        <v>331</v>
      </c>
      <c r="M11">
        <v>2272</v>
      </c>
      <c r="N11">
        <v>14</v>
      </c>
      <c r="O11">
        <v>4</v>
      </c>
      <c r="P11">
        <v>6.5</v>
      </c>
      <c r="Q11">
        <v>109</v>
      </c>
      <c r="R11">
        <v>302</v>
      </c>
      <c r="S11">
        <v>1466</v>
      </c>
      <c r="T11">
        <v>12</v>
      </c>
      <c r="U11">
        <v>4.9000000000000004</v>
      </c>
      <c r="V11">
        <v>84</v>
      </c>
      <c r="W11">
        <v>80</v>
      </c>
      <c r="X11">
        <v>641</v>
      </c>
      <c r="Y11">
        <v>14</v>
      </c>
      <c r="Z11">
        <v>45</v>
      </c>
      <c r="AA11">
        <v>5.4</v>
      </c>
      <c r="AB11">
        <v>56.93</v>
      </c>
    </row>
    <row r="12" spans="1:28" x14ac:dyDescent="0.25">
      <c r="A12">
        <v>10</v>
      </c>
      <c r="B12" t="s">
        <v>91</v>
      </c>
      <c r="C12">
        <v>11</v>
      </c>
      <c r="D12">
        <v>257</v>
      </c>
      <c r="E12">
        <v>3688</v>
      </c>
      <c r="F12">
        <v>692</v>
      </c>
      <c r="G12">
        <v>5.3</v>
      </c>
      <c r="H12">
        <v>12</v>
      </c>
      <c r="I12">
        <v>4</v>
      </c>
      <c r="J12">
        <v>207</v>
      </c>
      <c r="K12">
        <v>237</v>
      </c>
      <c r="L12">
        <v>388</v>
      </c>
      <c r="M12">
        <v>2343</v>
      </c>
      <c r="N12">
        <v>18</v>
      </c>
      <c r="O12">
        <v>8</v>
      </c>
      <c r="P12">
        <v>5.8</v>
      </c>
      <c r="Q12">
        <v>118</v>
      </c>
      <c r="R12">
        <v>291</v>
      </c>
      <c r="S12">
        <v>1345</v>
      </c>
      <c r="T12">
        <v>11</v>
      </c>
      <c r="U12">
        <v>4.5999999999999996</v>
      </c>
      <c r="V12">
        <v>69</v>
      </c>
      <c r="W12">
        <v>93</v>
      </c>
      <c r="X12">
        <v>883</v>
      </c>
      <c r="Y12">
        <v>20</v>
      </c>
      <c r="Z12">
        <v>35.9</v>
      </c>
      <c r="AA12">
        <v>7.8</v>
      </c>
      <c r="AB12">
        <v>42.74</v>
      </c>
    </row>
    <row r="13" spans="1:28" x14ac:dyDescent="0.25">
      <c r="A13">
        <v>11</v>
      </c>
      <c r="B13" t="s">
        <v>85</v>
      </c>
      <c r="C13">
        <v>10</v>
      </c>
      <c r="D13">
        <v>254</v>
      </c>
      <c r="E13">
        <v>3642</v>
      </c>
      <c r="F13">
        <v>640</v>
      </c>
      <c r="G13">
        <v>5.7</v>
      </c>
      <c r="H13">
        <v>6</v>
      </c>
      <c r="I13">
        <v>0</v>
      </c>
      <c r="J13">
        <v>224</v>
      </c>
      <c r="K13">
        <v>233</v>
      </c>
      <c r="L13">
        <v>361</v>
      </c>
      <c r="M13">
        <v>2489</v>
      </c>
      <c r="N13">
        <v>18</v>
      </c>
      <c r="O13">
        <v>6</v>
      </c>
      <c r="P13">
        <v>6.5</v>
      </c>
      <c r="Q13">
        <v>130</v>
      </c>
      <c r="R13">
        <v>259</v>
      </c>
      <c r="S13">
        <v>1153</v>
      </c>
      <c r="T13">
        <v>12</v>
      </c>
      <c r="U13">
        <v>4.5</v>
      </c>
      <c r="V13">
        <v>78</v>
      </c>
      <c r="W13">
        <v>69</v>
      </c>
      <c r="X13">
        <v>577</v>
      </c>
      <c r="Y13">
        <v>16</v>
      </c>
      <c r="Z13">
        <v>48.9</v>
      </c>
      <c r="AA13">
        <v>6.4</v>
      </c>
      <c r="AB13">
        <v>118.29</v>
      </c>
    </row>
    <row r="14" spans="1:28" x14ac:dyDescent="0.25">
      <c r="A14">
        <v>12</v>
      </c>
      <c r="B14" t="s">
        <v>76</v>
      </c>
      <c r="C14">
        <v>10</v>
      </c>
      <c r="D14">
        <v>252</v>
      </c>
      <c r="E14">
        <v>3322</v>
      </c>
      <c r="F14">
        <v>624</v>
      </c>
      <c r="G14">
        <v>5.3</v>
      </c>
      <c r="H14">
        <v>7</v>
      </c>
      <c r="I14">
        <v>4</v>
      </c>
      <c r="J14">
        <v>196</v>
      </c>
      <c r="K14">
        <v>216</v>
      </c>
      <c r="L14">
        <v>340</v>
      </c>
      <c r="M14">
        <v>2222</v>
      </c>
      <c r="N14">
        <v>17</v>
      </c>
      <c r="O14">
        <v>3</v>
      </c>
      <c r="P14">
        <v>6.2</v>
      </c>
      <c r="Q14">
        <v>106</v>
      </c>
      <c r="R14">
        <v>264</v>
      </c>
      <c r="S14">
        <v>1100</v>
      </c>
      <c r="T14">
        <v>9</v>
      </c>
      <c r="U14">
        <v>4.2</v>
      </c>
      <c r="V14">
        <v>67</v>
      </c>
      <c r="W14">
        <v>58</v>
      </c>
      <c r="X14">
        <v>467</v>
      </c>
      <c r="Y14">
        <v>23</v>
      </c>
      <c r="Z14">
        <v>41.8</v>
      </c>
      <c r="AA14">
        <v>6.4</v>
      </c>
      <c r="AB14">
        <v>41.14</v>
      </c>
    </row>
    <row r="15" spans="1:28" x14ac:dyDescent="0.25">
      <c r="A15">
        <v>13</v>
      </c>
      <c r="B15" t="s">
        <v>93</v>
      </c>
      <c r="C15">
        <v>10</v>
      </c>
      <c r="D15">
        <v>252</v>
      </c>
      <c r="E15">
        <v>3220</v>
      </c>
      <c r="F15">
        <v>566</v>
      </c>
      <c r="G15">
        <v>5.7</v>
      </c>
      <c r="H15">
        <v>13</v>
      </c>
      <c r="I15">
        <v>6</v>
      </c>
      <c r="J15">
        <v>185</v>
      </c>
      <c r="K15">
        <v>178</v>
      </c>
      <c r="L15">
        <v>262</v>
      </c>
      <c r="M15">
        <v>1800</v>
      </c>
      <c r="N15">
        <v>16</v>
      </c>
      <c r="O15">
        <v>7</v>
      </c>
      <c r="P15">
        <v>6.2</v>
      </c>
      <c r="Q15">
        <v>92</v>
      </c>
      <c r="R15">
        <v>274</v>
      </c>
      <c r="S15">
        <v>1420</v>
      </c>
      <c r="T15">
        <v>11</v>
      </c>
      <c r="U15">
        <v>5.2</v>
      </c>
      <c r="V15">
        <v>77</v>
      </c>
      <c r="W15">
        <v>58</v>
      </c>
      <c r="X15">
        <v>463</v>
      </c>
      <c r="Y15">
        <v>16</v>
      </c>
      <c r="Z15">
        <v>43</v>
      </c>
      <c r="AA15">
        <v>11.2</v>
      </c>
      <c r="AB15">
        <v>32.880000000000003</v>
      </c>
    </row>
    <row r="16" spans="1:28" x14ac:dyDescent="0.25">
      <c r="A16">
        <v>14</v>
      </c>
      <c r="B16" t="s">
        <v>90</v>
      </c>
      <c r="C16">
        <v>11</v>
      </c>
      <c r="D16">
        <v>246</v>
      </c>
      <c r="E16">
        <v>3820</v>
      </c>
      <c r="F16">
        <v>705</v>
      </c>
      <c r="G16">
        <v>5.4</v>
      </c>
      <c r="H16">
        <v>13</v>
      </c>
      <c r="I16">
        <v>4</v>
      </c>
      <c r="J16">
        <v>222</v>
      </c>
      <c r="K16">
        <v>256</v>
      </c>
      <c r="L16">
        <v>388</v>
      </c>
      <c r="M16">
        <v>2547</v>
      </c>
      <c r="N16">
        <v>19</v>
      </c>
      <c r="O16">
        <v>9</v>
      </c>
      <c r="P16">
        <v>6</v>
      </c>
      <c r="Q16">
        <v>127</v>
      </c>
      <c r="R16">
        <v>280</v>
      </c>
      <c r="S16">
        <v>1273</v>
      </c>
      <c r="T16">
        <v>5</v>
      </c>
      <c r="U16">
        <v>4.5</v>
      </c>
      <c r="V16">
        <v>77</v>
      </c>
      <c r="W16">
        <v>76</v>
      </c>
      <c r="X16">
        <v>571</v>
      </c>
      <c r="Y16">
        <v>18</v>
      </c>
      <c r="Z16">
        <v>44.5</v>
      </c>
      <c r="AA16">
        <v>10.9</v>
      </c>
      <c r="AB16">
        <v>37.9</v>
      </c>
    </row>
    <row r="17" spans="1:28" x14ac:dyDescent="0.25">
      <c r="A17">
        <v>15</v>
      </c>
      <c r="B17" t="s">
        <v>96</v>
      </c>
      <c r="C17">
        <v>10</v>
      </c>
      <c r="D17">
        <v>246</v>
      </c>
      <c r="E17">
        <v>2869</v>
      </c>
      <c r="F17">
        <v>555</v>
      </c>
      <c r="G17">
        <v>5.2</v>
      </c>
      <c r="H17">
        <v>10</v>
      </c>
      <c r="I17">
        <v>3</v>
      </c>
      <c r="J17">
        <v>172</v>
      </c>
      <c r="K17">
        <v>206</v>
      </c>
      <c r="L17">
        <v>307</v>
      </c>
      <c r="M17">
        <v>1987</v>
      </c>
      <c r="N17">
        <v>20</v>
      </c>
      <c r="O17">
        <v>7</v>
      </c>
      <c r="P17">
        <v>6.1</v>
      </c>
      <c r="Q17">
        <v>93</v>
      </c>
      <c r="R17">
        <v>229</v>
      </c>
      <c r="S17">
        <v>882</v>
      </c>
      <c r="T17">
        <v>5</v>
      </c>
      <c r="U17">
        <v>3.9</v>
      </c>
      <c r="V17">
        <v>59</v>
      </c>
      <c r="W17">
        <v>62</v>
      </c>
      <c r="X17">
        <v>469</v>
      </c>
      <c r="Y17">
        <v>20</v>
      </c>
      <c r="Z17">
        <v>41.1</v>
      </c>
      <c r="AA17">
        <v>8.4</v>
      </c>
      <c r="AB17">
        <v>30.91</v>
      </c>
    </row>
    <row r="18" spans="1:28" x14ac:dyDescent="0.25">
      <c r="A18">
        <v>16</v>
      </c>
      <c r="B18" t="s">
        <v>81</v>
      </c>
      <c r="C18">
        <v>10</v>
      </c>
      <c r="D18">
        <v>240</v>
      </c>
      <c r="E18">
        <v>3440</v>
      </c>
      <c r="F18">
        <v>606</v>
      </c>
      <c r="G18">
        <v>5.7</v>
      </c>
      <c r="H18">
        <v>7</v>
      </c>
      <c r="I18">
        <v>4</v>
      </c>
      <c r="J18">
        <v>204</v>
      </c>
      <c r="K18">
        <v>212</v>
      </c>
      <c r="L18">
        <v>312</v>
      </c>
      <c r="M18">
        <v>2305</v>
      </c>
      <c r="N18">
        <v>16</v>
      </c>
      <c r="O18">
        <v>3</v>
      </c>
      <c r="P18">
        <v>7</v>
      </c>
      <c r="Q18">
        <v>117</v>
      </c>
      <c r="R18">
        <v>278</v>
      </c>
      <c r="S18">
        <v>1135</v>
      </c>
      <c r="T18">
        <v>12</v>
      </c>
      <c r="U18">
        <v>4.0999999999999996</v>
      </c>
      <c r="V18">
        <v>68</v>
      </c>
      <c r="W18">
        <v>71</v>
      </c>
      <c r="X18">
        <v>536</v>
      </c>
      <c r="Y18">
        <v>19</v>
      </c>
      <c r="Z18">
        <v>43.9</v>
      </c>
      <c r="AA18">
        <v>7.1</v>
      </c>
      <c r="AB18">
        <v>104.95</v>
      </c>
    </row>
    <row r="19" spans="1:28" x14ac:dyDescent="0.25">
      <c r="A19">
        <v>17</v>
      </c>
      <c r="B19" t="s">
        <v>98</v>
      </c>
      <c r="C19">
        <v>10</v>
      </c>
      <c r="D19">
        <v>240</v>
      </c>
      <c r="E19">
        <v>3269</v>
      </c>
      <c r="F19">
        <v>659</v>
      </c>
      <c r="G19">
        <v>5</v>
      </c>
      <c r="H19">
        <v>10</v>
      </c>
      <c r="I19">
        <v>2</v>
      </c>
      <c r="J19">
        <v>209</v>
      </c>
      <c r="K19">
        <v>202</v>
      </c>
      <c r="L19">
        <v>338</v>
      </c>
      <c r="M19">
        <v>1994</v>
      </c>
      <c r="N19">
        <v>11</v>
      </c>
      <c r="O19">
        <v>8</v>
      </c>
      <c r="P19">
        <v>5.5</v>
      </c>
      <c r="Q19">
        <v>103</v>
      </c>
      <c r="R19">
        <v>295</v>
      </c>
      <c r="S19">
        <v>1275</v>
      </c>
      <c r="T19">
        <v>14</v>
      </c>
      <c r="U19">
        <v>4.3</v>
      </c>
      <c r="V19">
        <v>82</v>
      </c>
      <c r="W19">
        <v>84</v>
      </c>
      <c r="X19">
        <v>703</v>
      </c>
      <c r="Y19">
        <v>24</v>
      </c>
      <c r="Z19">
        <v>38.299999999999997</v>
      </c>
      <c r="AA19">
        <v>9.3000000000000007</v>
      </c>
      <c r="AB19">
        <v>27.29</v>
      </c>
    </row>
    <row r="20" spans="1:28" x14ac:dyDescent="0.25">
      <c r="A20">
        <v>18</v>
      </c>
      <c r="B20" t="s">
        <v>105</v>
      </c>
      <c r="C20">
        <v>11</v>
      </c>
      <c r="D20">
        <v>237</v>
      </c>
      <c r="E20">
        <v>3665</v>
      </c>
      <c r="F20">
        <v>708</v>
      </c>
      <c r="G20">
        <v>5.2</v>
      </c>
      <c r="H20">
        <v>12</v>
      </c>
      <c r="I20">
        <v>5</v>
      </c>
      <c r="J20">
        <v>227</v>
      </c>
      <c r="K20">
        <v>216</v>
      </c>
      <c r="L20">
        <v>352</v>
      </c>
      <c r="M20">
        <v>2293</v>
      </c>
      <c r="N20">
        <v>13</v>
      </c>
      <c r="O20">
        <v>7</v>
      </c>
      <c r="P20">
        <v>6</v>
      </c>
      <c r="Q20">
        <v>104</v>
      </c>
      <c r="R20">
        <v>323</v>
      </c>
      <c r="S20">
        <v>1372</v>
      </c>
      <c r="T20">
        <v>16</v>
      </c>
      <c r="U20">
        <v>4.2</v>
      </c>
      <c r="V20">
        <v>93</v>
      </c>
      <c r="W20">
        <v>85</v>
      </c>
      <c r="X20">
        <v>729</v>
      </c>
      <c r="Y20">
        <v>30</v>
      </c>
      <c r="Z20">
        <v>37.5</v>
      </c>
      <c r="AA20">
        <v>10.7</v>
      </c>
      <c r="AB20">
        <v>49.16</v>
      </c>
    </row>
    <row r="21" spans="1:28" x14ac:dyDescent="0.25">
      <c r="A21">
        <v>19</v>
      </c>
      <c r="B21" t="s">
        <v>92</v>
      </c>
      <c r="C21">
        <v>11</v>
      </c>
      <c r="D21">
        <v>236</v>
      </c>
      <c r="E21">
        <v>3632</v>
      </c>
      <c r="F21">
        <v>643</v>
      </c>
      <c r="G21">
        <v>5.6</v>
      </c>
      <c r="H21">
        <v>14</v>
      </c>
      <c r="I21">
        <v>7</v>
      </c>
      <c r="J21">
        <v>205</v>
      </c>
      <c r="K21">
        <v>197</v>
      </c>
      <c r="L21">
        <v>308</v>
      </c>
      <c r="M21">
        <v>2108</v>
      </c>
      <c r="N21">
        <v>15</v>
      </c>
      <c r="O21">
        <v>7</v>
      </c>
      <c r="P21">
        <v>6.3</v>
      </c>
      <c r="Q21">
        <v>100</v>
      </c>
      <c r="R21">
        <v>308</v>
      </c>
      <c r="S21">
        <v>1524</v>
      </c>
      <c r="T21">
        <v>12</v>
      </c>
      <c r="U21">
        <v>4.9000000000000004</v>
      </c>
      <c r="V21">
        <v>80</v>
      </c>
      <c r="W21">
        <v>78</v>
      </c>
      <c r="X21">
        <v>643</v>
      </c>
      <c r="Y21">
        <v>25</v>
      </c>
      <c r="Z21">
        <v>37.1</v>
      </c>
      <c r="AA21">
        <v>11.4</v>
      </c>
      <c r="AB21">
        <v>44.05</v>
      </c>
    </row>
    <row r="22" spans="1:28" x14ac:dyDescent="0.25">
      <c r="A22">
        <v>20</v>
      </c>
      <c r="B22" t="s">
        <v>78</v>
      </c>
      <c r="C22">
        <v>10</v>
      </c>
      <c r="D22">
        <v>234</v>
      </c>
      <c r="E22">
        <v>3001</v>
      </c>
      <c r="F22">
        <v>587</v>
      </c>
      <c r="G22">
        <v>5.0999999999999996</v>
      </c>
      <c r="H22">
        <v>4</v>
      </c>
      <c r="I22">
        <v>3</v>
      </c>
      <c r="J22">
        <v>172</v>
      </c>
      <c r="K22">
        <v>180</v>
      </c>
      <c r="L22">
        <v>269</v>
      </c>
      <c r="M22">
        <v>1849</v>
      </c>
      <c r="N22">
        <v>16</v>
      </c>
      <c r="O22">
        <v>1</v>
      </c>
      <c r="P22">
        <v>6.3</v>
      </c>
      <c r="Q22">
        <v>87</v>
      </c>
      <c r="R22">
        <v>292</v>
      </c>
      <c r="S22">
        <v>1152</v>
      </c>
      <c r="T22">
        <v>10</v>
      </c>
      <c r="U22">
        <v>3.9</v>
      </c>
      <c r="V22">
        <v>70</v>
      </c>
      <c r="W22">
        <v>70</v>
      </c>
      <c r="X22">
        <v>625</v>
      </c>
      <c r="Y22">
        <v>15</v>
      </c>
      <c r="Z22">
        <v>35</v>
      </c>
      <c r="AA22">
        <v>3.9</v>
      </c>
      <c r="AB22">
        <v>42.5</v>
      </c>
    </row>
    <row r="23" spans="1:28" x14ac:dyDescent="0.25">
      <c r="A23">
        <v>21</v>
      </c>
      <c r="B23" t="s">
        <v>102</v>
      </c>
      <c r="C23">
        <v>10</v>
      </c>
      <c r="D23">
        <v>228</v>
      </c>
      <c r="E23">
        <v>3071</v>
      </c>
      <c r="F23">
        <v>587</v>
      </c>
      <c r="G23">
        <v>5.2</v>
      </c>
      <c r="H23">
        <v>16</v>
      </c>
      <c r="I23">
        <v>5</v>
      </c>
      <c r="J23">
        <v>191</v>
      </c>
      <c r="K23">
        <v>236</v>
      </c>
      <c r="L23">
        <v>373</v>
      </c>
      <c r="M23">
        <v>2257</v>
      </c>
      <c r="N23">
        <v>20</v>
      </c>
      <c r="O23">
        <v>11</v>
      </c>
      <c r="P23">
        <v>5.7</v>
      </c>
      <c r="Q23">
        <v>115</v>
      </c>
      <c r="R23">
        <v>191</v>
      </c>
      <c r="S23">
        <v>814</v>
      </c>
      <c r="T23">
        <v>5</v>
      </c>
      <c r="U23">
        <v>4.3</v>
      </c>
      <c r="V23">
        <v>52</v>
      </c>
      <c r="W23">
        <v>55</v>
      </c>
      <c r="X23">
        <v>385</v>
      </c>
      <c r="Y23">
        <v>24</v>
      </c>
      <c r="Z23">
        <v>37.4</v>
      </c>
      <c r="AA23">
        <v>15</v>
      </c>
      <c r="AB23">
        <v>13.92</v>
      </c>
    </row>
    <row r="24" spans="1:28" x14ac:dyDescent="0.25">
      <c r="A24">
        <v>22</v>
      </c>
      <c r="B24" t="s">
        <v>95</v>
      </c>
      <c r="C24">
        <v>11</v>
      </c>
      <c r="D24">
        <v>226</v>
      </c>
      <c r="E24">
        <v>3304</v>
      </c>
      <c r="F24">
        <v>613</v>
      </c>
      <c r="G24">
        <v>5.4</v>
      </c>
      <c r="H24">
        <v>17</v>
      </c>
      <c r="I24">
        <v>4</v>
      </c>
      <c r="J24">
        <v>191</v>
      </c>
      <c r="K24">
        <v>225</v>
      </c>
      <c r="L24">
        <v>330</v>
      </c>
      <c r="M24">
        <v>2063</v>
      </c>
      <c r="N24">
        <v>17</v>
      </c>
      <c r="O24">
        <v>13</v>
      </c>
      <c r="P24">
        <v>5.8</v>
      </c>
      <c r="Q24">
        <v>116</v>
      </c>
      <c r="R24">
        <v>260</v>
      </c>
      <c r="S24">
        <v>1241</v>
      </c>
      <c r="T24">
        <v>7</v>
      </c>
      <c r="U24">
        <v>4.8</v>
      </c>
      <c r="V24">
        <v>64</v>
      </c>
      <c r="W24">
        <v>67</v>
      </c>
      <c r="X24">
        <v>562</v>
      </c>
      <c r="Y24">
        <v>11</v>
      </c>
      <c r="Z24">
        <v>38.700000000000003</v>
      </c>
      <c r="AA24">
        <v>15.1</v>
      </c>
      <c r="AB24">
        <v>24.86</v>
      </c>
    </row>
    <row r="25" spans="1:28" x14ac:dyDescent="0.25">
      <c r="A25">
        <v>23</v>
      </c>
      <c r="B25" t="s">
        <v>83</v>
      </c>
      <c r="C25">
        <v>10</v>
      </c>
      <c r="D25">
        <v>224</v>
      </c>
      <c r="E25">
        <v>3335</v>
      </c>
      <c r="F25">
        <v>650</v>
      </c>
      <c r="G25">
        <v>5.0999999999999996</v>
      </c>
      <c r="H25">
        <v>13</v>
      </c>
      <c r="I25">
        <v>7</v>
      </c>
      <c r="J25">
        <v>201</v>
      </c>
      <c r="K25">
        <v>252</v>
      </c>
      <c r="L25">
        <v>375</v>
      </c>
      <c r="M25">
        <v>2278</v>
      </c>
      <c r="N25">
        <v>16</v>
      </c>
      <c r="O25">
        <v>6</v>
      </c>
      <c r="P25">
        <v>5.6</v>
      </c>
      <c r="Q25">
        <v>125</v>
      </c>
      <c r="R25">
        <v>241</v>
      </c>
      <c r="S25">
        <v>1057</v>
      </c>
      <c r="T25">
        <v>8</v>
      </c>
      <c r="U25">
        <v>4.4000000000000004</v>
      </c>
      <c r="V25">
        <v>58</v>
      </c>
      <c r="W25">
        <v>78</v>
      </c>
      <c r="X25">
        <v>570</v>
      </c>
      <c r="Y25">
        <v>18</v>
      </c>
      <c r="Z25">
        <v>39.200000000000003</v>
      </c>
      <c r="AA25">
        <v>11.8</v>
      </c>
      <c r="AB25">
        <v>24.62</v>
      </c>
    </row>
    <row r="26" spans="1:28" x14ac:dyDescent="0.25">
      <c r="A26">
        <v>24</v>
      </c>
      <c r="B26" t="s">
        <v>80</v>
      </c>
      <c r="C26">
        <v>10</v>
      </c>
      <c r="D26">
        <v>220</v>
      </c>
      <c r="E26">
        <v>3296</v>
      </c>
      <c r="F26">
        <v>646</v>
      </c>
      <c r="G26">
        <v>5.0999999999999996</v>
      </c>
      <c r="H26">
        <v>9</v>
      </c>
      <c r="I26">
        <v>3</v>
      </c>
      <c r="J26">
        <v>193</v>
      </c>
      <c r="K26">
        <v>233</v>
      </c>
      <c r="L26">
        <v>362</v>
      </c>
      <c r="M26">
        <v>2220</v>
      </c>
      <c r="N26">
        <v>14</v>
      </c>
      <c r="O26">
        <v>6</v>
      </c>
      <c r="P26">
        <v>5.7</v>
      </c>
      <c r="Q26">
        <v>116</v>
      </c>
      <c r="R26">
        <v>259</v>
      </c>
      <c r="S26">
        <v>1076</v>
      </c>
      <c r="T26">
        <v>5</v>
      </c>
      <c r="U26">
        <v>4.2</v>
      </c>
      <c r="V26">
        <v>53</v>
      </c>
      <c r="W26">
        <v>72</v>
      </c>
      <c r="X26">
        <v>589</v>
      </c>
      <c r="Y26">
        <v>24</v>
      </c>
      <c r="Z26">
        <v>40.9</v>
      </c>
      <c r="AA26">
        <v>7.3</v>
      </c>
      <c r="AB26">
        <v>15.63</v>
      </c>
    </row>
    <row r="27" spans="1:28" x14ac:dyDescent="0.25">
      <c r="A27">
        <v>25</v>
      </c>
      <c r="B27" t="s">
        <v>82</v>
      </c>
      <c r="C27">
        <v>10</v>
      </c>
      <c r="D27">
        <v>218</v>
      </c>
      <c r="E27">
        <v>2964</v>
      </c>
      <c r="F27">
        <v>574</v>
      </c>
      <c r="G27">
        <v>5.2</v>
      </c>
      <c r="H27">
        <v>18</v>
      </c>
      <c r="I27">
        <v>5</v>
      </c>
      <c r="J27">
        <v>175</v>
      </c>
      <c r="K27">
        <v>190</v>
      </c>
      <c r="L27">
        <v>318</v>
      </c>
      <c r="M27">
        <v>1930</v>
      </c>
      <c r="N27">
        <v>13</v>
      </c>
      <c r="O27">
        <v>13</v>
      </c>
      <c r="P27">
        <v>5.5</v>
      </c>
      <c r="Q27">
        <v>100</v>
      </c>
      <c r="R27">
        <v>222</v>
      </c>
      <c r="S27">
        <v>1034</v>
      </c>
      <c r="T27">
        <v>8</v>
      </c>
      <c r="U27">
        <v>4.7</v>
      </c>
      <c r="V27">
        <v>54</v>
      </c>
      <c r="W27">
        <v>77</v>
      </c>
      <c r="X27">
        <v>606</v>
      </c>
      <c r="Y27">
        <v>21</v>
      </c>
      <c r="Z27">
        <v>36</v>
      </c>
      <c r="AA27">
        <v>14.4</v>
      </c>
      <c r="AB27">
        <v>-20.47</v>
      </c>
    </row>
    <row r="28" spans="1:28" x14ac:dyDescent="0.25">
      <c r="A28">
        <v>26</v>
      </c>
      <c r="B28" t="s">
        <v>106</v>
      </c>
      <c r="C28">
        <v>10</v>
      </c>
      <c r="D28">
        <v>209</v>
      </c>
      <c r="E28">
        <v>2815</v>
      </c>
      <c r="F28">
        <v>593</v>
      </c>
      <c r="G28">
        <v>4.7</v>
      </c>
      <c r="H28">
        <v>12</v>
      </c>
      <c r="I28">
        <v>8</v>
      </c>
      <c r="J28">
        <v>175</v>
      </c>
      <c r="K28">
        <v>172</v>
      </c>
      <c r="L28">
        <v>275</v>
      </c>
      <c r="M28">
        <v>1399</v>
      </c>
      <c r="N28">
        <v>11</v>
      </c>
      <c r="O28">
        <v>4</v>
      </c>
      <c r="P28">
        <v>4.5</v>
      </c>
      <c r="Q28">
        <v>82</v>
      </c>
      <c r="R28">
        <v>282</v>
      </c>
      <c r="S28">
        <v>1416</v>
      </c>
      <c r="T28">
        <v>7</v>
      </c>
      <c r="U28">
        <v>5</v>
      </c>
      <c r="V28">
        <v>79</v>
      </c>
      <c r="W28">
        <v>67</v>
      </c>
      <c r="X28">
        <v>541</v>
      </c>
      <c r="Y28">
        <v>14</v>
      </c>
      <c r="Z28">
        <v>35.200000000000003</v>
      </c>
      <c r="AA28">
        <v>9.5</v>
      </c>
      <c r="AB28">
        <v>-25.71</v>
      </c>
    </row>
    <row r="29" spans="1:28" x14ac:dyDescent="0.25">
      <c r="A29">
        <v>27</v>
      </c>
      <c r="B29" t="s">
        <v>104</v>
      </c>
      <c r="C29">
        <v>11</v>
      </c>
      <c r="D29">
        <v>207</v>
      </c>
      <c r="E29">
        <v>3457</v>
      </c>
      <c r="F29">
        <v>695</v>
      </c>
      <c r="G29">
        <v>5</v>
      </c>
      <c r="H29">
        <v>15</v>
      </c>
      <c r="I29">
        <v>7</v>
      </c>
      <c r="J29">
        <v>220</v>
      </c>
      <c r="K29">
        <v>222</v>
      </c>
      <c r="L29">
        <v>351</v>
      </c>
      <c r="M29">
        <v>2059</v>
      </c>
      <c r="N29">
        <v>15</v>
      </c>
      <c r="O29">
        <v>8</v>
      </c>
      <c r="P29">
        <v>5.4</v>
      </c>
      <c r="Q29">
        <v>121</v>
      </c>
      <c r="R29">
        <v>317</v>
      </c>
      <c r="S29">
        <v>1398</v>
      </c>
      <c r="T29">
        <v>7</v>
      </c>
      <c r="U29">
        <v>4.4000000000000004</v>
      </c>
      <c r="V29">
        <v>76</v>
      </c>
      <c r="W29">
        <v>60</v>
      </c>
      <c r="X29">
        <v>463</v>
      </c>
      <c r="Y29">
        <v>23</v>
      </c>
      <c r="Z29">
        <v>35.5</v>
      </c>
      <c r="AA29">
        <v>12.7</v>
      </c>
      <c r="AB29">
        <v>9.9700000000000006</v>
      </c>
    </row>
    <row r="30" spans="1:28" x14ac:dyDescent="0.25">
      <c r="A30">
        <v>28</v>
      </c>
      <c r="B30" t="s">
        <v>103</v>
      </c>
      <c r="C30">
        <v>10</v>
      </c>
      <c r="D30">
        <v>195</v>
      </c>
      <c r="E30">
        <v>3325</v>
      </c>
      <c r="F30">
        <v>611</v>
      </c>
      <c r="G30">
        <v>5.4</v>
      </c>
      <c r="H30">
        <v>9</v>
      </c>
      <c r="I30">
        <v>6</v>
      </c>
      <c r="J30">
        <v>197</v>
      </c>
      <c r="K30">
        <v>198</v>
      </c>
      <c r="L30">
        <v>328</v>
      </c>
      <c r="M30">
        <v>2126</v>
      </c>
      <c r="N30">
        <v>9</v>
      </c>
      <c r="O30">
        <v>3</v>
      </c>
      <c r="P30">
        <v>6.2</v>
      </c>
      <c r="Q30">
        <v>110</v>
      </c>
      <c r="R30">
        <v>269</v>
      </c>
      <c r="S30">
        <v>1199</v>
      </c>
      <c r="T30">
        <v>12</v>
      </c>
      <c r="U30">
        <v>4.5</v>
      </c>
      <c r="V30">
        <v>67</v>
      </c>
      <c r="W30">
        <v>55</v>
      </c>
      <c r="X30">
        <v>425</v>
      </c>
      <c r="Y30">
        <v>20</v>
      </c>
      <c r="Z30">
        <v>34.299999999999997</v>
      </c>
      <c r="AA30">
        <v>7.4</v>
      </c>
      <c r="AB30">
        <v>25.76</v>
      </c>
    </row>
    <row r="31" spans="1:28" x14ac:dyDescent="0.25">
      <c r="A31">
        <v>29</v>
      </c>
      <c r="B31" t="s">
        <v>99</v>
      </c>
      <c r="C31">
        <v>10</v>
      </c>
      <c r="D31">
        <v>162</v>
      </c>
      <c r="E31">
        <v>2573</v>
      </c>
      <c r="F31">
        <v>636</v>
      </c>
      <c r="G31">
        <v>4</v>
      </c>
      <c r="H31">
        <v>11</v>
      </c>
      <c r="I31">
        <v>2</v>
      </c>
      <c r="J31">
        <v>167</v>
      </c>
      <c r="K31">
        <v>206</v>
      </c>
      <c r="L31">
        <v>360</v>
      </c>
      <c r="M31">
        <v>1593</v>
      </c>
      <c r="N31">
        <v>9</v>
      </c>
      <c r="O31">
        <v>9</v>
      </c>
      <c r="P31">
        <v>4.0999999999999996</v>
      </c>
      <c r="Q31">
        <v>82</v>
      </c>
      <c r="R31">
        <v>247</v>
      </c>
      <c r="S31">
        <v>980</v>
      </c>
      <c r="T31">
        <v>6</v>
      </c>
      <c r="U31">
        <v>4</v>
      </c>
      <c r="V31">
        <v>62</v>
      </c>
      <c r="W31">
        <v>68</v>
      </c>
      <c r="X31">
        <v>538</v>
      </c>
      <c r="Y31">
        <v>23</v>
      </c>
      <c r="Z31">
        <v>26.3</v>
      </c>
      <c r="AA31">
        <v>9.6</v>
      </c>
      <c r="AB31">
        <v>-86.4</v>
      </c>
    </row>
    <row r="32" spans="1:28" x14ac:dyDescent="0.25">
      <c r="A32">
        <v>30</v>
      </c>
      <c r="B32" t="s">
        <v>75</v>
      </c>
      <c r="C32">
        <v>10</v>
      </c>
      <c r="D32">
        <v>155</v>
      </c>
      <c r="E32">
        <v>2972</v>
      </c>
      <c r="F32">
        <v>615</v>
      </c>
      <c r="G32">
        <v>4.8</v>
      </c>
      <c r="H32">
        <v>15</v>
      </c>
      <c r="I32">
        <v>7</v>
      </c>
      <c r="J32">
        <v>180</v>
      </c>
      <c r="K32">
        <v>226</v>
      </c>
      <c r="L32">
        <v>343</v>
      </c>
      <c r="M32">
        <v>2044</v>
      </c>
      <c r="N32">
        <v>11</v>
      </c>
      <c r="O32">
        <v>8</v>
      </c>
      <c r="P32">
        <v>5.6</v>
      </c>
      <c r="Q32">
        <v>99</v>
      </c>
      <c r="R32">
        <v>249</v>
      </c>
      <c r="S32">
        <v>928</v>
      </c>
      <c r="T32">
        <v>3</v>
      </c>
      <c r="U32">
        <v>3.7</v>
      </c>
      <c r="V32">
        <v>57</v>
      </c>
      <c r="W32">
        <v>74</v>
      </c>
      <c r="X32">
        <v>525</v>
      </c>
      <c r="Y32">
        <v>24</v>
      </c>
      <c r="Z32">
        <v>30.4</v>
      </c>
      <c r="AA32">
        <v>13.7</v>
      </c>
      <c r="AB32">
        <v>-22.03</v>
      </c>
    </row>
    <row r="33" spans="1:28" x14ac:dyDescent="0.25">
      <c r="A33">
        <v>31</v>
      </c>
      <c r="B33" t="s">
        <v>101</v>
      </c>
      <c r="C33">
        <v>10</v>
      </c>
      <c r="D33">
        <v>155</v>
      </c>
      <c r="E33">
        <v>2690</v>
      </c>
      <c r="F33">
        <v>569</v>
      </c>
      <c r="G33">
        <v>4.7</v>
      </c>
      <c r="H33">
        <v>15</v>
      </c>
      <c r="I33">
        <v>2</v>
      </c>
      <c r="J33">
        <v>164</v>
      </c>
      <c r="K33">
        <v>207</v>
      </c>
      <c r="L33">
        <v>312</v>
      </c>
      <c r="M33">
        <v>1876</v>
      </c>
      <c r="N33">
        <v>12</v>
      </c>
      <c r="O33">
        <v>13</v>
      </c>
      <c r="P33">
        <v>5.5</v>
      </c>
      <c r="Q33">
        <v>101</v>
      </c>
      <c r="R33">
        <v>226</v>
      </c>
      <c r="S33">
        <v>814</v>
      </c>
      <c r="T33">
        <v>4</v>
      </c>
      <c r="U33">
        <v>3.6</v>
      </c>
      <c r="V33">
        <v>46</v>
      </c>
      <c r="W33">
        <v>69</v>
      </c>
      <c r="X33">
        <v>542</v>
      </c>
      <c r="Y33">
        <v>17</v>
      </c>
      <c r="Z33">
        <v>27.8</v>
      </c>
      <c r="AA33">
        <v>14.4</v>
      </c>
      <c r="AB33">
        <v>-51.23</v>
      </c>
    </row>
    <row r="34" spans="1:28" x14ac:dyDescent="0.25">
      <c r="A34">
        <v>32</v>
      </c>
      <c r="B34" t="s">
        <v>97</v>
      </c>
      <c r="C34">
        <v>10</v>
      </c>
      <c r="D34">
        <v>143</v>
      </c>
      <c r="E34">
        <v>2425</v>
      </c>
      <c r="F34">
        <v>573</v>
      </c>
      <c r="G34">
        <v>4.2</v>
      </c>
      <c r="H34">
        <v>14</v>
      </c>
      <c r="I34">
        <v>8</v>
      </c>
      <c r="J34">
        <v>151</v>
      </c>
      <c r="K34">
        <v>194</v>
      </c>
      <c r="L34">
        <v>332</v>
      </c>
      <c r="M34">
        <v>1636</v>
      </c>
      <c r="N34">
        <v>6</v>
      </c>
      <c r="O34">
        <v>6</v>
      </c>
      <c r="P34">
        <v>4.4000000000000004</v>
      </c>
      <c r="Q34">
        <v>98</v>
      </c>
      <c r="R34">
        <v>200</v>
      </c>
      <c r="S34">
        <v>789</v>
      </c>
      <c r="T34">
        <v>3</v>
      </c>
      <c r="U34">
        <v>3.9</v>
      </c>
      <c r="V34">
        <v>40</v>
      </c>
      <c r="W34">
        <v>70</v>
      </c>
      <c r="X34">
        <v>536</v>
      </c>
      <c r="Y34">
        <v>13</v>
      </c>
      <c r="Z34">
        <v>27.1</v>
      </c>
      <c r="AA34">
        <v>13.1</v>
      </c>
      <c r="AB34">
        <v>-89.05</v>
      </c>
    </row>
    <row r="35" spans="1:28" x14ac:dyDescent="0.25">
      <c r="B35" t="s">
        <v>108</v>
      </c>
      <c r="D35">
        <v>237.9</v>
      </c>
      <c r="E35">
        <v>3370.9</v>
      </c>
      <c r="F35">
        <v>627.70000000000005</v>
      </c>
      <c r="G35">
        <v>5.4</v>
      </c>
      <c r="H35">
        <v>11.8</v>
      </c>
      <c r="I35">
        <v>4.8</v>
      </c>
      <c r="J35">
        <v>200.7</v>
      </c>
      <c r="K35">
        <v>216.1</v>
      </c>
      <c r="L35">
        <v>332.7</v>
      </c>
      <c r="M35">
        <v>2187.6999999999998</v>
      </c>
      <c r="N35">
        <v>15.8</v>
      </c>
      <c r="O35">
        <v>7</v>
      </c>
      <c r="P35">
        <v>6.1</v>
      </c>
      <c r="Q35">
        <v>112.2</v>
      </c>
      <c r="R35">
        <v>271</v>
      </c>
      <c r="S35">
        <v>1183.2</v>
      </c>
      <c r="T35">
        <v>9.6</v>
      </c>
      <c r="U35">
        <v>4.4000000000000004</v>
      </c>
      <c r="V35">
        <v>68.599999999999994</v>
      </c>
      <c r="W35">
        <v>69</v>
      </c>
      <c r="X35">
        <v>554.1</v>
      </c>
      <c r="Y35">
        <v>19.8</v>
      </c>
      <c r="Z35">
        <v>39.6</v>
      </c>
      <c r="AA35">
        <v>10.3</v>
      </c>
      <c r="AB35">
        <v>39.4</v>
      </c>
    </row>
    <row r="36" spans="1:28" x14ac:dyDescent="0.25">
      <c r="B36" t="s">
        <v>109</v>
      </c>
      <c r="D36">
        <v>7614</v>
      </c>
      <c r="E36">
        <v>107869</v>
      </c>
      <c r="F36">
        <v>20086</v>
      </c>
      <c r="G36">
        <v>5.4</v>
      </c>
      <c r="H36">
        <v>376</v>
      </c>
      <c r="I36">
        <v>153</v>
      </c>
      <c r="J36">
        <v>6421</v>
      </c>
      <c r="K36">
        <v>6914</v>
      </c>
      <c r="L36">
        <v>10647</v>
      </c>
      <c r="M36">
        <v>70007</v>
      </c>
      <c r="N36">
        <v>507</v>
      </c>
      <c r="O36">
        <v>223</v>
      </c>
      <c r="P36">
        <v>6.1</v>
      </c>
      <c r="Q36">
        <v>3591</v>
      </c>
      <c r="R36">
        <v>8660</v>
      </c>
      <c r="S36">
        <v>37862</v>
      </c>
      <c r="T36">
        <v>308</v>
      </c>
      <c r="U36">
        <v>4.4000000000000004</v>
      </c>
      <c r="V36">
        <v>2195</v>
      </c>
      <c r="W36">
        <v>2208</v>
      </c>
      <c r="X36">
        <v>17732</v>
      </c>
      <c r="Y36">
        <v>635</v>
      </c>
      <c r="Z36">
        <v>39.6</v>
      </c>
      <c r="AA36">
        <v>10.3</v>
      </c>
    </row>
    <row r="37" spans="1:28" x14ac:dyDescent="0.25">
      <c r="B37" t="s">
        <v>110</v>
      </c>
      <c r="D37">
        <v>23.2</v>
      </c>
      <c r="E37">
        <v>328.9</v>
      </c>
      <c r="F37">
        <v>61.2</v>
      </c>
      <c r="G37">
        <v>5.4</v>
      </c>
      <c r="H37">
        <v>1.1000000000000001</v>
      </c>
      <c r="I37">
        <v>0.5</v>
      </c>
      <c r="J37">
        <v>19.600000000000001</v>
      </c>
      <c r="K37">
        <v>21.1</v>
      </c>
      <c r="L37">
        <v>32.5</v>
      </c>
      <c r="M37">
        <v>213.4</v>
      </c>
      <c r="N37">
        <v>1.5</v>
      </c>
      <c r="O37">
        <v>0.7</v>
      </c>
      <c r="P37">
        <v>6.1</v>
      </c>
      <c r="Q37">
        <v>10.9</v>
      </c>
      <c r="R37">
        <v>26</v>
      </c>
      <c r="S37">
        <v>115.4</v>
      </c>
      <c r="T37">
        <v>0.9</v>
      </c>
      <c r="U37">
        <v>4.4000000000000004</v>
      </c>
      <c r="V37">
        <v>6.7</v>
      </c>
      <c r="W37">
        <v>6.7</v>
      </c>
      <c r="X37">
        <v>54.1</v>
      </c>
      <c r="Y37">
        <v>1.9</v>
      </c>
      <c r="Z37">
        <v>39.6</v>
      </c>
      <c r="AA37">
        <v>10.3</v>
      </c>
    </row>
    <row r="40" spans="1:28" x14ac:dyDescent="0.25">
      <c r="A40" s="25" t="s">
        <v>162</v>
      </c>
      <c r="B40" s="25"/>
      <c r="C40" s="25"/>
    </row>
    <row r="41" spans="1:28" x14ac:dyDescent="0.25">
      <c r="A41" t="s">
        <v>54</v>
      </c>
      <c r="B41" t="s">
        <v>55</v>
      </c>
      <c r="C41" t="s">
        <v>56</v>
      </c>
      <c r="D41" t="s">
        <v>64</v>
      </c>
      <c r="E41" t="s">
        <v>65</v>
      </c>
      <c r="F41" t="s">
        <v>126</v>
      </c>
      <c r="G41" t="s">
        <v>58</v>
      </c>
      <c r="H41" t="s">
        <v>66</v>
      </c>
      <c r="I41" t="s">
        <v>127</v>
      </c>
      <c r="J41" t="s">
        <v>67</v>
      </c>
      <c r="K41" t="s">
        <v>128</v>
      </c>
      <c r="L41" t="s">
        <v>129</v>
      </c>
      <c r="M41" t="s">
        <v>69</v>
      </c>
      <c r="N41" t="s">
        <v>130</v>
      </c>
      <c r="O41" t="s">
        <v>131</v>
      </c>
      <c r="P41" t="s">
        <v>132</v>
      </c>
      <c r="Q41" t="s">
        <v>133</v>
      </c>
      <c r="R41" t="s">
        <v>134</v>
      </c>
      <c r="S41" t="s">
        <v>119</v>
      </c>
      <c r="T41" t="s">
        <v>135</v>
      </c>
      <c r="U41" t="s">
        <v>68</v>
      </c>
      <c r="V41" t="s">
        <v>136</v>
      </c>
      <c r="W41" t="s">
        <v>137</v>
      </c>
      <c r="X41" t="s">
        <v>138</v>
      </c>
      <c r="Y41" t="s">
        <v>74</v>
      </c>
    </row>
    <row r="42" spans="1:28" x14ac:dyDescent="0.25">
      <c r="A42">
        <v>1</v>
      </c>
      <c r="B42" t="s">
        <v>107</v>
      </c>
      <c r="C42">
        <v>11</v>
      </c>
      <c r="D42">
        <v>268</v>
      </c>
      <c r="E42">
        <v>388</v>
      </c>
      <c r="F42">
        <v>69.099999999999994</v>
      </c>
      <c r="G42">
        <v>2800</v>
      </c>
      <c r="H42">
        <v>20</v>
      </c>
      <c r="I42">
        <v>5.2</v>
      </c>
      <c r="J42">
        <v>10</v>
      </c>
      <c r="K42">
        <v>2.6</v>
      </c>
      <c r="L42">
        <v>56</v>
      </c>
      <c r="M42">
        <v>7.6</v>
      </c>
      <c r="N42">
        <v>7.4</v>
      </c>
      <c r="O42">
        <v>11</v>
      </c>
      <c r="P42">
        <v>254.5</v>
      </c>
      <c r="Q42">
        <v>97.6</v>
      </c>
      <c r="R42">
        <v>19</v>
      </c>
      <c r="S42">
        <v>137</v>
      </c>
      <c r="T42">
        <v>4.7</v>
      </c>
      <c r="U42">
        <v>6.9</v>
      </c>
      <c r="V42">
        <v>6.8</v>
      </c>
      <c r="W42">
        <v>2</v>
      </c>
      <c r="X42">
        <v>3</v>
      </c>
      <c r="Y42">
        <v>82.81</v>
      </c>
    </row>
    <row r="43" spans="1:28" x14ac:dyDescent="0.25">
      <c r="A43">
        <v>2</v>
      </c>
      <c r="B43" t="s">
        <v>100</v>
      </c>
      <c r="C43">
        <v>11</v>
      </c>
      <c r="D43">
        <v>231</v>
      </c>
      <c r="E43">
        <v>322</v>
      </c>
      <c r="F43">
        <v>71.7</v>
      </c>
      <c r="G43">
        <v>2685</v>
      </c>
      <c r="H43">
        <v>20</v>
      </c>
      <c r="I43">
        <v>6.2</v>
      </c>
      <c r="J43">
        <v>5</v>
      </c>
      <c r="K43">
        <v>1.6</v>
      </c>
      <c r="L43">
        <v>72</v>
      </c>
      <c r="M43">
        <v>8.8000000000000007</v>
      </c>
      <c r="N43">
        <v>9.4</v>
      </c>
      <c r="O43">
        <v>12.3</v>
      </c>
      <c r="P43">
        <v>244.1</v>
      </c>
      <c r="Q43">
        <v>113</v>
      </c>
      <c r="R43">
        <v>36</v>
      </c>
      <c r="S43">
        <v>163</v>
      </c>
      <c r="T43">
        <v>10.1</v>
      </c>
      <c r="U43">
        <v>7.5</v>
      </c>
      <c r="V43">
        <v>8</v>
      </c>
      <c r="W43">
        <v>0</v>
      </c>
      <c r="X43">
        <v>1</v>
      </c>
      <c r="Y43">
        <v>128.75</v>
      </c>
    </row>
    <row r="44" spans="1:28" x14ac:dyDescent="0.25">
      <c r="A44">
        <v>3</v>
      </c>
      <c r="B44" t="s">
        <v>79</v>
      </c>
      <c r="C44">
        <v>10</v>
      </c>
      <c r="D44">
        <v>259</v>
      </c>
      <c r="E44">
        <v>371</v>
      </c>
      <c r="F44">
        <v>69.8</v>
      </c>
      <c r="G44">
        <v>2587</v>
      </c>
      <c r="H44">
        <v>22</v>
      </c>
      <c r="I44">
        <v>5.9</v>
      </c>
      <c r="J44">
        <v>7</v>
      </c>
      <c r="K44">
        <v>1.9</v>
      </c>
      <c r="L44">
        <v>74</v>
      </c>
      <c r="M44">
        <v>7.2</v>
      </c>
      <c r="N44">
        <v>7.6</v>
      </c>
      <c r="O44">
        <v>10.4</v>
      </c>
      <c r="P44">
        <v>258.7</v>
      </c>
      <c r="Q44">
        <v>102.3</v>
      </c>
      <c r="R44">
        <v>16</v>
      </c>
      <c r="S44">
        <v>99</v>
      </c>
      <c r="T44">
        <v>4.0999999999999996</v>
      </c>
      <c r="U44">
        <v>6.7</v>
      </c>
      <c r="V44">
        <v>7</v>
      </c>
      <c r="W44">
        <v>2</v>
      </c>
      <c r="X44">
        <v>1</v>
      </c>
      <c r="Y44">
        <v>116.22</v>
      </c>
    </row>
    <row r="45" spans="1:28" x14ac:dyDescent="0.25">
      <c r="A45">
        <v>4</v>
      </c>
      <c r="B45" t="s">
        <v>90</v>
      </c>
      <c r="C45">
        <v>11</v>
      </c>
      <c r="D45">
        <v>256</v>
      </c>
      <c r="E45">
        <v>388</v>
      </c>
      <c r="F45">
        <v>66</v>
      </c>
      <c r="G45">
        <v>2547</v>
      </c>
      <c r="H45">
        <v>19</v>
      </c>
      <c r="I45">
        <v>4.9000000000000004</v>
      </c>
      <c r="J45">
        <v>9</v>
      </c>
      <c r="K45">
        <v>2.2999999999999998</v>
      </c>
      <c r="L45">
        <v>60</v>
      </c>
      <c r="M45">
        <v>7.1</v>
      </c>
      <c r="N45">
        <v>7.1</v>
      </c>
      <c r="O45">
        <v>10.8</v>
      </c>
      <c r="P45">
        <v>231.5</v>
      </c>
      <c r="Q45">
        <v>93.5</v>
      </c>
      <c r="R45">
        <v>37</v>
      </c>
      <c r="S45">
        <v>225</v>
      </c>
      <c r="T45">
        <v>8.6999999999999993</v>
      </c>
      <c r="U45">
        <v>6</v>
      </c>
      <c r="V45">
        <v>5.9</v>
      </c>
      <c r="W45">
        <v>2</v>
      </c>
      <c r="X45">
        <v>2</v>
      </c>
      <c r="Y45">
        <v>29.08</v>
      </c>
    </row>
    <row r="46" spans="1:28" x14ac:dyDescent="0.25">
      <c r="A46">
        <v>5</v>
      </c>
      <c r="B46" t="s">
        <v>84</v>
      </c>
      <c r="C46">
        <v>10</v>
      </c>
      <c r="D46">
        <v>224</v>
      </c>
      <c r="E46">
        <v>324</v>
      </c>
      <c r="F46">
        <v>69.099999999999994</v>
      </c>
      <c r="G46">
        <v>2516</v>
      </c>
      <c r="H46">
        <v>15</v>
      </c>
      <c r="I46">
        <v>4.5999999999999996</v>
      </c>
      <c r="J46">
        <v>7</v>
      </c>
      <c r="K46">
        <v>2.2000000000000002</v>
      </c>
      <c r="L46">
        <v>75</v>
      </c>
      <c r="M46">
        <v>8.1999999999999993</v>
      </c>
      <c r="N46">
        <v>8.1999999999999993</v>
      </c>
      <c r="O46">
        <v>11.9</v>
      </c>
      <c r="P46">
        <v>251.6</v>
      </c>
      <c r="Q46">
        <v>100.4</v>
      </c>
      <c r="R46">
        <v>21</v>
      </c>
      <c r="S46">
        <v>152</v>
      </c>
      <c r="T46">
        <v>6.1</v>
      </c>
      <c r="U46">
        <v>7.3</v>
      </c>
      <c r="V46">
        <v>7.2</v>
      </c>
      <c r="W46">
        <v>3</v>
      </c>
      <c r="X46">
        <v>3</v>
      </c>
      <c r="Y46">
        <v>89.65</v>
      </c>
    </row>
    <row r="47" spans="1:28" x14ac:dyDescent="0.25">
      <c r="A47">
        <v>6</v>
      </c>
      <c r="B47" t="s">
        <v>88</v>
      </c>
      <c r="C47">
        <v>10</v>
      </c>
      <c r="D47">
        <v>193</v>
      </c>
      <c r="E47">
        <v>276</v>
      </c>
      <c r="F47">
        <v>69.900000000000006</v>
      </c>
      <c r="G47">
        <v>2494</v>
      </c>
      <c r="H47">
        <v>17</v>
      </c>
      <c r="I47">
        <v>6.2</v>
      </c>
      <c r="J47">
        <v>11</v>
      </c>
      <c r="K47">
        <v>4</v>
      </c>
      <c r="L47">
        <v>67</v>
      </c>
      <c r="M47">
        <v>9.3000000000000007</v>
      </c>
      <c r="N47">
        <v>8.6999999999999993</v>
      </c>
      <c r="O47">
        <v>13.2</v>
      </c>
      <c r="P47">
        <v>249.4</v>
      </c>
      <c r="Q47">
        <v>102.9</v>
      </c>
      <c r="R47">
        <v>10</v>
      </c>
      <c r="S47">
        <v>62</v>
      </c>
      <c r="T47">
        <v>3.5</v>
      </c>
      <c r="U47">
        <v>8.6999999999999993</v>
      </c>
      <c r="V47">
        <v>8.1999999999999993</v>
      </c>
      <c r="W47">
        <v>0</v>
      </c>
      <c r="X47">
        <v>2</v>
      </c>
      <c r="Y47">
        <v>87.2</v>
      </c>
    </row>
    <row r="48" spans="1:28" x14ac:dyDescent="0.25">
      <c r="A48">
        <v>7</v>
      </c>
      <c r="B48" t="s">
        <v>85</v>
      </c>
      <c r="C48">
        <v>10</v>
      </c>
      <c r="D48">
        <v>233</v>
      </c>
      <c r="E48">
        <v>361</v>
      </c>
      <c r="F48">
        <v>64.5</v>
      </c>
      <c r="G48">
        <v>2489</v>
      </c>
      <c r="H48">
        <v>18</v>
      </c>
      <c r="I48">
        <v>5</v>
      </c>
      <c r="J48">
        <v>6</v>
      </c>
      <c r="K48">
        <v>1.7</v>
      </c>
      <c r="L48">
        <v>61</v>
      </c>
      <c r="M48">
        <v>7.3</v>
      </c>
      <c r="N48">
        <v>7.5</v>
      </c>
      <c r="O48">
        <v>11.3</v>
      </c>
      <c r="P48">
        <v>248.9</v>
      </c>
      <c r="Q48">
        <v>95.9</v>
      </c>
      <c r="R48">
        <v>20</v>
      </c>
      <c r="S48">
        <v>136</v>
      </c>
      <c r="T48">
        <v>5.2</v>
      </c>
      <c r="U48">
        <v>6.5</v>
      </c>
      <c r="V48">
        <v>6.8</v>
      </c>
      <c r="Y48">
        <v>101.25</v>
      </c>
    </row>
    <row r="49" spans="1:25" x14ac:dyDescent="0.25">
      <c r="A49">
        <v>8</v>
      </c>
      <c r="B49" t="s">
        <v>94</v>
      </c>
      <c r="C49">
        <v>10</v>
      </c>
      <c r="D49">
        <v>223</v>
      </c>
      <c r="E49">
        <v>339</v>
      </c>
      <c r="F49">
        <v>65.8</v>
      </c>
      <c r="G49">
        <v>2469</v>
      </c>
      <c r="H49">
        <v>27</v>
      </c>
      <c r="I49">
        <v>8</v>
      </c>
      <c r="J49">
        <v>2</v>
      </c>
      <c r="K49">
        <v>0.6</v>
      </c>
      <c r="L49">
        <v>88</v>
      </c>
      <c r="M49">
        <v>7.5</v>
      </c>
      <c r="N49">
        <v>8.9</v>
      </c>
      <c r="O49">
        <v>11.5</v>
      </c>
      <c r="P49">
        <v>246.9</v>
      </c>
      <c r="Q49">
        <v>112.4</v>
      </c>
      <c r="R49">
        <v>14</v>
      </c>
      <c r="S49">
        <v>88</v>
      </c>
      <c r="T49">
        <v>4</v>
      </c>
      <c r="U49">
        <v>7</v>
      </c>
      <c r="V49">
        <v>8.3000000000000007</v>
      </c>
      <c r="W49">
        <v>1</v>
      </c>
      <c r="X49">
        <v>1</v>
      </c>
      <c r="Y49">
        <v>113.72</v>
      </c>
    </row>
    <row r="50" spans="1:25" x14ac:dyDescent="0.25">
      <c r="A50">
        <v>9</v>
      </c>
      <c r="B50" t="s">
        <v>77</v>
      </c>
      <c r="C50">
        <v>10</v>
      </c>
      <c r="D50">
        <v>207</v>
      </c>
      <c r="E50">
        <v>299</v>
      </c>
      <c r="F50">
        <v>69.2</v>
      </c>
      <c r="G50">
        <v>2398</v>
      </c>
      <c r="H50">
        <v>18</v>
      </c>
      <c r="I50">
        <v>6</v>
      </c>
      <c r="J50">
        <v>7</v>
      </c>
      <c r="K50">
        <v>2.2999999999999998</v>
      </c>
      <c r="L50">
        <v>54</v>
      </c>
      <c r="M50">
        <v>8.4</v>
      </c>
      <c r="N50">
        <v>8.5</v>
      </c>
      <c r="O50">
        <v>12.1</v>
      </c>
      <c r="P50">
        <v>239.8</v>
      </c>
      <c r="Q50">
        <v>105.1</v>
      </c>
      <c r="R50">
        <v>20</v>
      </c>
      <c r="S50">
        <v>112</v>
      </c>
      <c r="T50">
        <v>6.3</v>
      </c>
      <c r="U50">
        <v>7.5</v>
      </c>
      <c r="V50">
        <v>7.7</v>
      </c>
      <c r="W50">
        <v>2</v>
      </c>
      <c r="X50">
        <v>3</v>
      </c>
      <c r="Y50">
        <v>106.79</v>
      </c>
    </row>
    <row r="51" spans="1:25" x14ac:dyDescent="0.25">
      <c r="A51">
        <v>10</v>
      </c>
      <c r="B51" t="s">
        <v>87</v>
      </c>
      <c r="C51">
        <v>10</v>
      </c>
      <c r="D51">
        <v>217</v>
      </c>
      <c r="E51">
        <v>313</v>
      </c>
      <c r="F51">
        <v>69.3</v>
      </c>
      <c r="G51">
        <v>2368</v>
      </c>
      <c r="H51">
        <v>22</v>
      </c>
      <c r="I51">
        <v>7</v>
      </c>
      <c r="J51">
        <v>4</v>
      </c>
      <c r="K51">
        <v>1.3</v>
      </c>
      <c r="L51">
        <v>64</v>
      </c>
      <c r="M51">
        <v>8</v>
      </c>
      <c r="N51">
        <v>8.8000000000000007</v>
      </c>
      <c r="O51">
        <v>11.5</v>
      </c>
      <c r="P51">
        <v>236.8</v>
      </c>
      <c r="Q51">
        <v>111.1</v>
      </c>
      <c r="R51">
        <v>20</v>
      </c>
      <c r="S51">
        <v>125</v>
      </c>
      <c r="T51">
        <v>6</v>
      </c>
      <c r="U51">
        <v>7.1</v>
      </c>
      <c r="V51">
        <v>7.9</v>
      </c>
      <c r="W51">
        <v>0</v>
      </c>
      <c r="X51">
        <v>1</v>
      </c>
      <c r="Y51">
        <v>85.8</v>
      </c>
    </row>
    <row r="52" spans="1:25" x14ac:dyDescent="0.25">
      <c r="A52">
        <v>11</v>
      </c>
      <c r="B52" t="s">
        <v>91</v>
      </c>
      <c r="C52">
        <v>11</v>
      </c>
      <c r="D52">
        <v>237</v>
      </c>
      <c r="E52">
        <v>388</v>
      </c>
      <c r="F52">
        <v>61.1</v>
      </c>
      <c r="G52">
        <v>2343</v>
      </c>
      <c r="H52">
        <v>18</v>
      </c>
      <c r="I52">
        <v>4.5999999999999996</v>
      </c>
      <c r="J52">
        <v>8</v>
      </c>
      <c r="K52">
        <v>2.1</v>
      </c>
      <c r="L52">
        <v>52</v>
      </c>
      <c r="M52">
        <v>6.2</v>
      </c>
      <c r="N52">
        <v>6.2</v>
      </c>
      <c r="O52">
        <v>10.199999999999999</v>
      </c>
      <c r="P52">
        <v>213</v>
      </c>
      <c r="Q52">
        <v>85.9</v>
      </c>
      <c r="R52">
        <v>13</v>
      </c>
      <c r="S52">
        <v>78</v>
      </c>
      <c r="T52">
        <v>3.2</v>
      </c>
      <c r="U52">
        <v>5.8</v>
      </c>
      <c r="V52">
        <v>5.8</v>
      </c>
      <c r="W52">
        <v>5</v>
      </c>
      <c r="X52">
        <v>5</v>
      </c>
      <c r="Y52">
        <v>42.37</v>
      </c>
    </row>
    <row r="53" spans="1:25" x14ac:dyDescent="0.25">
      <c r="A53">
        <v>12</v>
      </c>
      <c r="B53" t="s">
        <v>81</v>
      </c>
      <c r="C53">
        <v>10</v>
      </c>
      <c r="D53">
        <v>212</v>
      </c>
      <c r="E53">
        <v>312</v>
      </c>
      <c r="F53">
        <v>67.900000000000006</v>
      </c>
      <c r="G53">
        <v>2305</v>
      </c>
      <c r="H53">
        <v>16</v>
      </c>
      <c r="I53">
        <v>5.0999999999999996</v>
      </c>
      <c r="J53">
        <v>3</v>
      </c>
      <c r="K53">
        <v>1</v>
      </c>
      <c r="L53">
        <v>59</v>
      </c>
      <c r="M53">
        <v>7.8</v>
      </c>
      <c r="N53">
        <v>8.4</v>
      </c>
      <c r="O53">
        <v>11.4</v>
      </c>
      <c r="P53">
        <v>230.5</v>
      </c>
      <c r="Q53">
        <v>104.2</v>
      </c>
      <c r="R53">
        <v>16</v>
      </c>
      <c r="S53">
        <v>122</v>
      </c>
      <c r="T53">
        <v>4.9000000000000004</v>
      </c>
      <c r="U53">
        <v>7</v>
      </c>
      <c r="V53">
        <v>7.6</v>
      </c>
      <c r="W53">
        <v>4</v>
      </c>
      <c r="X53">
        <v>3</v>
      </c>
      <c r="Y53">
        <v>102.94</v>
      </c>
    </row>
    <row r="54" spans="1:25" x14ac:dyDescent="0.25">
      <c r="A54">
        <v>13</v>
      </c>
      <c r="B54" t="s">
        <v>105</v>
      </c>
      <c r="C54">
        <v>11</v>
      </c>
      <c r="D54">
        <v>216</v>
      </c>
      <c r="E54">
        <v>352</v>
      </c>
      <c r="F54">
        <v>61.4</v>
      </c>
      <c r="G54">
        <v>2293</v>
      </c>
      <c r="H54">
        <v>13</v>
      </c>
      <c r="I54">
        <v>3.7</v>
      </c>
      <c r="J54">
        <v>7</v>
      </c>
      <c r="K54">
        <v>2</v>
      </c>
      <c r="L54">
        <v>52</v>
      </c>
      <c r="M54">
        <v>7</v>
      </c>
      <c r="N54">
        <v>6.8</v>
      </c>
      <c r="O54">
        <v>11.3</v>
      </c>
      <c r="P54">
        <v>208.5</v>
      </c>
      <c r="Q54">
        <v>86.2</v>
      </c>
      <c r="R54">
        <v>33</v>
      </c>
      <c r="S54">
        <v>156</v>
      </c>
      <c r="T54">
        <v>8.6</v>
      </c>
      <c r="U54">
        <v>6</v>
      </c>
      <c r="V54">
        <v>5.8</v>
      </c>
      <c r="Y54">
        <v>36.74</v>
      </c>
    </row>
    <row r="55" spans="1:25" x14ac:dyDescent="0.25">
      <c r="A55">
        <v>14</v>
      </c>
      <c r="B55" t="s">
        <v>83</v>
      </c>
      <c r="C55">
        <v>10</v>
      </c>
      <c r="D55">
        <v>252</v>
      </c>
      <c r="E55">
        <v>375</v>
      </c>
      <c r="F55">
        <v>67.2</v>
      </c>
      <c r="G55">
        <v>2278</v>
      </c>
      <c r="H55">
        <v>16</v>
      </c>
      <c r="I55">
        <v>4.3</v>
      </c>
      <c r="J55">
        <v>6</v>
      </c>
      <c r="K55">
        <v>1.6</v>
      </c>
      <c r="L55">
        <v>50</v>
      </c>
      <c r="M55">
        <v>6.8</v>
      </c>
      <c r="N55">
        <v>6.9</v>
      </c>
      <c r="O55">
        <v>10</v>
      </c>
      <c r="P55">
        <v>227.8</v>
      </c>
      <c r="Q55">
        <v>93.8</v>
      </c>
      <c r="R55">
        <v>34</v>
      </c>
      <c r="S55">
        <v>254</v>
      </c>
      <c r="T55">
        <v>8.3000000000000007</v>
      </c>
      <c r="U55">
        <v>5.6</v>
      </c>
      <c r="V55">
        <v>5.7</v>
      </c>
      <c r="Y55">
        <v>43</v>
      </c>
    </row>
    <row r="56" spans="1:25" x14ac:dyDescent="0.25">
      <c r="A56">
        <v>15</v>
      </c>
      <c r="B56" t="s">
        <v>89</v>
      </c>
      <c r="C56">
        <v>10</v>
      </c>
      <c r="D56">
        <v>198</v>
      </c>
      <c r="E56">
        <v>331</v>
      </c>
      <c r="F56">
        <v>59.8</v>
      </c>
      <c r="G56">
        <v>2272</v>
      </c>
      <c r="H56">
        <v>14</v>
      </c>
      <c r="I56">
        <v>4.2</v>
      </c>
      <c r="J56">
        <v>4</v>
      </c>
      <c r="K56">
        <v>1.2</v>
      </c>
      <c r="L56">
        <v>65</v>
      </c>
      <c r="M56">
        <v>7.2</v>
      </c>
      <c r="N56">
        <v>7.5</v>
      </c>
      <c r="O56">
        <v>12</v>
      </c>
      <c r="P56">
        <v>227.2</v>
      </c>
      <c r="Q56">
        <v>90.9</v>
      </c>
      <c r="R56">
        <v>16</v>
      </c>
      <c r="S56">
        <v>106</v>
      </c>
      <c r="T56">
        <v>4.5999999999999996</v>
      </c>
      <c r="U56">
        <v>6.5</v>
      </c>
      <c r="V56">
        <v>6.8</v>
      </c>
      <c r="W56">
        <v>5</v>
      </c>
      <c r="X56">
        <v>5</v>
      </c>
      <c r="Y56">
        <v>48.31</v>
      </c>
    </row>
    <row r="57" spans="1:25" x14ac:dyDescent="0.25">
      <c r="A57">
        <v>16</v>
      </c>
      <c r="B57" t="s">
        <v>102</v>
      </c>
      <c r="C57">
        <v>10</v>
      </c>
      <c r="D57">
        <v>236</v>
      </c>
      <c r="E57">
        <v>373</v>
      </c>
      <c r="F57">
        <v>63.3</v>
      </c>
      <c r="G57">
        <v>2257</v>
      </c>
      <c r="H57">
        <v>20</v>
      </c>
      <c r="I57">
        <v>5.4</v>
      </c>
      <c r="J57">
        <v>11</v>
      </c>
      <c r="K57">
        <v>2.9</v>
      </c>
      <c r="L57">
        <v>64</v>
      </c>
      <c r="M57">
        <v>6.4</v>
      </c>
      <c r="N57">
        <v>6.2</v>
      </c>
      <c r="O57">
        <v>10.199999999999999</v>
      </c>
      <c r="P57">
        <v>225.7</v>
      </c>
      <c r="Q57">
        <v>87.2</v>
      </c>
      <c r="R57">
        <v>23</v>
      </c>
      <c r="S57">
        <v>142</v>
      </c>
      <c r="T57">
        <v>5.8</v>
      </c>
      <c r="U57">
        <v>5.7</v>
      </c>
      <c r="V57">
        <v>5.5</v>
      </c>
      <c r="W57">
        <v>2</v>
      </c>
      <c r="X57">
        <v>2</v>
      </c>
      <c r="Y57">
        <v>5.81</v>
      </c>
    </row>
    <row r="58" spans="1:25" x14ac:dyDescent="0.25">
      <c r="A58">
        <v>17</v>
      </c>
      <c r="B58" t="s">
        <v>76</v>
      </c>
      <c r="C58">
        <v>10</v>
      </c>
      <c r="D58">
        <v>216</v>
      </c>
      <c r="E58">
        <v>340</v>
      </c>
      <c r="F58">
        <v>63.5</v>
      </c>
      <c r="G58">
        <v>2222</v>
      </c>
      <c r="H58">
        <v>17</v>
      </c>
      <c r="I58">
        <v>5</v>
      </c>
      <c r="J58">
        <v>3</v>
      </c>
      <c r="K58">
        <v>0.9</v>
      </c>
      <c r="L58">
        <v>77</v>
      </c>
      <c r="M58">
        <v>7</v>
      </c>
      <c r="N58">
        <v>7.6</v>
      </c>
      <c r="O58">
        <v>10.9</v>
      </c>
      <c r="P58">
        <v>222.2</v>
      </c>
      <c r="Q58">
        <v>97</v>
      </c>
      <c r="R58">
        <v>20</v>
      </c>
      <c r="S58">
        <v>143</v>
      </c>
      <c r="T58">
        <v>5.6</v>
      </c>
      <c r="U58">
        <v>6.2</v>
      </c>
      <c r="V58">
        <v>6.7</v>
      </c>
      <c r="W58">
        <v>4</v>
      </c>
      <c r="X58">
        <v>4</v>
      </c>
      <c r="Y58">
        <v>35.96</v>
      </c>
    </row>
    <row r="59" spans="1:25" x14ac:dyDescent="0.25">
      <c r="A59">
        <v>18</v>
      </c>
      <c r="B59" t="s">
        <v>80</v>
      </c>
      <c r="C59">
        <v>10</v>
      </c>
      <c r="D59">
        <v>233</v>
      </c>
      <c r="E59">
        <v>362</v>
      </c>
      <c r="F59">
        <v>64.400000000000006</v>
      </c>
      <c r="G59">
        <v>2220</v>
      </c>
      <c r="H59">
        <v>14</v>
      </c>
      <c r="I59">
        <v>3.9</v>
      </c>
      <c r="J59">
        <v>6</v>
      </c>
      <c r="K59">
        <v>1.7</v>
      </c>
      <c r="L59">
        <v>54</v>
      </c>
      <c r="M59">
        <v>6.7</v>
      </c>
      <c r="N59">
        <v>6.7</v>
      </c>
      <c r="O59">
        <v>10.4</v>
      </c>
      <c r="P59">
        <v>222</v>
      </c>
      <c r="Q59">
        <v>89.7</v>
      </c>
      <c r="R59">
        <v>25</v>
      </c>
      <c r="S59">
        <v>208</v>
      </c>
      <c r="T59">
        <v>6.5</v>
      </c>
      <c r="U59">
        <v>5.7</v>
      </c>
      <c r="V59">
        <v>5.8</v>
      </c>
      <c r="W59">
        <v>1</v>
      </c>
      <c r="X59">
        <v>2</v>
      </c>
      <c r="Y59">
        <v>37.619999999999997</v>
      </c>
    </row>
    <row r="60" spans="1:25" x14ac:dyDescent="0.25">
      <c r="A60">
        <v>19</v>
      </c>
      <c r="B60" t="s">
        <v>103</v>
      </c>
      <c r="C60">
        <v>10</v>
      </c>
      <c r="D60">
        <v>198</v>
      </c>
      <c r="E60">
        <v>328</v>
      </c>
      <c r="F60">
        <v>60.4</v>
      </c>
      <c r="G60">
        <v>2126</v>
      </c>
      <c r="H60">
        <v>9</v>
      </c>
      <c r="I60">
        <v>2.7</v>
      </c>
      <c r="J60">
        <v>3</v>
      </c>
      <c r="K60">
        <v>0.9</v>
      </c>
      <c r="L60">
        <v>69</v>
      </c>
      <c r="M60">
        <v>6.8</v>
      </c>
      <c r="N60">
        <v>6.9</v>
      </c>
      <c r="O60">
        <v>11.3</v>
      </c>
      <c r="P60">
        <v>212.6</v>
      </c>
      <c r="Q60">
        <v>86.1</v>
      </c>
      <c r="R60">
        <v>14</v>
      </c>
      <c r="S60">
        <v>106</v>
      </c>
      <c r="T60">
        <v>4.0999999999999996</v>
      </c>
      <c r="U60">
        <v>6.2</v>
      </c>
      <c r="V60">
        <v>6.3</v>
      </c>
      <c r="Y60">
        <v>20.99</v>
      </c>
    </row>
    <row r="61" spans="1:25" x14ac:dyDescent="0.25">
      <c r="A61">
        <v>20</v>
      </c>
      <c r="B61" t="s">
        <v>92</v>
      </c>
      <c r="C61">
        <v>11</v>
      </c>
      <c r="D61">
        <v>197</v>
      </c>
      <c r="E61">
        <v>308</v>
      </c>
      <c r="F61">
        <v>64</v>
      </c>
      <c r="G61">
        <v>2108</v>
      </c>
      <c r="H61">
        <v>15</v>
      </c>
      <c r="I61">
        <v>4.9000000000000004</v>
      </c>
      <c r="J61">
        <v>7</v>
      </c>
      <c r="K61">
        <v>2.2999999999999998</v>
      </c>
      <c r="L61">
        <v>56</v>
      </c>
      <c r="M61">
        <v>7.3</v>
      </c>
      <c r="N61">
        <v>7.3</v>
      </c>
      <c r="O61">
        <v>11.4</v>
      </c>
      <c r="P61">
        <v>191.6</v>
      </c>
      <c r="Q61">
        <v>92.6</v>
      </c>
      <c r="R61">
        <v>27</v>
      </c>
      <c r="S61">
        <v>141</v>
      </c>
      <c r="T61">
        <v>8.1</v>
      </c>
      <c r="U61">
        <v>6.3</v>
      </c>
      <c r="V61">
        <v>6.2</v>
      </c>
      <c r="Y61">
        <v>46.31</v>
      </c>
    </row>
    <row r="62" spans="1:25" x14ac:dyDescent="0.25">
      <c r="A62">
        <v>21</v>
      </c>
      <c r="B62" t="s">
        <v>95</v>
      </c>
      <c r="C62">
        <v>11</v>
      </c>
      <c r="D62">
        <v>225</v>
      </c>
      <c r="E62">
        <v>330</v>
      </c>
      <c r="F62">
        <v>68.2</v>
      </c>
      <c r="G62">
        <v>2063</v>
      </c>
      <c r="H62">
        <v>17</v>
      </c>
      <c r="I62">
        <v>5.2</v>
      </c>
      <c r="J62">
        <v>13</v>
      </c>
      <c r="K62">
        <v>3.9</v>
      </c>
      <c r="L62">
        <v>47</v>
      </c>
      <c r="M62">
        <v>6.7</v>
      </c>
      <c r="N62">
        <v>6</v>
      </c>
      <c r="O62">
        <v>9.8000000000000007</v>
      </c>
      <c r="P62">
        <v>187.5</v>
      </c>
      <c r="Q62">
        <v>87.6</v>
      </c>
      <c r="R62">
        <v>23</v>
      </c>
      <c r="S62">
        <v>153</v>
      </c>
      <c r="T62">
        <v>6.5</v>
      </c>
      <c r="U62">
        <v>5.8</v>
      </c>
      <c r="V62">
        <v>5.2</v>
      </c>
      <c r="W62">
        <v>1</v>
      </c>
      <c r="X62">
        <v>1</v>
      </c>
      <c r="Y62">
        <v>14.51</v>
      </c>
    </row>
    <row r="63" spans="1:25" x14ac:dyDescent="0.25">
      <c r="A63">
        <v>22</v>
      </c>
      <c r="B63" t="s">
        <v>104</v>
      </c>
      <c r="C63">
        <v>11</v>
      </c>
      <c r="D63">
        <v>222</v>
      </c>
      <c r="E63">
        <v>351</v>
      </c>
      <c r="F63">
        <v>63.2</v>
      </c>
      <c r="G63">
        <v>2059</v>
      </c>
      <c r="H63">
        <v>15</v>
      </c>
      <c r="I63">
        <v>4.3</v>
      </c>
      <c r="J63">
        <v>8</v>
      </c>
      <c r="K63">
        <v>2.2999999999999998</v>
      </c>
      <c r="L63">
        <v>54</v>
      </c>
      <c r="M63">
        <v>6.4</v>
      </c>
      <c r="N63">
        <v>6.3</v>
      </c>
      <c r="O63">
        <v>10.199999999999999</v>
      </c>
      <c r="P63">
        <v>187.2</v>
      </c>
      <c r="Q63">
        <v>86.3</v>
      </c>
      <c r="R63">
        <v>27</v>
      </c>
      <c r="S63">
        <v>196</v>
      </c>
      <c r="T63">
        <v>7.1</v>
      </c>
      <c r="U63">
        <v>5.4</v>
      </c>
      <c r="V63">
        <v>5.3</v>
      </c>
      <c r="W63">
        <v>3</v>
      </c>
      <c r="X63">
        <v>4</v>
      </c>
      <c r="Y63">
        <v>15.81</v>
      </c>
    </row>
    <row r="64" spans="1:25" x14ac:dyDescent="0.25">
      <c r="A64">
        <v>23</v>
      </c>
      <c r="B64" t="s">
        <v>75</v>
      </c>
      <c r="C64">
        <v>10</v>
      </c>
      <c r="D64">
        <v>226</v>
      </c>
      <c r="E64">
        <v>343</v>
      </c>
      <c r="F64">
        <v>65.900000000000006</v>
      </c>
      <c r="G64">
        <v>2044</v>
      </c>
      <c r="H64">
        <v>11</v>
      </c>
      <c r="I64">
        <v>3.2</v>
      </c>
      <c r="J64">
        <v>8</v>
      </c>
      <c r="K64">
        <v>2.2999999999999998</v>
      </c>
      <c r="L64">
        <v>87</v>
      </c>
      <c r="M64">
        <v>6.4</v>
      </c>
      <c r="N64">
        <v>6</v>
      </c>
      <c r="O64">
        <v>9.6999999999999993</v>
      </c>
      <c r="P64">
        <v>204.4</v>
      </c>
      <c r="Q64">
        <v>84.6</v>
      </c>
      <c r="R64">
        <v>23</v>
      </c>
      <c r="S64">
        <v>147</v>
      </c>
      <c r="T64">
        <v>6.3</v>
      </c>
      <c r="U64">
        <v>5.6</v>
      </c>
      <c r="V64">
        <v>5.2</v>
      </c>
      <c r="Y64">
        <v>-0.8</v>
      </c>
    </row>
    <row r="65" spans="1:25" x14ac:dyDescent="0.25">
      <c r="A65">
        <v>24</v>
      </c>
      <c r="B65" t="s">
        <v>98</v>
      </c>
      <c r="C65">
        <v>10</v>
      </c>
      <c r="D65">
        <v>202</v>
      </c>
      <c r="E65">
        <v>338</v>
      </c>
      <c r="F65">
        <v>59.8</v>
      </c>
      <c r="G65">
        <v>1994</v>
      </c>
      <c r="H65">
        <v>11</v>
      </c>
      <c r="I65">
        <v>3.3</v>
      </c>
      <c r="J65">
        <v>8</v>
      </c>
      <c r="K65">
        <v>2.4</v>
      </c>
      <c r="L65">
        <v>46</v>
      </c>
      <c r="M65">
        <v>6.4</v>
      </c>
      <c r="N65">
        <v>5.9</v>
      </c>
      <c r="O65">
        <v>10.6</v>
      </c>
      <c r="P65">
        <v>199.4</v>
      </c>
      <c r="Q65">
        <v>79.400000000000006</v>
      </c>
      <c r="R65">
        <v>26</v>
      </c>
      <c r="S65">
        <v>157</v>
      </c>
      <c r="T65">
        <v>7.1</v>
      </c>
      <c r="U65">
        <v>5.5</v>
      </c>
      <c r="V65">
        <v>5.0999999999999996</v>
      </c>
      <c r="W65">
        <v>2</v>
      </c>
      <c r="X65">
        <v>3</v>
      </c>
      <c r="Y65">
        <v>8.7200000000000006</v>
      </c>
    </row>
    <row r="66" spans="1:25" x14ac:dyDescent="0.25">
      <c r="A66">
        <v>25</v>
      </c>
      <c r="B66" t="s">
        <v>96</v>
      </c>
      <c r="C66">
        <v>10</v>
      </c>
      <c r="D66">
        <v>206</v>
      </c>
      <c r="E66">
        <v>307</v>
      </c>
      <c r="F66">
        <v>67.099999999999994</v>
      </c>
      <c r="G66">
        <v>1987</v>
      </c>
      <c r="H66">
        <v>20</v>
      </c>
      <c r="I66">
        <v>6.5</v>
      </c>
      <c r="J66">
        <v>7</v>
      </c>
      <c r="K66">
        <v>2.2999999999999998</v>
      </c>
      <c r="L66">
        <v>80</v>
      </c>
      <c r="M66">
        <v>6.9</v>
      </c>
      <c r="N66">
        <v>7.1</v>
      </c>
      <c r="O66">
        <v>10.199999999999999</v>
      </c>
      <c r="P66">
        <v>198.7</v>
      </c>
      <c r="Q66">
        <v>98.8</v>
      </c>
      <c r="R66">
        <v>19</v>
      </c>
      <c r="S66">
        <v>121</v>
      </c>
      <c r="T66">
        <v>5.8</v>
      </c>
      <c r="U66">
        <v>6.1</v>
      </c>
      <c r="V66">
        <v>6.4</v>
      </c>
      <c r="W66">
        <v>1</v>
      </c>
      <c r="X66">
        <v>2</v>
      </c>
      <c r="Y66">
        <v>40.659999999999997</v>
      </c>
    </row>
    <row r="67" spans="1:25" x14ac:dyDescent="0.25">
      <c r="A67">
        <v>26</v>
      </c>
      <c r="B67" t="s">
        <v>82</v>
      </c>
      <c r="C67">
        <v>10</v>
      </c>
      <c r="D67">
        <v>190</v>
      </c>
      <c r="E67">
        <v>318</v>
      </c>
      <c r="F67">
        <v>59.7</v>
      </c>
      <c r="G67">
        <v>1930</v>
      </c>
      <c r="H67">
        <v>13</v>
      </c>
      <c r="I67">
        <v>4.0999999999999996</v>
      </c>
      <c r="J67">
        <v>13</v>
      </c>
      <c r="K67">
        <v>4.0999999999999996</v>
      </c>
      <c r="L67">
        <v>81</v>
      </c>
      <c r="M67">
        <v>6.7</v>
      </c>
      <c r="N67">
        <v>5.7</v>
      </c>
      <c r="O67">
        <v>11.2</v>
      </c>
      <c r="P67">
        <v>193</v>
      </c>
      <c r="Q67">
        <v>76.400000000000006</v>
      </c>
      <c r="R67">
        <v>34</v>
      </c>
      <c r="S67">
        <v>202</v>
      </c>
      <c r="T67">
        <v>9.6999999999999993</v>
      </c>
      <c r="U67">
        <v>5.5</v>
      </c>
      <c r="V67">
        <v>4.5999999999999996</v>
      </c>
      <c r="W67">
        <v>2</v>
      </c>
      <c r="X67">
        <v>2</v>
      </c>
      <c r="Y67">
        <v>-5.36</v>
      </c>
    </row>
    <row r="68" spans="1:25" x14ac:dyDescent="0.25">
      <c r="A68">
        <v>27</v>
      </c>
      <c r="B68" t="s">
        <v>101</v>
      </c>
      <c r="C68">
        <v>10</v>
      </c>
      <c r="D68">
        <v>207</v>
      </c>
      <c r="E68">
        <v>312</v>
      </c>
      <c r="F68">
        <v>66.3</v>
      </c>
      <c r="G68">
        <v>1876</v>
      </c>
      <c r="H68">
        <v>12</v>
      </c>
      <c r="I68">
        <v>3.8</v>
      </c>
      <c r="J68">
        <v>13</v>
      </c>
      <c r="K68">
        <v>4.2</v>
      </c>
      <c r="L68">
        <v>61</v>
      </c>
      <c r="M68">
        <v>6.7</v>
      </c>
      <c r="N68">
        <v>5.6</v>
      </c>
      <c r="O68">
        <v>10.1</v>
      </c>
      <c r="P68">
        <v>187.6</v>
      </c>
      <c r="Q68">
        <v>80.7</v>
      </c>
      <c r="R68">
        <v>31</v>
      </c>
      <c r="S68">
        <v>214</v>
      </c>
      <c r="T68">
        <v>9</v>
      </c>
      <c r="U68">
        <v>5.5</v>
      </c>
      <c r="V68">
        <v>4.5</v>
      </c>
      <c r="Y68">
        <v>-6.78</v>
      </c>
    </row>
    <row r="69" spans="1:25" x14ac:dyDescent="0.25">
      <c r="A69">
        <v>28</v>
      </c>
      <c r="B69" t="s">
        <v>78</v>
      </c>
      <c r="C69">
        <v>10</v>
      </c>
      <c r="D69">
        <v>180</v>
      </c>
      <c r="E69">
        <v>269</v>
      </c>
      <c r="F69">
        <v>66.900000000000006</v>
      </c>
      <c r="G69">
        <v>1849</v>
      </c>
      <c r="H69">
        <v>16</v>
      </c>
      <c r="I69">
        <v>5.9</v>
      </c>
      <c r="J69">
        <v>1</v>
      </c>
      <c r="K69">
        <v>0.4</v>
      </c>
      <c r="L69">
        <v>79</v>
      </c>
      <c r="M69">
        <v>7.4</v>
      </c>
      <c r="N69">
        <v>8.4</v>
      </c>
      <c r="O69">
        <v>11.1</v>
      </c>
      <c r="P69">
        <v>184.9</v>
      </c>
      <c r="Q69">
        <v>107</v>
      </c>
      <c r="R69">
        <v>26</v>
      </c>
      <c r="S69">
        <v>146</v>
      </c>
      <c r="T69">
        <v>8.8000000000000007</v>
      </c>
      <c r="U69">
        <v>6.3</v>
      </c>
      <c r="V69">
        <v>7.2</v>
      </c>
      <c r="W69">
        <v>1</v>
      </c>
      <c r="X69">
        <v>1</v>
      </c>
      <c r="Y69">
        <v>48.23</v>
      </c>
    </row>
    <row r="70" spans="1:25" x14ac:dyDescent="0.25">
      <c r="A70">
        <v>29</v>
      </c>
      <c r="B70" t="s">
        <v>93</v>
      </c>
      <c r="C70">
        <v>10</v>
      </c>
      <c r="D70">
        <v>178</v>
      </c>
      <c r="E70">
        <v>262</v>
      </c>
      <c r="F70">
        <v>67.900000000000006</v>
      </c>
      <c r="G70">
        <v>1800</v>
      </c>
      <c r="H70">
        <v>16</v>
      </c>
      <c r="I70">
        <v>6.1</v>
      </c>
      <c r="J70">
        <v>7</v>
      </c>
      <c r="K70">
        <v>2.7</v>
      </c>
      <c r="L70">
        <v>56</v>
      </c>
      <c r="M70">
        <v>7.6</v>
      </c>
      <c r="N70">
        <v>7.6</v>
      </c>
      <c r="O70">
        <v>11.2</v>
      </c>
      <c r="P70">
        <v>180</v>
      </c>
      <c r="Q70">
        <v>99.7</v>
      </c>
      <c r="R70">
        <v>30</v>
      </c>
      <c r="S70">
        <v>199</v>
      </c>
      <c r="T70">
        <v>10.3</v>
      </c>
      <c r="U70">
        <v>6.2</v>
      </c>
      <c r="V70">
        <v>6.2</v>
      </c>
      <c r="W70">
        <v>1</v>
      </c>
      <c r="X70">
        <v>1</v>
      </c>
      <c r="Y70">
        <v>13.81</v>
      </c>
    </row>
    <row r="71" spans="1:25" x14ac:dyDescent="0.25">
      <c r="A71">
        <v>30</v>
      </c>
      <c r="B71" t="s">
        <v>97</v>
      </c>
      <c r="C71">
        <v>10</v>
      </c>
      <c r="D71">
        <v>194</v>
      </c>
      <c r="E71">
        <v>332</v>
      </c>
      <c r="F71">
        <v>58.4</v>
      </c>
      <c r="G71">
        <v>1636</v>
      </c>
      <c r="H71">
        <v>6</v>
      </c>
      <c r="I71">
        <v>1.8</v>
      </c>
      <c r="J71">
        <v>6</v>
      </c>
      <c r="K71">
        <v>1.8</v>
      </c>
      <c r="L71">
        <v>47</v>
      </c>
      <c r="M71">
        <v>5.9</v>
      </c>
      <c r="N71">
        <v>5.4</v>
      </c>
      <c r="O71">
        <v>10.1</v>
      </c>
      <c r="P71">
        <v>163.6</v>
      </c>
      <c r="Q71">
        <v>73.8</v>
      </c>
      <c r="R71">
        <v>41</v>
      </c>
      <c r="S71">
        <v>318</v>
      </c>
      <c r="T71">
        <v>11</v>
      </c>
      <c r="U71">
        <v>4.4000000000000004</v>
      </c>
      <c r="V71">
        <v>4</v>
      </c>
      <c r="W71">
        <v>1</v>
      </c>
      <c r="X71">
        <v>1</v>
      </c>
      <c r="Y71">
        <v>-58.96</v>
      </c>
    </row>
    <row r="72" spans="1:25" x14ac:dyDescent="0.25">
      <c r="A72">
        <v>31</v>
      </c>
      <c r="B72" t="s">
        <v>99</v>
      </c>
      <c r="C72">
        <v>10</v>
      </c>
      <c r="D72">
        <v>206</v>
      </c>
      <c r="E72">
        <v>360</v>
      </c>
      <c r="F72">
        <v>57.2</v>
      </c>
      <c r="G72">
        <v>1593</v>
      </c>
      <c r="H72">
        <v>9</v>
      </c>
      <c r="I72">
        <v>2.5</v>
      </c>
      <c r="J72">
        <v>9</v>
      </c>
      <c r="K72">
        <v>2.5</v>
      </c>
      <c r="L72">
        <v>35</v>
      </c>
      <c r="M72">
        <v>5</v>
      </c>
      <c r="N72">
        <v>4.4000000000000004</v>
      </c>
      <c r="O72">
        <v>8.6999999999999993</v>
      </c>
      <c r="P72">
        <v>159.30000000000001</v>
      </c>
      <c r="Q72">
        <v>68.5</v>
      </c>
      <c r="R72">
        <v>29</v>
      </c>
      <c r="S72">
        <v>206</v>
      </c>
      <c r="T72">
        <v>7.5</v>
      </c>
      <c r="U72">
        <v>4.0999999999999996</v>
      </c>
      <c r="V72">
        <v>3.5</v>
      </c>
      <c r="W72">
        <v>1</v>
      </c>
      <c r="X72">
        <v>1</v>
      </c>
      <c r="Y72">
        <v>-74.06</v>
      </c>
    </row>
    <row r="73" spans="1:25" x14ac:dyDescent="0.25">
      <c r="A73">
        <v>32</v>
      </c>
      <c r="B73" t="s">
        <v>106</v>
      </c>
      <c r="C73">
        <v>10</v>
      </c>
      <c r="D73">
        <v>172</v>
      </c>
      <c r="E73">
        <v>275</v>
      </c>
      <c r="F73">
        <v>62.5</v>
      </c>
      <c r="G73">
        <v>1399</v>
      </c>
      <c r="H73">
        <v>11</v>
      </c>
      <c r="I73">
        <v>4</v>
      </c>
      <c r="J73">
        <v>4</v>
      </c>
      <c r="K73">
        <v>1.5</v>
      </c>
      <c r="L73">
        <v>42</v>
      </c>
      <c r="M73">
        <v>6</v>
      </c>
      <c r="N73">
        <v>6.1</v>
      </c>
      <c r="O73">
        <v>9.5</v>
      </c>
      <c r="P73">
        <v>139.9</v>
      </c>
      <c r="Q73">
        <v>86.4</v>
      </c>
      <c r="R73">
        <v>36</v>
      </c>
      <c r="S73">
        <v>243</v>
      </c>
      <c r="T73">
        <v>11.6</v>
      </c>
      <c r="U73">
        <v>4.5</v>
      </c>
      <c r="V73">
        <v>4.5999999999999996</v>
      </c>
      <c r="W73">
        <v>1</v>
      </c>
      <c r="X73">
        <v>2</v>
      </c>
      <c r="Y73">
        <v>-23.11</v>
      </c>
    </row>
    <row r="74" spans="1:25" x14ac:dyDescent="0.25">
      <c r="B74" t="s">
        <v>108</v>
      </c>
      <c r="D74">
        <v>216.1</v>
      </c>
      <c r="E74">
        <v>332.7</v>
      </c>
      <c r="F74">
        <v>64.900000000000006</v>
      </c>
      <c r="G74">
        <v>2187.6999999999998</v>
      </c>
      <c r="H74">
        <v>15.8</v>
      </c>
      <c r="I74">
        <v>4.8</v>
      </c>
      <c r="J74">
        <v>7</v>
      </c>
      <c r="K74">
        <v>2.1</v>
      </c>
      <c r="L74">
        <v>62</v>
      </c>
      <c r="M74">
        <v>7.1</v>
      </c>
      <c r="N74">
        <v>7.1</v>
      </c>
      <c r="O74">
        <v>10.9</v>
      </c>
      <c r="P74">
        <v>213.4</v>
      </c>
      <c r="Q74">
        <v>92.7</v>
      </c>
      <c r="R74">
        <v>24.3</v>
      </c>
      <c r="S74">
        <v>158</v>
      </c>
      <c r="T74">
        <v>6.8</v>
      </c>
      <c r="U74">
        <v>6.13</v>
      </c>
      <c r="V74">
        <v>6.1</v>
      </c>
      <c r="W74">
        <v>1.5</v>
      </c>
      <c r="X74">
        <v>1.8</v>
      </c>
      <c r="Y74">
        <v>41.7</v>
      </c>
    </row>
    <row r="75" spans="1:25" x14ac:dyDescent="0.25">
      <c r="B75" t="s">
        <v>109</v>
      </c>
      <c r="D75">
        <v>6914</v>
      </c>
      <c r="E75">
        <v>10647</v>
      </c>
      <c r="F75">
        <v>64.900000000000006</v>
      </c>
      <c r="G75">
        <v>70007</v>
      </c>
      <c r="H75">
        <v>507</v>
      </c>
      <c r="I75">
        <v>4.8</v>
      </c>
      <c r="J75">
        <v>223</v>
      </c>
      <c r="K75">
        <v>2.1</v>
      </c>
      <c r="L75">
        <v>88</v>
      </c>
      <c r="M75">
        <v>7.1</v>
      </c>
      <c r="N75">
        <v>7.1</v>
      </c>
      <c r="O75">
        <v>10.9</v>
      </c>
      <c r="P75">
        <v>213.4</v>
      </c>
      <c r="Q75">
        <v>92.7</v>
      </c>
      <c r="R75">
        <v>779</v>
      </c>
      <c r="S75">
        <v>5057</v>
      </c>
      <c r="T75">
        <v>6.8</v>
      </c>
      <c r="U75">
        <v>6.13</v>
      </c>
      <c r="V75">
        <v>6.1</v>
      </c>
      <c r="W75">
        <v>47</v>
      </c>
      <c r="X75">
        <v>56</v>
      </c>
    </row>
    <row r="76" spans="1:25" x14ac:dyDescent="0.25">
      <c r="B76" t="s">
        <v>110</v>
      </c>
      <c r="D76">
        <v>21.1</v>
      </c>
      <c r="E76">
        <v>32.5</v>
      </c>
      <c r="F76">
        <v>64.900000000000006</v>
      </c>
      <c r="G76">
        <v>213.4</v>
      </c>
      <c r="H76">
        <v>1.5</v>
      </c>
      <c r="I76">
        <v>4.8</v>
      </c>
      <c r="J76">
        <v>0.7</v>
      </c>
      <c r="K76">
        <v>2.1</v>
      </c>
      <c r="M76">
        <v>7.1</v>
      </c>
      <c r="N76">
        <v>7.1</v>
      </c>
      <c r="O76">
        <v>10.9</v>
      </c>
      <c r="P76">
        <v>213.4</v>
      </c>
      <c r="Q76">
        <v>92.7</v>
      </c>
      <c r="R76">
        <v>2.4</v>
      </c>
      <c r="S76">
        <v>15.4</v>
      </c>
      <c r="T76">
        <v>6.8</v>
      </c>
      <c r="U76">
        <v>6.13</v>
      </c>
      <c r="V76">
        <v>6.1</v>
      </c>
    </row>
    <row r="79" spans="1:25" x14ac:dyDescent="0.25">
      <c r="A79" s="25" t="s">
        <v>163</v>
      </c>
      <c r="B79" s="25"/>
      <c r="C79" s="25"/>
    </row>
    <row r="80" spans="1:25" x14ac:dyDescent="0.25">
      <c r="A80" t="s">
        <v>54</v>
      </c>
      <c r="B80" t="s">
        <v>55</v>
      </c>
      <c r="C80" t="s">
        <v>56</v>
      </c>
      <c r="D80" t="s">
        <v>65</v>
      </c>
      <c r="E80" t="s">
        <v>58</v>
      </c>
      <c r="F80" t="s">
        <v>66</v>
      </c>
      <c r="G80" t="s">
        <v>129</v>
      </c>
      <c r="H80" t="s">
        <v>69</v>
      </c>
      <c r="I80" t="s">
        <v>132</v>
      </c>
      <c r="J80" t="s">
        <v>157</v>
      </c>
      <c r="K80" t="s">
        <v>74</v>
      </c>
    </row>
    <row r="81" spans="1:11" x14ac:dyDescent="0.25">
      <c r="A81">
        <v>1</v>
      </c>
      <c r="B81" t="s">
        <v>92</v>
      </c>
      <c r="C81">
        <v>11</v>
      </c>
      <c r="D81">
        <v>308</v>
      </c>
      <c r="E81">
        <v>1524</v>
      </c>
      <c r="F81">
        <v>12</v>
      </c>
      <c r="G81">
        <v>60</v>
      </c>
      <c r="H81">
        <v>4.9000000000000004</v>
      </c>
      <c r="I81">
        <v>138.5</v>
      </c>
      <c r="J81">
        <v>13</v>
      </c>
      <c r="K81">
        <v>21.01</v>
      </c>
    </row>
    <row r="82" spans="1:11" x14ac:dyDescent="0.25">
      <c r="A82">
        <v>2</v>
      </c>
      <c r="B82" t="s">
        <v>77</v>
      </c>
      <c r="C82">
        <v>10</v>
      </c>
      <c r="D82">
        <v>301</v>
      </c>
      <c r="E82">
        <v>1476</v>
      </c>
      <c r="F82">
        <v>19</v>
      </c>
      <c r="G82">
        <v>64</v>
      </c>
      <c r="H82">
        <v>4.9000000000000004</v>
      </c>
      <c r="I82">
        <v>147.6</v>
      </c>
      <c r="J82">
        <v>12</v>
      </c>
      <c r="K82">
        <v>23.62</v>
      </c>
    </row>
    <row r="83" spans="1:11" x14ac:dyDescent="0.25">
      <c r="A83">
        <v>3</v>
      </c>
      <c r="B83" t="s">
        <v>89</v>
      </c>
      <c r="C83">
        <v>10</v>
      </c>
      <c r="D83">
        <v>302</v>
      </c>
      <c r="E83">
        <v>1466</v>
      </c>
      <c r="F83">
        <v>12</v>
      </c>
      <c r="G83">
        <v>39</v>
      </c>
      <c r="H83">
        <v>4.9000000000000004</v>
      </c>
      <c r="I83">
        <v>146.6</v>
      </c>
      <c r="J83">
        <v>9</v>
      </c>
      <c r="K83">
        <v>25.36</v>
      </c>
    </row>
    <row r="84" spans="1:11" x14ac:dyDescent="0.25">
      <c r="A84">
        <v>4</v>
      </c>
      <c r="B84" t="s">
        <v>84</v>
      </c>
      <c r="C84">
        <v>10</v>
      </c>
      <c r="D84">
        <v>274</v>
      </c>
      <c r="E84">
        <v>1453</v>
      </c>
      <c r="F84">
        <v>22</v>
      </c>
      <c r="G84">
        <v>83</v>
      </c>
      <c r="H84">
        <v>5.3</v>
      </c>
      <c r="I84">
        <v>145.30000000000001</v>
      </c>
      <c r="J84">
        <v>12</v>
      </c>
      <c r="K84">
        <v>74.430000000000007</v>
      </c>
    </row>
    <row r="85" spans="1:11" x14ac:dyDescent="0.25">
      <c r="A85">
        <v>5</v>
      </c>
      <c r="B85" t="s">
        <v>93</v>
      </c>
      <c r="C85">
        <v>10</v>
      </c>
      <c r="D85">
        <v>274</v>
      </c>
      <c r="E85">
        <v>1420</v>
      </c>
      <c r="F85">
        <v>11</v>
      </c>
      <c r="G85">
        <v>71</v>
      </c>
      <c r="H85">
        <v>5.2</v>
      </c>
      <c r="I85">
        <v>142</v>
      </c>
      <c r="J85">
        <v>14</v>
      </c>
      <c r="K85">
        <v>20.45</v>
      </c>
    </row>
    <row r="86" spans="1:11" x14ac:dyDescent="0.25">
      <c r="A86">
        <v>6</v>
      </c>
      <c r="B86" t="s">
        <v>106</v>
      </c>
      <c r="C86">
        <v>10</v>
      </c>
      <c r="D86">
        <v>282</v>
      </c>
      <c r="E86">
        <v>1416</v>
      </c>
      <c r="F86">
        <v>7</v>
      </c>
      <c r="G86">
        <v>50</v>
      </c>
      <c r="H86">
        <v>5</v>
      </c>
      <c r="I86">
        <v>141.6</v>
      </c>
      <c r="J86">
        <v>11</v>
      </c>
      <c r="K86">
        <v>10.220000000000001</v>
      </c>
    </row>
    <row r="87" spans="1:11" x14ac:dyDescent="0.25">
      <c r="A87">
        <v>7</v>
      </c>
      <c r="B87" t="s">
        <v>104</v>
      </c>
      <c r="C87">
        <v>11</v>
      </c>
      <c r="D87">
        <v>317</v>
      </c>
      <c r="E87">
        <v>1398</v>
      </c>
      <c r="F87">
        <v>7</v>
      </c>
      <c r="G87">
        <v>53</v>
      </c>
      <c r="H87">
        <v>4.4000000000000004</v>
      </c>
      <c r="I87">
        <v>127.1</v>
      </c>
      <c r="J87">
        <v>13</v>
      </c>
      <c r="K87">
        <v>7.73</v>
      </c>
    </row>
    <row r="88" spans="1:11" x14ac:dyDescent="0.25">
      <c r="A88">
        <v>8</v>
      </c>
      <c r="B88" t="s">
        <v>105</v>
      </c>
      <c r="C88">
        <v>11</v>
      </c>
      <c r="D88">
        <v>323</v>
      </c>
      <c r="E88">
        <v>1372</v>
      </c>
      <c r="F88">
        <v>16</v>
      </c>
      <c r="G88">
        <v>31</v>
      </c>
      <c r="H88">
        <v>4.2</v>
      </c>
      <c r="I88">
        <v>124.7</v>
      </c>
      <c r="J88">
        <v>9</v>
      </c>
      <c r="K88">
        <v>27.01</v>
      </c>
    </row>
    <row r="89" spans="1:11" x14ac:dyDescent="0.25">
      <c r="A89">
        <v>9</v>
      </c>
      <c r="B89" t="s">
        <v>91</v>
      </c>
      <c r="C89">
        <v>11</v>
      </c>
      <c r="D89">
        <v>291</v>
      </c>
      <c r="E89">
        <v>1345</v>
      </c>
      <c r="F89">
        <v>11</v>
      </c>
      <c r="G89">
        <v>50</v>
      </c>
      <c r="H89">
        <v>4.5999999999999996</v>
      </c>
      <c r="I89">
        <v>122.3</v>
      </c>
      <c r="J89">
        <v>7</v>
      </c>
      <c r="K89">
        <v>1.91</v>
      </c>
    </row>
    <row r="90" spans="1:11" x14ac:dyDescent="0.25">
      <c r="A90">
        <v>10</v>
      </c>
      <c r="B90" t="s">
        <v>87</v>
      </c>
      <c r="C90">
        <v>10</v>
      </c>
      <c r="D90">
        <v>281</v>
      </c>
      <c r="E90">
        <v>1301</v>
      </c>
      <c r="F90">
        <v>13</v>
      </c>
      <c r="G90">
        <v>78</v>
      </c>
      <c r="H90">
        <v>4.5999999999999996</v>
      </c>
      <c r="I90">
        <v>130.1</v>
      </c>
      <c r="J90">
        <v>5</v>
      </c>
      <c r="K90">
        <v>3.61</v>
      </c>
    </row>
    <row r="91" spans="1:11" x14ac:dyDescent="0.25">
      <c r="A91">
        <v>11</v>
      </c>
      <c r="B91" t="s">
        <v>98</v>
      </c>
      <c r="C91">
        <v>10</v>
      </c>
      <c r="D91">
        <v>295</v>
      </c>
      <c r="E91">
        <v>1275</v>
      </c>
      <c r="F91">
        <v>14</v>
      </c>
      <c r="G91">
        <v>71</v>
      </c>
      <c r="H91">
        <v>4.3</v>
      </c>
      <c r="I91">
        <v>127.5</v>
      </c>
      <c r="J91">
        <v>8</v>
      </c>
      <c r="K91">
        <v>33.74</v>
      </c>
    </row>
    <row r="92" spans="1:11" x14ac:dyDescent="0.25">
      <c r="A92">
        <v>12</v>
      </c>
      <c r="B92" t="s">
        <v>90</v>
      </c>
      <c r="C92">
        <v>11</v>
      </c>
      <c r="D92">
        <v>280</v>
      </c>
      <c r="E92">
        <v>1273</v>
      </c>
      <c r="F92">
        <v>5</v>
      </c>
      <c r="G92">
        <v>54</v>
      </c>
      <c r="H92">
        <v>4.5</v>
      </c>
      <c r="I92">
        <v>115.7</v>
      </c>
      <c r="J92">
        <v>9</v>
      </c>
      <c r="K92">
        <v>23.64</v>
      </c>
    </row>
    <row r="93" spans="1:11" x14ac:dyDescent="0.25">
      <c r="A93">
        <v>13</v>
      </c>
      <c r="B93" t="s">
        <v>100</v>
      </c>
      <c r="C93">
        <v>11</v>
      </c>
      <c r="D93">
        <v>316</v>
      </c>
      <c r="E93">
        <v>1242</v>
      </c>
      <c r="F93">
        <v>12</v>
      </c>
      <c r="G93">
        <v>69</v>
      </c>
      <c r="H93">
        <v>3.9</v>
      </c>
      <c r="I93">
        <v>112.9</v>
      </c>
      <c r="J93">
        <v>15</v>
      </c>
      <c r="K93">
        <v>-24.27</v>
      </c>
    </row>
    <row r="94" spans="1:11" x14ac:dyDescent="0.25">
      <c r="A94">
        <v>14</v>
      </c>
      <c r="B94" t="s">
        <v>95</v>
      </c>
      <c r="C94">
        <v>11</v>
      </c>
      <c r="D94">
        <v>260</v>
      </c>
      <c r="E94">
        <v>1241</v>
      </c>
      <c r="F94">
        <v>7</v>
      </c>
      <c r="G94">
        <v>59</v>
      </c>
      <c r="H94">
        <v>4.8</v>
      </c>
      <c r="I94">
        <v>112.8</v>
      </c>
      <c r="J94">
        <v>12</v>
      </c>
      <c r="K94">
        <v>15.43</v>
      </c>
    </row>
    <row r="95" spans="1:11" x14ac:dyDescent="0.25">
      <c r="A95">
        <v>15</v>
      </c>
      <c r="B95" t="s">
        <v>79</v>
      </c>
      <c r="C95">
        <v>10</v>
      </c>
      <c r="D95">
        <v>258</v>
      </c>
      <c r="E95">
        <v>1200</v>
      </c>
      <c r="F95">
        <v>10</v>
      </c>
      <c r="G95">
        <v>66</v>
      </c>
      <c r="H95">
        <v>4.7</v>
      </c>
      <c r="I95">
        <v>120</v>
      </c>
      <c r="J95">
        <v>12</v>
      </c>
      <c r="K95">
        <v>6.63</v>
      </c>
    </row>
    <row r="96" spans="1:11" x14ac:dyDescent="0.25">
      <c r="A96">
        <v>16</v>
      </c>
      <c r="B96" t="s">
        <v>103</v>
      </c>
      <c r="C96">
        <v>10</v>
      </c>
      <c r="D96">
        <v>269</v>
      </c>
      <c r="E96">
        <v>1199</v>
      </c>
      <c r="F96">
        <v>12</v>
      </c>
      <c r="G96">
        <v>81</v>
      </c>
      <c r="H96">
        <v>4.5</v>
      </c>
      <c r="I96">
        <v>119.9</v>
      </c>
      <c r="J96">
        <v>12</v>
      </c>
      <c r="K96">
        <v>9.2899999999999991</v>
      </c>
    </row>
    <row r="97" spans="1:11" x14ac:dyDescent="0.25">
      <c r="A97">
        <v>17</v>
      </c>
      <c r="B97" t="s">
        <v>88</v>
      </c>
      <c r="C97">
        <v>10</v>
      </c>
      <c r="D97">
        <v>307</v>
      </c>
      <c r="E97">
        <v>1164</v>
      </c>
      <c r="F97">
        <v>12</v>
      </c>
      <c r="G97">
        <v>31</v>
      </c>
      <c r="H97">
        <v>3.8</v>
      </c>
      <c r="I97">
        <v>116.4</v>
      </c>
      <c r="J97">
        <v>15</v>
      </c>
      <c r="K97">
        <v>-20.92</v>
      </c>
    </row>
    <row r="98" spans="1:11" x14ac:dyDescent="0.25">
      <c r="A98">
        <v>18</v>
      </c>
      <c r="B98" t="s">
        <v>85</v>
      </c>
      <c r="C98">
        <v>10</v>
      </c>
      <c r="D98">
        <v>259</v>
      </c>
      <c r="E98">
        <v>1153</v>
      </c>
      <c r="F98">
        <v>12</v>
      </c>
      <c r="G98">
        <v>35</v>
      </c>
      <c r="H98">
        <v>4.5</v>
      </c>
      <c r="I98">
        <v>115.3</v>
      </c>
      <c r="J98">
        <v>9</v>
      </c>
      <c r="K98">
        <v>28.07</v>
      </c>
    </row>
    <row r="99" spans="1:11" x14ac:dyDescent="0.25">
      <c r="A99">
        <v>19</v>
      </c>
      <c r="B99" t="s">
        <v>78</v>
      </c>
      <c r="C99">
        <v>10</v>
      </c>
      <c r="D99">
        <v>292</v>
      </c>
      <c r="E99">
        <v>1152</v>
      </c>
      <c r="F99">
        <v>10</v>
      </c>
      <c r="G99">
        <v>65</v>
      </c>
      <c r="H99">
        <v>3.9</v>
      </c>
      <c r="I99">
        <v>115.2</v>
      </c>
      <c r="J99">
        <v>8</v>
      </c>
      <c r="K99">
        <v>3.72</v>
      </c>
    </row>
    <row r="100" spans="1:11" x14ac:dyDescent="0.25">
      <c r="A100">
        <v>20</v>
      </c>
      <c r="B100" t="s">
        <v>94</v>
      </c>
      <c r="C100">
        <v>10</v>
      </c>
      <c r="D100">
        <v>270</v>
      </c>
      <c r="E100">
        <v>1140</v>
      </c>
      <c r="F100">
        <v>8</v>
      </c>
      <c r="G100">
        <v>45</v>
      </c>
      <c r="H100">
        <v>4.2</v>
      </c>
      <c r="I100">
        <v>114</v>
      </c>
      <c r="J100">
        <v>9</v>
      </c>
      <c r="K100">
        <v>0.79</v>
      </c>
    </row>
    <row r="101" spans="1:11" x14ac:dyDescent="0.25">
      <c r="A101">
        <v>21</v>
      </c>
      <c r="B101" t="s">
        <v>81</v>
      </c>
      <c r="C101">
        <v>10</v>
      </c>
      <c r="D101">
        <v>278</v>
      </c>
      <c r="E101">
        <v>1135</v>
      </c>
      <c r="F101">
        <v>12</v>
      </c>
      <c r="G101">
        <v>25</v>
      </c>
      <c r="H101">
        <v>4.0999999999999996</v>
      </c>
      <c r="I101">
        <v>113.5</v>
      </c>
      <c r="J101">
        <v>12</v>
      </c>
      <c r="K101">
        <v>8.25</v>
      </c>
    </row>
    <row r="102" spans="1:11" x14ac:dyDescent="0.25">
      <c r="A102">
        <v>22</v>
      </c>
      <c r="B102" t="s">
        <v>76</v>
      </c>
      <c r="C102">
        <v>10</v>
      </c>
      <c r="D102">
        <v>264</v>
      </c>
      <c r="E102">
        <v>1100</v>
      </c>
      <c r="F102">
        <v>9</v>
      </c>
      <c r="G102">
        <v>43</v>
      </c>
      <c r="H102">
        <v>4.2</v>
      </c>
      <c r="I102">
        <v>110</v>
      </c>
      <c r="J102">
        <v>10</v>
      </c>
      <c r="K102">
        <v>20.09</v>
      </c>
    </row>
    <row r="103" spans="1:11" x14ac:dyDescent="0.25">
      <c r="A103">
        <v>23</v>
      </c>
      <c r="B103" t="s">
        <v>80</v>
      </c>
      <c r="C103">
        <v>10</v>
      </c>
      <c r="D103">
        <v>259</v>
      </c>
      <c r="E103">
        <v>1076</v>
      </c>
      <c r="F103">
        <v>5</v>
      </c>
      <c r="G103">
        <v>30</v>
      </c>
      <c r="H103">
        <v>4.2</v>
      </c>
      <c r="I103">
        <v>107.6</v>
      </c>
      <c r="J103">
        <v>4</v>
      </c>
      <c r="K103">
        <v>-4.0199999999999996</v>
      </c>
    </row>
    <row r="104" spans="1:11" x14ac:dyDescent="0.25">
      <c r="A104">
        <v>24</v>
      </c>
      <c r="B104" t="s">
        <v>83</v>
      </c>
      <c r="C104">
        <v>10</v>
      </c>
      <c r="D104">
        <v>241</v>
      </c>
      <c r="E104">
        <v>1057</v>
      </c>
      <c r="F104">
        <v>8</v>
      </c>
      <c r="G104">
        <v>71</v>
      </c>
      <c r="H104">
        <v>4.4000000000000004</v>
      </c>
      <c r="I104">
        <v>105.7</v>
      </c>
      <c r="J104">
        <v>9</v>
      </c>
      <c r="K104">
        <v>-6.46</v>
      </c>
    </row>
    <row r="105" spans="1:11" x14ac:dyDescent="0.25">
      <c r="A105">
        <v>25</v>
      </c>
      <c r="B105" t="s">
        <v>107</v>
      </c>
      <c r="C105">
        <v>11</v>
      </c>
      <c r="D105">
        <v>295</v>
      </c>
      <c r="E105">
        <v>1043</v>
      </c>
      <c r="F105">
        <v>8</v>
      </c>
      <c r="G105">
        <v>20</v>
      </c>
      <c r="H105">
        <v>3.5</v>
      </c>
      <c r="I105">
        <v>94.8</v>
      </c>
      <c r="J105">
        <v>10</v>
      </c>
      <c r="K105">
        <v>-14.28</v>
      </c>
    </row>
    <row r="106" spans="1:11" x14ac:dyDescent="0.25">
      <c r="A106">
        <v>26</v>
      </c>
      <c r="B106" t="s">
        <v>82</v>
      </c>
      <c r="C106">
        <v>10</v>
      </c>
      <c r="D106">
        <v>222</v>
      </c>
      <c r="E106">
        <v>1034</v>
      </c>
      <c r="F106">
        <v>8</v>
      </c>
      <c r="G106">
        <v>31</v>
      </c>
      <c r="H106">
        <v>4.7</v>
      </c>
      <c r="I106">
        <v>103.4</v>
      </c>
      <c r="J106">
        <v>16</v>
      </c>
      <c r="K106">
        <v>1.0900000000000001</v>
      </c>
    </row>
    <row r="107" spans="1:11" x14ac:dyDescent="0.25">
      <c r="A107">
        <v>27</v>
      </c>
      <c r="B107" t="s">
        <v>99</v>
      </c>
      <c r="C107">
        <v>10</v>
      </c>
      <c r="D107">
        <v>247</v>
      </c>
      <c r="E107">
        <v>980</v>
      </c>
      <c r="F107">
        <v>6</v>
      </c>
      <c r="G107">
        <v>46</v>
      </c>
      <c r="H107">
        <v>4</v>
      </c>
      <c r="I107">
        <v>98</v>
      </c>
      <c r="J107">
        <v>5</v>
      </c>
      <c r="K107">
        <v>-2.48</v>
      </c>
    </row>
    <row r="108" spans="1:11" x14ac:dyDescent="0.25">
      <c r="A108">
        <v>28</v>
      </c>
      <c r="B108" t="s">
        <v>75</v>
      </c>
      <c r="C108">
        <v>10</v>
      </c>
      <c r="D108">
        <v>249</v>
      </c>
      <c r="E108">
        <v>928</v>
      </c>
      <c r="F108">
        <v>3</v>
      </c>
      <c r="G108">
        <v>29</v>
      </c>
      <c r="H108">
        <v>3.7</v>
      </c>
      <c r="I108">
        <v>92.8</v>
      </c>
      <c r="J108">
        <v>9</v>
      </c>
      <c r="K108">
        <v>-13.81</v>
      </c>
    </row>
    <row r="109" spans="1:11" x14ac:dyDescent="0.25">
      <c r="A109">
        <v>29</v>
      </c>
      <c r="B109" t="s">
        <v>96</v>
      </c>
      <c r="C109">
        <v>10</v>
      </c>
      <c r="D109">
        <v>229</v>
      </c>
      <c r="E109">
        <v>882</v>
      </c>
      <c r="F109">
        <v>5</v>
      </c>
      <c r="G109">
        <v>37</v>
      </c>
      <c r="H109">
        <v>3.9</v>
      </c>
      <c r="I109">
        <v>88.2</v>
      </c>
      <c r="J109">
        <v>9</v>
      </c>
      <c r="K109">
        <v>-2.19</v>
      </c>
    </row>
    <row r="110" spans="1:11" x14ac:dyDescent="0.25">
      <c r="A110">
        <v>30</v>
      </c>
      <c r="B110" t="s">
        <v>101</v>
      </c>
      <c r="C110">
        <v>10</v>
      </c>
      <c r="D110">
        <v>226</v>
      </c>
      <c r="E110">
        <v>814</v>
      </c>
      <c r="F110">
        <v>4</v>
      </c>
      <c r="G110">
        <v>64</v>
      </c>
      <c r="H110">
        <v>3.6</v>
      </c>
      <c r="I110">
        <v>81.400000000000006</v>
      </c>
      <c r="J110">
        <v>6</v>
      </c>
      <c r="K110">
        <v>-34.479999999999997</v>
      </c>
    </row>
    <row r="111" spans="1:11" x14ac:dyDescent="0.25">
      <c r="A111">
        <v>31</v>
      </c>
      <c r="B111" t="s">
        <v>102</v>
      </c>
      <c r="C111">
        <v>10</v>
      </c>
      <c r="D111">
        <v>191</v>
      </c>
      <c r="E111">
        <v>814</v>
      </c>
      <c r="F111">
        <v>5</v>
      </c>
      <c r="G111">
        <v>37</v>
      </c>
      <c r="H111">
        <v>4.3</v>
      </c>
      <c r="I111">
        <v>81.400000000000006</v>
      </c>
      <c r="J111">
        <v>9</v>
      </c>
      <c r="K111">
        <v>13.98</v>
      </c>
    </row>
    <row r="112" spans="1:11" x14ac:dyDescent="0.25">
      <c r="A112">
        <v>32</v>
      </c>
      <c r="B112" t="s">
        <v>97</v>
      </c>
      <c r="C112">
        <v>10</v>
      </c>
      <c r="D112">
        <v>200</v>
      </c>
      <c r="E112">
        <v>789</v>
      </c>
      <c r="F112">
        <v>3</v>
      </c>
      <c r="G112">
        <v>41</v>
      </c>
      <c r="H112">
        <v>3.9</v>
      </c>
      <c r="I112">
        <v>78.900000000000006</v>
      </c>
      <c r="J112">
        <v>11</v>
      </c>
      <c r="K112">
        <v>-20.75</v>
      </c>
    </row>
    <row r="113" spans="1:21" x14ac:dyDescent="0.25">
      <c r="B113" t="s">
        <v>108</v>
      </c>
      <c r="D113">
        <v>271</v>
      </c>
      <c r="E113">
        <v>1183.2</v>
      </c>
      <c r="F113">
        <v>9.6</v>
      </c>
      <c r="G113">
        <v>51</v>
      </c>
      <c r="H113">
        <v>4.4000000000000004</v>
      </c>
      <c r="I113">
        <v>115.4</v>
      </c>
      <c r="J113">
        <v>10.1</v>
      </c>
      <c r="K113">
        <v>7.4</v>
      </c>
    </row>
    <row r="114" spans="1:21" x14ac:dyDescent="0.25">
      <c r="B114" t="s">
        <v>109</v>
      </c>
      <c r="D114">
        <v>8660</v>
      </c>
      <c r="E114">
        <v>37862</v>
      </c>
      <c r="F114">
        <v>308</v>
      </c>
      <c r="G114">
        <v>83</v>
      </c>
      <c r="H114">
        <v>4.4000000000000004</v>
      </c>
      <c r="I114">
        <v>115.4</v>
      </c>
      <c r="J114">
        <v>324</v>
      </c>
    </row>
    <row r="115" spans="1:21" x14ac:dyDescent="0.25">
      <c r="B115" t="s">
        <v>110</v>
      </c>
      <c r="D115">
        <v>26</v>
      </c>
      <c r="E115">
        <v>115.4</v>
      </c>
      <c r="F115">
        <v>0.9</v>
      </c>
      <c r="H115">
        <v>4.4000000000000004</v>
      </c>
      <c r="I115">
        <v>115.4</v>
      </c>
      <c r="J115">
        <v>1</v>
      </c>
    </row>
    <row r="118" spans="1:21" x14ac:dyDescent="0.25">
      <c r="A118" s="25" t="s">
        <v>164</v>
      </c>
      <c r="B118" s="25"/>
      <c r="C118" s="25"/>
    </row>
    <row r="119" spans="1:21" x14ac:dyDescent="0.25">
      <c r="A119" t="s">
        <v>54</v>
      </c>
      <c r="B119" t="s">
        <v>55</v>
      </c>
      <c r="C119" t="s">
        <v>56</v>
      </c>
      <c r="D119" t="s">
        <v>139</v>
      </c>
      <c r="E119" t="s">
        <v>140</v>
      </c>
      <c r="F119" t="s">
        <v>141</v>
      </c>
      <c r="G119" t="s">
        <v>142</v>
      </c>
      <c r="H119" t="s">
        <v>143</v>
      </c>
      <c r="I119" t="s">
        <v>144</v>
      </c>
      <c r="J119" t="s">
        <v>145</v>
      </c>
      <c r="K119" t="s">
        <v>146</v>
      </c>
      <c r="L119" t="s">
        <v>147</v>
      </c>
      <c r="M119" t="s">
        <v>148</v>
      </c>
      <c r="N119" t="s">
        <v>149</v>
      </c>
      <c r="O119" t="s">
        <v>150</v>
      </c>
      <c r="P119" t="s">
        <v>151</v>
      </c>
      <c r="Q119" t="s">
        <v>152</v>
      </c>
      <c r="R119" t="s">
        <v>153</v>
      </c>
      <c r="S119" t="s">
        <v>154</v>
      </c>
      <c r="T119" t="s">
        <v>155</v>
      </c>
      <c r="U119" t="s">
        <v>156</v>
      </c>
    </row>
    <row r="120" spans="1:21" x14ac:dyDescent="0.25">
      <c r="A120" t="s">
        <v>308</v>
      </c>
      <c r="B120" t="s">
        <v>80</v>
      </c>
      <c r="C120" t="s">
        <v>47</v>
      </c>
      <c r="D120" t="s">
        <v>42</v>
      </c>
      <c r="E120" t="s">
        <v>51</v>
      </c>
      <c r="F120" t="s">
        <v>570</v>
      </c>
      <c r="G120" t="s">
        <v>570</v>
      </c>
      <c r="H120" t="s">
        <v>40</v>
      </c>
      <c r="I120" t="s">
        <v>570</v>
      </c>
      <c r="J120" t="s">
        <v>570</v>
      </c>
      <c r="K120" t="s">
        <v>322</v>
      </c>
      <c r="L120" t="s">
        <v>308</v>
      </c>
      <c r="M120" t="s">
        <v>43</v>
      </c>
      <c r="N120" t="s">
        <v>570</v>
      </c>
      <c r="O120" t="s">
        <v>51</v>
      </c>
      <c r="P120" t="s">
        <v>51</v>
      </c>
      <c r="Q120" t="s">
        <v>330</v>
      </c>
      <c r="R120" t="s">
        <v>335</v>
      </c>
      <c r="S120" t="s">
        <v>570</v>
      </c>
      <c r="T120" t="s">
        <v>1172</v>
      </c>
      <c r="U120" t="s">
        <v>513</v>
      </c>
    </row>
    <row r="121" spans="1:21" x14ac:dyDescent="0.25">
      <c r="A121" t="s">
        <v>40</v>
      </c>
      <c r="B121" t="s">
        <v>94</v>
      </c>
      <c r="C121" t="s">
        <v>47</v>
      </c>
      <c r="D121" t="s">
        <v>45</v>
      </c>
      <c r="E121" t="s">
        <v>332</v>
      </c>
      <c r="F121" t="s">
        <v>570</v>
      </c>
      <c r="G121" t="s">
        <v>570</v>
      </c>
      <c r="H121" t="s">
        <v>570</v>
      </c>
      <c r="I121" t="s">
        <v>570</v>
      </c>
      <c r="J121" t="s">
        <v>570</v>
      </c>
      <c r="K121" t="s">
        <v>627</v>
      </c>
      <c r="L121" t="s">
        <v>570</v>
      </c>
      <c r="M121" t="s">
        <v>339</v>
      </c>
      <c r="N121" t="s">
        <v>570</v>
      </c>
      <c r="O121" t="s">
        <v>346</v>
      </c>
      <c r="P121" t="s">
        <v>627</v>
      </c>
      <c r="Q121" t="s">
        <v>47</v>
      </c>
      <c r="R121" t="s">
        <v>52</v>
      </c>
      <c r="S121" t="s">
        <v>570</v>
      </c>
      <c r="T121" t="s">
        <v>1267</v>
      </c>
      <c r="U121" t="s">
        <v>1078</v>
      </c>
    </row>
    <row r="122" spans="1:21" x14ac:dyDescent="0.25">
      <c r="A122" t="s">
        <v>41</v>
      </c>
      <c r="B122" t="s">
        <v>91</v>
      </c>
      <c r="C122" t="s">
        <v>48</v>
      </c>
      <c r="D122" t="s">
        <v>48</v>
      </c>
      <c r="E122" t="s">
        <v>317</v>
      </c>
      <c r="F122" t="s">
        <v>570</v>
      </c>
      <c r="G122" t="s">
        <v>570</v>
      </c>
      <c r="H122" t="s">
        <v>570</v>
      </c>
      <c r="I122" t="s">
        <v>570</v>
      </c>
      <c r="J122" t="s">
        <v>570</v>
      </c>
      <c r="K122" t="s">
        <v>335</v>
      </c>
      <c r="L122" t="s">
        <v>53</v>
      </c>
      <c r="M122" t="s">
        <v>42</v>
      </c>
      <c r="N122" t="s">
        <v>570</v>
      </c>
      <c r="O122" t="s">
        <v>326</v>
      </c>
      <c r="P122" t="s">
        <v>326</v>
      </c>
      <c r="Q122" t="s">
        <v>315</v>
      </c>
      <c r="R122" t="s">
        <v>321</v>
      </c>
      <c r="S122" t="s">
        <v>570</v>
      </c>
      <c r="T122" t="s">
        <v>1244</v>
      </c>
      <c r="U122" t="s">
        <v>1792</v>
      </c>
    </row>
    <row r="123" spans="1:21" x14ac:dyDescent="0.25">
      <c r="A123" t="s">
        <v>53</v>
      </c>
      <c r="B123" t="s">
        <v>85</v>
      </c>
      <c r="C123" t="s">
        <v>47</v>
      </c>
      <c r="D123" t="s">
        <v>49</v>
      </c>
      <c r="E123" t="s">
        <v>317</v>
      </c>
      <c r="F123" t="s">
        <v>570</v>
      </c>
      <c r="G123" t="s">
        <v>570</v>
      </c>
      <c r="H123" t="s">
        <v>570</v>
      </c>
      <c r="I123" t="s">
        <v>570</v>
      </c>
      <c r="J123" t="s">
        <v>570</v>
      </c>
      <c r="K123" t="s">
        <v>336</v>
      </c>
      <c r="L123" t="s">
        <v>308</v>
      </c>
      <c r="M123" t="s">
        <v>40</v>
      </c>
      <c r="N123" t="s">
        <v>570</v>
      </c>
      <c r="O123" t="s">
        <v>326</v>
      </c>
      <c r="P123" t="s">
        <v>334</v>
      </c>
      <c r="Q123" t="s">
        <v>313</v>
      </c>
      <c r="R123" t="s">
        <v>319</v>
      </c>
      <c r="S123" t="s">
        <v>570</v>
      </c>
      <c r="T123" t="s">
        <v>1239</v>
      </c>
      <c r="U123" t="s">
        <v>1029</v>
      </c>
    </row>
    <row r="124" spans="1:21" x14ac:dyDescent="0.25">
      <c r="A124" t="s">
        <v>42</v>
      </c>
      <c r="B124" t="s">
        <v>100</v>
      </c>
      <c r="C124" t="s">
        <v>48</v>
      </c>
      <c r="D124" t="s">
        <v>49</v>
      </c>
      <c r="E124" t="s">
        <v>321</v>
      </c>
      <c r="F124" t="s">
        <v>308</v>
      </c>
      <c r="G124" t="s">
        <v>308</v>
      </c>
      <c r="H124" t="s">
        <v>308</v>
      </c>
      <c r="I124" t="s">
        <v>570</v>
      </c>
      <c r="J124" t="s">
        <v>570</v>
      </c>
      <c r="K124" t="s">
        <v>627</v>
      </c>
      <c r="L124" t="s">
        <v>40</v>
      </c>
      <c r="M124" t="s">
        <v>40</v>
      </c>
      <c r="N124" t="s">
        <v>570</v>
      </c>
      <c r="O124" t="s">
        <v>338</v>
      </c>
      <c r="P124" t="s">
        <v>637</v>
      </c>
      <c r="Q124" t="s">
        <v>52</v>
      </c>
      <c r="R124" t="s">
        <v>315</v>
      </c>
      <c r="S124" t="s">
        <v>308</v>
      </c>
      <c r="T124" t="s">
        <v>1316</v>
      </c>
      <c r="U124" t="s">
        <v>2036</v>
      </c>
    </row>
    <row r="125" spans="1:21" x14ac:dyDescent="0.25">
      <c r="A125" t="s">
        <v>43</v>
      </c>
      <c r="B125" t="s">
        <v>88</v>
      </c>
      <c r="C125" t="s">
        <v>47</v>
      </c>
      <c r="D125" t="s">
        <v>49</v>
      </c>
      <c r="E125" t="s">
        <v>315</v>
      </c>
      <c r="F125" t="s">
        <v>308</v>
      </c>
      <c r="G125" t="s">
        <v>570</v>
      </c>
      <c r="H125" t="s">
        <v>40</v>
      </c>
      <c r="I125" t="s">
        <v>570</v>
      </c>
      <c r="J125" t="s">
        <v>308</v>
      </c>
      <c r="K125" t="s">
        <v>637</v>
      </c>
      <c r="L125" t="s">
        <v>570</v>
      </c>
      <c r="M125" t="s">
        <v>339</v>
      </c>
      <c r="N125" t="s">
        <v>570</v>
      </c>
      <c r="O125" t="s">
        <v>637</v>
      </c>
      <c r="P125" t="s">
        <v>637</v>
      </c>
      <c r="Q125" t="s">
        <v>322</v>
      </c>
      <c r="R125" t="s">
        <v>330</v>
      </c>
      <c r="S125" t="s">
        <v>570</v>
      </c>
      <c r="T125" t="s">
        <v>1322</v>
      </c>
      <c r="U125" t="s">
        <v>1008</v>
      </c>
    </row>
    <row r="126" spans="1:21" x14ac:dyDescent="0.25">
      <c r="A126" t="s">
        <v>44</v>
      </c>
      <c r="B126" t="s">
        <v>81</v>
      </c>
      <c r="C126" t="s">
        <v>47</v>
      </c>
      <c r="D126" t="s">
        <v>49</v>
      </c>
      <c r="E126" t="s">
        <v>313</v>
      </c>
      <c r="F126" t="s">
        <v>570</v>
      </c>
      <c r="G126" t="s">
        <v>570</v>
      </c>
      <c r="H126" t="s">
        <v>570</v>
      </c>
      <c r="I126" t="s">
        <v>570</v>
      </c>
      <c r="J126" t="s">
        <v>570</v>
      </c>
      <c r="K126" t="s">
        <v>334</v>
      </c>
      <c r="L126" t="s">
        <v>40</v>
      </c>
      <c r="M126" t="s">
        <v>40</v>
      </c>
      <c r="N126" t="s">
        <v>570</v>
      </c>
      <c r="O126" t="s">
        <v>325</v>
      </c>
      <c r="P126" t="s">
        <v>330</v>
      </c>
      <c r="Q126" t="s">
        <v>52</v>
      </c>
      <c r="R126" t="s">
        <v>322</v>
      </c>
      <c r="S126" t="s">
        <v>570</v>
      </c>
      <c r="T126" t="s">
        <v>1210</v>
      </c>
      <c r="U126" t="s">
        <v>1020</v>
      </c>
    </row>
    <row r="127" spans="1:21" x14ac:dyDescent="0.25">
      <c r="A127" t="s">
        <v>45</v>
      </c>
      <c r="B127" t="s">
        <v>78</v>
      </c>
      <c r="C127" t="s">
        <v>47</v>
      </c>
      <c r="D127" t="s">
        <v>47</v>
      </c>
      <c r="E127" t="s">
        <v>313</v>
      </c>
      <c r="F127" t="s">
        <v>570</v>
      </c>
      <c r="G127" t="s">
        <v>570</v>
      </c>
      <c r="H127" t="s">
        <v>570</v>
      </c>
      <c r="I127" t="s">
        <v>308</v>
      </c>
      <c r="J127" t="s">
        <v>40</v>
      </c>
      <c r="K127" t="s">
        <v>335</v>
      </c>
      <c r="L127" t="s">
        <v>570</v>
      </c>
      <c r="M127" t="s">
        <v>308</v>
      </c>
      <c r="N127" t="s">
        <v>570</v>
      </c>
      <c r="O127" t="s">
        <v>332</v>
      </c>
      <c r="P127" t="s">
        <v>332</v>
      </c>
      <c r="Q127" t="s">
        <v>48</v>
      </c>
      <c r="R127" t="s">
        <v>50</v>
      </c>
      <c r="S127" t="s">
        <v>570</v>
      </c>
      <c r="T127" t="s">
        <v>726</v>
      </c>
      <c r="U127" t="s">
        <v>1792</v>
      </c>
    </row>
    <row r="128" spans="1:21" x14ac:dyDescent="0.25">
      <c r="A128" t="s">
        <v>46</v>
      </c>
      <c r="B128" t="s">
        <v>84</v>
      </c>
      <c r="C128" t="s">
        <v>47</v>
      </c>
      <c r="D128" t="s">
        <v>324</v>
      </c>
      <c r="E128" t="s">
        <v>52</v>
      </c>
      <c r="F128" t="s">
        <v>570</v>
      </c>
      <c r="G128" t="s">
        <v>570</v>
      </c>
      <c r="H128" t="s">
        <v>570</v>
      </c>
      <c r="I128" t="s">
        <v>308</v>
      </c>
      <c r="J128" t="s">
        <v>570</v>
      </c>
      <c r="K128" t="s">
        <v>673</v>
      </c>
      <c r="L128" t="s">
        <v>40</v>
      </c>
      <c r="M128" t="s">
        <v>43</v>
      </c>
      <c r="N128" t="s">
        <v>570</v>
      </c>
      <c r="O128" t="s">
        <v>335</v>
      </c>
      <c r="P128" t="s">
        <v>338</v>
      </c>
      <c r="Q128" t="s">
        <v>321</v>
      </c>
      <c r="R128" t="s">
        <v>324</v>
      </c>
      <c r="S128" t="s">
        <v>570</v>
      </c>
      <c r="T128" t="s">
        <v>1382</v>
      </c>
      <c r="U128" t="s">
        <v>2311</v>
      </c>
    </row>
    <row r="129" spans="1:21" x14ac:dyDescent="0.25">
      <c r="A129" t="s">
        <v>47</v>
      </c>
      <c r="B129" t="s">
        <v>87</v>
      </c>
      <c r="C129" t="s">
        <v>47</v>
      </c>
      <c r="D129" t="s">
        <v>50</v>
      </c>
      <c r="E129" t="s">
        <v>324</v>
      </c>
      <c r="F129" t="s">
        <v>308</v>
      </c>
      <c r="G129" t="s">
        <v>570</v>
      </c>
      <c r="H129" t="s">
        <v>570</v>
      </c>
      <c r="I129" t="s">
        <v>570</v>
      </c>
      <c r="J129" t="s">
        <v>570</v>
      </c>
      <c r="K129" t="s">
        <v>633</v>
      </c>
      <c r="L129" t="s">
        <v>308</v>
      </c>
      <c r="M129" t="s">
        <v>308</v>
      </c>
      <c r="N129" t="s">
        <v>570</v>
      </c>
      <c r="O129" t="s">
        <v>637</v>
      </c>
      <c r="P129" t="s">
        <v>627</v>
      </c>
      <c r="Q129" t="s">
        <v>50</v>
      </c>
      <c r="R129" t="s">
        <v>315</v>
      </c>
      <c r="S129" t="s">
        <v>308</v>
      </c>
      <c r="T129" t="s">
        <v>1316</v>
      </c>
      <c r="U129" t="s">
        <v>1902</v>
      </c>
    </row>
    <row r="130" spans="1:21" x14ac:dyDescent="0.25">
      <c r="A130" t="s">
        <v>48</v>
      </c>
      <c r="B130" t="s">
        <v>90</v>
      </c>
      <c r="C130" t="s">
        <v>48</v>
      </c>
      <c r="D130" t="s">
        <v>42</v>
      </c>
      <c r="E130" t="s">
        <v>319</v>
      </c>
      <c r="F130" t="s">
        <v>570</v>
      </c>
      <c r="G130" t="s">
        <v>570</v>
      </c>
      <c r="H130" t="s">
        <v>570</v>
      </c>
      <c r="I130" t="s">
        <v>570</v>
      </c>
      <c r="J130" t="s">
        <v>570</v>
      </c>
      <c r="K130" t="s">
        <v>326</v>
      </c>
      <c r="L130" t="s">
        <v>308</v>
      </c>
      <c r="M130" t="s">
        <v>308</v>
      </c>
      <c r="N130" t="s">
        <v>570</v>
      </c>
      <c r="O130" t="s">
        <v>325</v>
      </c>
      <c r="P130" t="s">
        <v>325</v>
      </c>
      <c r="Q130" t="s">
        <v>328</v>
      </c>
      <c r="R130" t="s">
        <v>332</v>
      </c>
      <c r="S130" t="s">
        <v>308</v>
      </c>
      <c r="T130" t="s">
        <v>683</v>
      </c>
      <c r="U130" t="s">
        <v>2112</v>
      </c>
    </row>
    <row r="131" spans="1:21" x14ac:dyDescent="0.25">
      <c r="A131" t="s">
        <v>49</v>
      </c>
      <c r="B131" t="s">
        <v>98</v>
      </c>
      <c r="C131" t="s">
        <v>47</v>
      </c>
      <c r="D131" t="s">
        <v>51</v>
      </c>
      <c r="E131" t="s">
        <v>48</v>
      </c>
      <c r="F131" t="s">
        <v>40</v>
      </c>
      <c r="G131" t="s">
        <v>570</v>
      </c>
      <c r="H131" t="s">
        <v>570</v>
      </c>
      <c r="I131" t="s">
        <v>308</v>
      </c>
      <c r="J131" t="s">
        <v>570</v>
      </c>
      <c r="K131" t="s">
        <v>334</v>
      </c>
      <c r="L131" t="s">
        <v>570</v>
      </c>
      <c r="M131" t="s">
        <v>41</v>
      </c>
      <c r="N131" t="s">
        <v>570</v>
      </c>
      <c r="O131" t="s">
        <v>326</v>
      </c>
      <c r="P131" t="s">
        <v>328</v>
      </c>
      <c r="Q131" t="s">
        <v>313</v>
      </c>
      <c r="R131" t="s">
        <v>321</v>
      </c>
      <c r="S131" t="s">
        <v>570</v>
      </c>
      <c r="T131" t="s">
        <v>1210</v>
      </c>
      <c r="U131" t="s">
        <v>1020</v>
      </c>
    </row>
    <row r="132" spans="1:21" x14ac:dyDescent="0.25">
      <c r="A132" t="s">
        <v>50</v>
      </c>
      <c r="B132" t="s">
        <v>104</v>
      </c>
      <c r="C132" t="s">
        <v>48</v>
      </c>
      <c r="D132" t="s">
        <v>44</v>
      </c>
      <c r="E132" t="s">
        <v>52</v>
      </c>
      <c r="F132" t="s">
        <v>570</v>
      </c>
      <c r="G132" t="s">
        <v>570</v>
      </c>
      <c r="H132" t="s">
        <v>570</v>
      </c>
      <c r="I132" t="s">
        <v>308</v>
      </c>
      <c r="J132" t="s">
        <v>570</v>
      </c>
      <c r="K132" t="s">
        <v>325</v>
      </c>
      <c r="L132" t="s">
        <v>308</v>
      </c>
      <c r="M132" t="s">
        <v>53</v>
      </c>
      <c r="N132" t="s">
        <v>570</v>
      </c>
      <c r="O132" t="s">
        <v>313</v>
      </c>
      <c r="P132" t="s">
        <v>319</v>
      </c>
      <c r="Q132" t="s">
        <v>315</v>
      </c>
      <c r="R132" t="s">
        <v>321</v>
      </c>
      <c r="S132" t="s">
        <v>570</v>
      </c>
      <c r="T132" t="s">
        <v>1150</v>
      </c>
      <c r="U132" t="s">
        <v>390</v>
      </c>
    </row>
    <row r="133" spans="1:21" x14ac:dyDescent="0.25">
      <c r="A133" t="s">
        <v>51</v>
      </c>
      <c r="B133" t="s">
        <v>77</v>
      </c>
      <c r="C133" t="s">
        <v>47</v>
      </c>
      <c r="D133" t="s">
        <v>319</v>
      </c>
      <c r="E133" t="s">
        <v>317</v>
      </c>
      <c r="F133" t="s">
        <v>570</v>
      </c>
      <c r="G133" t="s">
        <v>570</v>
      </c>
      <c r="H133" t="s">
        <v>570</v>
      </c>
      <c r="I133" t="s">
        <v>570</v>
      </c>
      <c r="J133" t="s">
        <v>570</v>
      </c>
      <c r="K133" t="s">
        <v>610</v>
      </c>
      <c r="L133" t="s">
        <v>570</v>
      </c>
      <c r="M133" t="s">
        <v>42</v>
      </c>
      <c r="N133" t="s">
        <v>570</v>
      </c>
      <c r="O133" t="s">
        <v>338</v>
      </c>
      <c r="P133" t="s">
        <v>346</v>
      </c>
      <c r="Q133" t="s">
        <v>50</v>
      </c>
      <c r="R133" t="s">
        <v>52</v>
      </c>
      <c r="S133" t="s">
        <v>570</v>
      </c>
      <c r="T133" t="s">
        <v>1316</v>
      </c>
      <c r="U133" t="s">
        <v>1902</v>
      </c>
    </row>
    <row r="134" spans="1:21" x14ac:dyDescent="0.25">
      <c r="A134" t="s">
        <v>52</v>
      </c>
      <c r="B134" t="s">
        <v>107</v>
      </c>
      <c r="C134" t="s">
        <v>48</v>
      </c>
      <c r="D134" t="s">
        <v>45</v>
      </c>
      <c r="E134" t="s">
        <v>321</v>
      </c>
      <c r="F134" t="s">
        <v>570</v>
      </c>
      <c r="G134" t="s">
        <v>570</v>
      </c>
      <c r="H134" t="s">
        <v>570</v>
      </c>
      <c r="I134" t="s">
        <v>570</v>
      </c>
      <c r="J134" t="s">
        <v>570</v>
      </c>
      <c r="K134" t="s">
        <v>334</v>
      </c>
      <c r="L134" t="s">
        <v>40</v>
      </c>
      <c r="M134" t="s">
        <v>53</v>
      </c>
      <c r="N134" t="s">
        <v>570</v>
      </c>
      <c r="O134" t="s">
        <v>321</v>
      </c>
      <c r="P134" t="s">
        <v>326</v>
      </c>
      <c r="Q134" t="s">
        <v>325</v>
      </c>
      <c r="R134" t="s">
        <v>328</v>
      </c>
      <c r="S134" t="s">
        <v>570</v>
      </c>
      <c r="T134" t="s">
        <v>710</v>
      </c>
      <c r="U134" t="s">
        <v>1106</v>
      </c>
    </row>
    <row r="135" spans="1:21" x14ac:dyDescent="0.25">
      <c r="A135" t="s">
        <v>313</v>
      </c>
      <c r="B135" t="s">
        <v>96</v>
      </c>
      <c r="C135" t="s">
        <v>47</v>
      </c>
      <c r="D135" t="s">
        <v>42</v>
      </c>
      <c r="E135" t="s">
        <v>321</v>
      </c>
      <c r="F135" t="s">
        <v>570</v>
      </c>
      <c r="G135" t="s">
        <v>570</v>
      </c>
      <c r="H135" t="s">
        <v>308</v>
      </c>
      <c r="I135" t="s">
        <v>308</v>
      </c>
      <c r="J135" t="s">
        <v>570</v>
      </c>
      <c r="K135" t="s">
        <v>332</v>
      </c>
      <c r="L135" t="s">
        <v>308</v>
      </c>
      <c r="M135" t="s">
        <v>40</v>
      </c>
      <c r="N135" t="s">
        <v>570</v>
      </c>
      <c r="O135" t="s">
        <v>328</v>
      </c>
      <c r="P135" t="s">
        <v>328</v>
      </c>
      <c r="Q135" t="s">
        <v>319</v>
      </c>
      <c r="R135" t="s">
        <v>324</v>
      </c>
      <c r="S135" t="s">
        <v>570</v>
      </c>
      <c r="T135" t="s">
        <v>683</v>
      </c>
      <c r="U135" t="s">
        <v>1043</v>
      </c>
    </row>
    <row r="136" spans="1:21" x14ac:dyDescent="0.25">
      <c r="A136" t="s">
        <v>315</v>
      </c>
      <c r="B136" t="s">
        <v>82</v>
      </c>
      <c r="C136" t="s">
        <v>47</v>
      </c>
      <c r="D136" t="s">
        <v>45</v>
      </c>
      <c r="E136" t="s">
        <v>50</v>
      </c>
      <c r="F136" t="s">
        <v>570</v>
      </c>
      <c r="G136" t="s">
        <v>570</v>
      </c>
      <c r="H136" t="s">
        <v>308</v>
      </c>
      <c r="I136" t="s">
        <v>308</v>
      </c>
      <c r="J136" t="s">
        <v>570</v>
      </c>
      <c r="K136" t="s">
        <v>325</v>
      </c>
      <c r="L136" t="s">
        <v>40</v>
      </c>
      <c r="M136" t="s">
        <v>53</v>
      </c>
      <c r="N136" t="s">
        <v>570</v>
      </c>
      <c r="O136" t="s">
        <v>319</v>
      </c>
      <c r="P136" t="s">
        <v>319</v>
      </c>
      <c r="Q136" t="s">
        <v>319</v>
      </c>
      <c r="R136" t="s">
        <v>322</v>
      </c>
      <c r="S136" t="s">
        <v>570</v>
      </c>
      <c r="T136" t="s">
        <v>1168</v>
      </c>
      <c r="U136" t="s">
        <v>2448</v>
      </c>
    </row>
    <row r="137" spans="1:21" x14ac:dyDescent="0.25">
      <c r="A137" t="s">
        <v>317</v>
      </c>
      <c r="B137" t="s">
        <v>99</v>
      </c>
      <c r="C137" t="s">
        <v>47</v>
      </c>
      <c r="D137" t="s">
        <v>43</v>
      </c>
      <c r="E137" t="s">
        <v>46</v>
      </c>
      <c r="F137" t="s">
        <v>570</v>
      </c>
      <c r="G137" t="s">
        <v>570</v>
      </c>
      <c r="H137" t="s">
        <v>570</v>
      </c>
      <c r="I137" t="s">
        <v>40</v>
      </c>
      <c r="J137" t="s">
        <v>570</v>
      </c>
      <c r="K137" t="s">
        <v>315</v>
      </c>
      <c r="L137" t="s">
        <v>570</v>
      </c>
      <c r="M137" t="s">
        <v>308</v>
      </c>
      <c r="N137" t="s">
        <v>570</v>
      </c>
      <c r="O137" t="s">
        <v>52</v>
      </c>
      <c r="P137" t="s">
        <v>313</v>
      </c>
      <c r="Q137" t="s">
        <v>52</v>
      </c>
      <c r="R137" t="s">
        <v>317</v>
      </c>
      <c r="S137" t="s">
        <v>570</v>
      </c>
      <c r="T137" t="s">
        <v>1061</v>
      </c>
      <c r="U137" t="s">
        <v>394</v>
      </c>
    </row>
    <row r="138" spans="1:21" x14ac:dyDescent="0.25">
      <c r="A138" t="s">
        <v>319</v>
      </c>
      <c r="B138" t="s">
        <v>103</v>
      </c>
      <c r="C138" t="s">
        <v>47</v>
      </c>
      <c r="D138" t="s">
        <v>49</v>
      </c>
      <c r="E138" t="s">
        <v>46</v>
      </c>
      <c r="F138" t="s">
        <v>570</v>
      </c>
      <c r="G138" t="s">
        <v>570</v>
      </c>
      <c r="H138" t="s">
        <v>570</v>
      </c>
      <c r="I138" t="s">
        <v>570</v>
      </c>
      <c r="J138" t="s">
        <v>570</v>
      </c>
      <c r="K138" t="s">
        <v>322</v>
      </c>
      <c r="L138" t="s">
        <v>308</v>
      </c>
      <c r="M138" t="s">
        <v>308</v>
      </c>
      <c r="N138" t="s">
        <v>570</v>
      </c>
      <c r="O138" t="s">
        <v>319</v>
      </c>
      <c r="P138" t="s">
        <v>321</v>
      </c>
      <c r="Q138" t="s">
        <v>313</v>
      </c>
      <c r="R138" t="s">
        <v>321</v>
      </c>
      <c r="S138" t="s">
        <v>570</v>
      </c>
      <c r="T138" t="s">
        <v>1127</v>
      </c>
      <c r="U138" t="s">
        <v>310</v>
      </c>
    </row>
    <row r="139" spans="1:21" x14ac:dyDescent="0.25">
      <c r="A139" t="s">
        <v>321</v>
      </c>
      <c r="B139" t="s">
        <v>95</v>
      </c>
      <c r="C139" t="s">
        <v>48</v>
      </c>
      <c r="D139" t="s">
        <v>44</v>
      </c>
      <c r="E139" t="s">
        <v>315</v>
      </c>
      <c r="F139" t="s">
        <v>308</v>
      </c>
      <c r="G139" t="s">
        <v>570</v>
      </c>
      <c r="H139" t="s">
        <v>570</v>
      </c>
      <c r="I139" t="s">
        <v>570</v>
      </c>
      <c r="J139" t="s">
        <v>570</v>
      </c>
      <c r="K139" t="s">
        <v>328</v>
      </c>
      <c r="L139" t="s">
        <v>308</v>
      </c>
      <c r="M139" t="s">
        <v>308</v>
      </c>
      <c r="N139" t="s">
        <v>570</v>
      </c>
      <c r="O139" t="s">
        <v>325</v>
      </c>
      <c r="P139" t="s">
        <v>326</v>
      </c>
      <c r="Q139" t="s">
        <v>315</v>
      </c>
      <c r="R139" t="s">
        <v>319</v>
      </c>
      <c r="S139" t="s">
        <v>570</v>
      </c>
      <c r="T139" t="s">
        <v>1181</v>
      </c>
      <c r="U139" t="s">
        <v>1858</v>
      </c>
    </row>
    <row r="140" spans="1:21" x14ac:dyDescent="0.25">
      <c r="A140" t="s">
        <v>322</v>
      </c>
      <c r="B140" t="s">
        <v>75</v>
      </c>
      <c r="C140" t="s">
        <v>47</v>
      </c>
      <c r="D140" t="s">
        <v>41</v>
      </c>
      <c r="E140" t="s">
        <v>48</v>
      </c>
      <c r="F140" t="s">
        <v>570</v>
      </c>
      <c r="G140" t="s">
        <v>570</v>
      </c>
      <c r="H140" t="s">
        <v>308</v>
      </c>
      <c r="I140" t="s">
        <v>570</v>
      </c>
      <c r="J140" t="s">
        <v>570</v>
      </c>
      <c r="K140" t="s">
        <v>52</v>
      </c>
      <c r="L140" t="s">
        <v>570</v>
      </c>
      <c r="M140" t="s">
        <v>308</v>
      </c>
      <c r="N140" t="s">
        <v>570</v>
      </c>
      <c r="O140" t="s">
        <v>51</v>
      </c>
      <c r="P140" t="s">
        <v>51</v>
      </c>
      <c r="Q140" t="s">
        <v>315</v>
      </c>
      <c r="R140" t="s">
        <v>325</v>
      </c>
      <c r="S140" t="s">
        <v>570</v>
      </c>
      <c r="T140" t="s">
        <v>921</v>
      </c>
      <c r="U140" t="s">
        <v>463</v>
      </c>
    </row>
    <row r="141" spans="1:21" x14ac:dyDescent="0.25">
      <c r="A141" t="s">
        <v>324</v>
      </c>
      <c r="B141" t="s">
        <v>76</v>
      </c>
      <c r="C141" t="s">
        <v>47</v>
      </c>
      <c r="D141" t="s">
        <v>46</v>
      </c>
      <c r="E141" t="s">
        <v>315</v>
      </c>
      <c r="F141" t="s">
        <v>570</v>
      </c>
      <c r="G141" t="s">
        <v>570</v>
      </c>
      <c r="H141" t="s">
        <v>570</v>
      </c>
      <c r="I141" t="s">
        <v>40</v>
      </c>
      <c r="J141" t="s">
        <v>570</v>
      </c>
      <c r="K141" t="s">
        <v>334</v>
      </c>
      <c r="L141" t="s">
        <v>308</v>
      </c>
      <c r="M141" t="s">
        <v>44</v>
      </c>
      <c r="N141" t="s">
        <v>570</v>
      </c>
      <c r="O141" t="s">
        <v>321</v>
      </c>
      <c r="P141" t="s">
        <v>322</v>
      </c>
      <c r="Q141" t="s">
        <v>321</v>
      </c>
      <c r="R141" t="s">
        <v>326</v>
      </c>
      <c r="S141" t="s">
        <v>308</v>
      </c>
      <c r="T141" t="s">
        <v>1235</v>
      </c>
      <c r="U141" t="s">
        <v>2313</v>
      </c>
    </row>
    <row r="142" spans="1:21" x14ac:dyDescent="0.25">
      <c r="A142" t="s">
        <v>325</v>
      </c>
      <c r="B142" t="s">
        <v>93</v>
      </c>
      <c r="C142" t="s">
        <v>47</v>
      </c>
      <c r="D142" t="s">
        <v>48</v>
      </c>
      <c r="E142" t="s">
        <v>313</v>
      </c>
      <c r="F142" t="s">
        <v>570</v>
      </c>
      <c r="G142" t="s">
        <v>570</v>
      </c>
      <c r="H142" t="s">
        <v>308</v>
      </c>
      <c r="I142" t="s">
        <v>570</v>
      </c>
      <c r="J142" t="s">
        <v>570</v>
      </c>
      <c r="K142" t="s">
        <v>334</v>
      </c>
      <c r="L142" t="s">
        <v>308</v>
      </c>
      <c r="M142" t="s">
        <v>40</v>
      </c>
      <c r="N142" t="s">
        <v>570</v>
      </c>
      <c r="O142" t="s">
        <v>328</v>
      </c>
      <c r="P142" t="s">
        <v>330</v>
      </c>
      <c r="Q142" t="s">
        <v>319</v>
      </c>
      <c r="R142" t="s">
        <v>322</v>
      </c>
      <c r="S142" t="s">
        <v>570</v>
      </c>
      <c r="T142" t="s">
        <v>1235</v>
      </c>
      <c r="U142" t="s">
        <v>2313</v>
      </c>
    </row>
    <row r="143" spans="1:21" x14ac:dyDescent="0.25">
      <c r="A143" t="s">
        <v>326</v>
      </c>
      <c r="B143" t="s">
        <v>101</v>
      </c>
      <c r="C143" t="s">
        <v>47</v>
      </c>
      <c r="D143" t="s">
        <v>53</v>
      </c>
      <c r="E143" t="s">
        <v>49</v>
      </c>
      <c r="F143" t="s">
        <v>570</v>
      </c>
      <c r="G143" t="s">
        <v>570</v>
      </c>
      <c r="H143" t="s">
        <v>570</v>
      </c>
      <c r="I143" t="s">
        <v>570</v>
      </c>
      <c r="J143" t="s">
        <v>570</v>
      </c>
      <c r="K143" t="s">
        <v>313</v>
      </c>
      <c r="L143" t="s">
        <v>308</v>
      </c>
      <c r="M143" t="s">
        <v>41</v>
      </c>
      <c r="N143" t="s">
        <v>570</v>
      </c>
      <c r="O143" t="s">
        <v>49</v>
      </c>
      <c r="P143" t="s">
        <v>50</v>
      </c>
      <c r="Q143" t="s">
        <v>52</v>
      </c>
      <c r="R143" t="s">
        <v>319</v>
      </c>
      <c r="S143" t="s">
        <v>570</v>
      </c>
      <c r="T143" t="s">
        <v>921</v>
      </c>
      <c r="U143" t="s">
        <v>463</v>
      </c>
    </row>
    <row r="144" spans="1:21" x14ac:dyDescent="0.25">
      <c r="A144" t="s">
        <v>328</v>
      </c>
      <c r="B144" t="s">
        <v>83</v>
      </c>
      <c r="C144" t="s">
        <v>47</v>
      </c>
      <c r="D144" t="s">
        <v>45</v>
      </c>
      <c r="E144" t="s">
        <v>313</v>
      </c>
      <c r="F144" t="s">
        <v>570</v>
      </c>
      <c r="G144" t="s">
        <v>570</v>
      </c>
      <c r="H144" t="s">
        <v>308</v>
      </c>
      <c r="I144" t="s">
        <v>570</v>
      </c>
      <c r="J144" t="s">
        <v>570</v>
      </c>
      <c r="K144" t="s">
        <v>328</v>
      </c>
      <c r="L144" t="s">
        <v>308</v>
      </c>
      <c r="M144" t="s">
        <v>41</v>
      </c>
      <c r="N144" t="s">
        <v>570</v>
      </c>
      <c r="O144" t="s">
        <v>324</v>
      </c>
      <c r="P144" t="s">
        <v>324</v>
      </c>
      <c r="Q144" t="s">
        <v>313</v>
      </c>
      <c r="R144" t="s">
        <v>319</v>
      </c>
      <c r="S144" t="s">
        <v>308</v>
      </c>
      <c r="T144" t="s">
        <v>690</v>
      </c>
      <c r="U144" t="s">
        <v>2112</v>
      </c>
    </row>
    <row r="145" spans="1:21" x14ac:dyDescent="0.25">
      <c r="A145" t="s">
        <v>330</v>
      </c>
      <c r="B145" t="s">
        <v>89</v>
      </c>
      <c r="C145" t="s">
        <v>47</v>
      </c>
      <c r="D145" t="s">
        <v>49</v>
      </c>
      <c r="E145" t="s">
        <v>51</v>
      </c>
      <c r="F145" t="s">
        <v>570</v>
      </c>
      <c r="G145" t="s">
        <v>570</v>
      </c>
      <c r="H145" t="s">
        <v>570</v>
      </c>
      <c r="I145" t="s">
        <v>308</v>
      </c>
      <c r="J145" t="s">
        <v>570</v>
      </c>
      <c r="K145" t="s">
        <v>332</v>
      </c>
      <c r="L145" t="s">
        <v>570</v>
      </c>
      <c r="M145" t="s">
        <v>41</v>
      </c>
      <c r="N145" t="s">
        <v>570</v>
      </c>
      <c r="O145" t="s">
        <v>326</v>
      </c>
      <c r="P145" t="s">
        <v>326</v>
      </c>
      <c r="Q145" t="s">
        <v>326</v>
      </c>
      <c r="R145" t="s">
        <v>335</v>
      </c>
      <c r="S145" t="s">
        <v>570</v>
      </c>
      <c r="T145" t="s">
        <v>951</v>
      </c>
      <c r="U145" t="s">
        <v>2118</v>
      </c>
    </row>
    <row r="146" spans="1:21" x14ac:dyDescent="0.25">
      <c r="A146" t="s">
        <v>332</v>
      </c>
      <c r="B146" t="s">
        <v>106</v>
      </c>
      <c r="C146" t="s">
        <v>47</v>
      </c>
      <c r="D146" t="s">
        <v>44</v>
      </c>
      <c r="E146" t="s">
        <v>48</v>
      </c>
      <c r="F146" t="s">
        <v>308</v>
      </c>
      <c r="G146" t="s">
        <v>308</v>
      </c>
      <c r="H146" t="s">
        <v>570</v>
      </c>
      <c r="I146" t="s">
        <v>570</v>
      </c>
      <c r="J146" t="s">
        <v>308</v>
      </c>
      <c r="K146" t="s">
        <v>322</v>
      </c>
      <c r="L146" t="s">
        <v>42</v>
      </c>
      <c r="M146" t="s">
        <v>44</v>
      </c>
      <c r="N146" t="s">
        <v>570</v>
      </c>
      <c r="O146" t="s">
        <v>51</v>
      </c>
      <c r="P146" t="s">
        <v>51</v>
      </c>
      <c r="Q146" t="s">
        <v>319</v>
      </c>
      <c r="R146" t="s">
        <v>319</v>
      </c>
      <c r="S146" t="s">
        <v>308</v>
      </c>
      <c r="T146" t="s">
        <v>931</v>
      </c>
      <c r="U146" t="s">
        <v>2468</v>
      </c>
    </row>
    <row r="147" spans="1:21" x14ac:dyDescent="0.25">
      <c r="A147" t="s">
        <v>334</v>
      </c>
      <c r="B147" t="s">
        <v>92</v>
      </c>
      <c r="C147" t="s">
        <v>48</v>
      </c>
      <c r="D147" t="s">
        <v>49</v>
      </c>
      <c r="E147" t="s">
        <v>52</v>
      </c>
      <c r="F147" t="s">
        <v>308</v>
      </c>
      <c r="G147" t="s">
        <v>570</v>
      </c>
      <c r="H147" t="s">
        <v>570</v>
      </c>
      <c r="I147" t="s">
        <v>570</v>
      </c>
      <c r="J147" t="s">
        <v>570</v>
      </c>
      <c r="K147" t="s">
        <v>334</v>
      </c>
      <c r="L147" t="s">
        <v>40</v>
      </c>
      <c r="M147" t="s">
        <v>42</v>
      </c>
      <c r="N147" t="s">
        <v>570</v>
      </c>
      <c r="O147" t="s">
        <v>325</v>
      </c>
      <c r="P147" t="s">
        <v>325</v>
      </c>
      <c r="Q147" t="s">
        <v>50</v>
      </c>
      <c r="R147" t="s">
        <v>319</v>
      </c>
      <c r="S147" t="s">
        <v>308</v>
      </c>
      <c r="T147" t="s">
        <v>1202</v>
      </c>
      <c r="U147" t="s">
        <v>1751</v>
      </c>
    </row>
    <row r="148" spans="1:21" x14ac:dyDescent="0.25">
      <c r="A148" t="s">
        <v>335</v>
      </c>
      <c r="B148" t="s">
        <v>105</v>
      </c>
      <c r="C148" t="s">
        <v>48</v>
      </c>
      <c r="D148" t="s">
        <v>313</v>
      </c>
      <c r="E148" t="s">
        <v>50</v>
      </c>
      <c r="F148" t="s">
        <v>570</v>
      </c>
      <c r="G148" t="s">
        <v>570</v>
      </c>
      <c r="H148" t="s">
        <v>570</v>
      </c>
      <c r="I148" t="s">
        <v>570</v>
      </c>
      <c r="J148" t="s">
        <v>570</v>
      </c>
      <c r="K148" t="s">
        <v>335</v>
      </c>
      <c r="L148" t="s">
        <v>308</v>
      </c>
      <c r="M148" t="s">
        <v>40</v>
      </c>
      <c r="N148" t="s">
        <v>570</v>
      </c>
      <c r="O148" t="s">
        <v>324</v>
      </c>
      <c r="P148" t="s">
        <v>332</v>
      </c>
      <c r="Q148" t="s">
        <v>50</v>
      </c>
      <c r="R148" t="s">
        <v>51</v>
      </c>
      <c r="S148" t="s">
        <v>570</v>
      </c>
      <c r="T148" t="s">
        <v>703</v>
      </c>
      <c r="U148" t="s">
        <v>1751</v>
      </c>
    </row>
    <row r="149" spans="1:21" x14ac:dyDescent="0.25">
      <c r="A149" t="s">
        <v>336</v>
      </c>
      <c r="B149" t="s">
        <v>97</v>
      </c>
      <c r="C149" t="s">
        <v>47</v>
      </c>
      <c r="D149" t="s">
        <v>41</v>
      </c>
      <c r="E149" t="s">
        <v>43</v>
      </c>
      <c r="F149" t="s">
        <v>308</v>
      </c>
      <c r="G149" t="s">
        <v>570</v>
      </c>
      <c r="H149" t="s">
        <v>308</v>
      </c>
      <c r="I149" t="s">
        <v>308</v>
      </c>
      <c r="J149" t="s">
        <v>570</v>
      </c>
      <c r="K149" t="s">
        <v>49</v>
      </c>
      <c r="L149" t="s">
        <v>570</v>
      </c>
      <c r="M149" t="s">
        <v>339</v>
      </c>
      <c r="N149" t="s">
        <v>570</v>
      </c>
      <c r="O149" t="s">
        <v>48</v>
      </c>
      <c r="P149" t="s">
        <v>49</v>
      </c>
      <c r="Q149" t="s">
        <v>321</v>
      </c>
      <c r="R149" t="s">
        <v>328</v>
      </c>
      <c r="S149" t="s">
        <v>570</v>
      </c>
      <c r="T149" t="s">
        <v>685</v>
      </c>
      <c r="U149" t="s">
        <v>523</v>
      </c>
    </row>
    <row r="150" spans="1:21" x14ac:dyDescent="0.25">
      <c r="A150" t="s">
        <v>338</v>
      </c>
      <c r="B150" t="s">
        <v>79</v>
      </c>
      <c r="C150" t="s">
        <v>47</v>
      </c>
      <c r="D150" t="s">
        <v>47</v>
      </c>
      <c r="E150" t="s">
        <v>324</v>
      </c>
      <c r="F150" t="s">
        <v>570</v>
      </c>
      <c r="G150" t="s">
        <v>570</v>
      </c>
      <c r="H150" t="s">
        <v>570</v>
      </c>
      <c r="I150" t="s">
        <v>308</v>
      </c>
      <c r="J150" t="s">
        <v>308</v>
      </c>
      <c r="K150" t="s">
        <v>694</v>
      </c>
      <c r="L150" t="s">
        <v>308</v>
      </c>
      <c r="M150" t="s">
        <v>308</v>
      </c>
      <c r="N150" t="s">
        <v>308</v>
      </c>
      <c r="O150" t="s">
        <v>346</v>
      </c>
      <c r="P150" t="s">
        <v>637</v>
      </c>
      <c r="Q150" t="s">
        <v>317</v>
      </c>
      <c r="R150" t="s">
        <v>319</v>
      </c>
      <c r="S150" t="s">
        <v>308</v>
      </c>
      <c r="T150" t="s">
        <v>628</v>
      </c>
      <c r="U150" t="s">
        <v>2310</v>
      </c>
    </row>
    <row r="151" spans="1:21" x14ac:dyDescent="0.25">
      <c r="A151" t="s">
        <v>346</v>
      </c>
      <c r="B151" t="s">
        <v>102</v>
      </c>
      <c r="C151" t="s">
        <v>47</v>
      </c>
      <c r="D151" t="s">
        <v>42</v>
      </c>
      <c r="E151" t="s">
        <v>321</v>
      </c>
      <c r="F151" t="s">
        <v>570</v>
      </c>
      <c r="G151" t="s">
        <v>308</v>
      </c>
      <c r="H151" t="s">
        <v>570</v>
      </c>
      <c r="I151" t="s">
        <v>570</v>
      </c>
      <c r="J151" t="s">
        <v>570</v>
      </c>
      <c r="K151" t="s">
        <v>330</v>
      </c>
      <c r="L151" t="s">
        <v>40</v>
      </c>
      <c r="M151" t="s">
        <v>41</v>
      </c>
      <c r="N151" t="s">
        <v>570</v>
      </c>
      <c r="O151" t="s">
        <v>325</v>
      </c>
      <c r="P151" t="s">
        <v>325</v>
      </c>
      <c r="Q151" t="s">
        <v>52</v>
      </c>
      <c r="R151" t="s">
        <v>317</v>
      </c>
      <c r="S151" t="s">
        <v>570</v>
      </c>
      <c r="T151" t="s">
        <v>1186</v>
      </c>
      <c r="U151" t="s">
        <v>1075</v>
      </c>
    </row>
    <row r="152" spans="1:21" x14ac:dyDescent="0.25">
      <c r="A152" t="s">
        <v>570</v>
      </c>
      <c r="B152" t="s">
        <v>108</v>
      </c>
      <c r="C152" t="s">
        <v>570</v>
      </c>
      <c r="D152" t="s">
        <v>479</v>
      </c>
      <c r="E152" t="s">
        <v>396</v>
      </c>
      <c r="F152" t="s">
        <v>1752</v>
      </c>
      <c r="G152" t="s">
        <v>1543</v>
      </c>
      <c r="H152" t="s">
        <v>1752</v>
      </c>
      <c r="I152" t="s">
        <v>1620</v>
      </c>
      <c r="J152" t="s">
        <v>1529</v>
      </c>
      <c r="K152" t="s">
        <v>514</v>
      </c>
      <c r="L152" t="s">
        <v>1445</v>
      </c>
      <c r="M152" t="s">
        <v>484</v>
      </c>
      <c r="N152" t="s">
        <v>1753</v>
      </c>
      <c r="O152" t="s">
        <v>1058</v>
      </c>
      <c r="P152" t="s">
        <v>1794</v>
      </c>
      <c r="Q152" t="s">
        <v>395</v>
      </c>
      <c r="R152" t="s">
        <v>1858</v>
      </c>
      <c r="S152" t="s">
        <v>1752</v>
      </c>
      <c r="T152" t="s">
        <v>2469</v>
      </c>
      <c r="U152" t="s">
        <v>1036</v>
      </c>
    </row>
    <row r="153" spans="1:21" x14ac:dyDescent="0.25">
      <c r="A153" t="s">
        <v>570</v>
      </c>
      <c r="B153" t="s">
        <v>109</v>
      </c>
      <c r="C153" t="s">
        <v>570</v>
      </c>
      <c r="D153" t="s">
        <v>1352</v>
      </c>
      <c r="E153" t="s">
        <v>1830</v>
      </c>
      <c r="F153" t="s">
        <v>46</v>
      </c>
      <c r="G153" t="s">
        <v>41</v>
      </c>
      <c r="H153" t="s">
        <v>48</v>
      </c>
      <c r="I153" t="s">
        <v>50</v>
      </c>
      <c r="J153" t="s">
        <v>42</v>
      </c>
      <c r="K153" t="s">
        <v>2470</v>
      </c>
      <c r="L153" t="s">
        <v>610</v>
      </c>
      <c r="M153" t="s">
        <v>866</v>
      </c>
      <c r="N153" t="s">
        <v>308</v>
      </c>
      <c r="O153" t="s">
        <v>2471</v>
      </c>
      <c r="P153" t="s">
        <v>2472</v>
      </c>
      <c r="Q153" t="s">
        <v>2382</v>
      </c>
      <c r="R153" t="s">
        <v>2473</v>
      </c>
      <c r="S153" t="s">
        <v>45</v>
      </c>
      <c r="T153" t="s">
        <v>2474</v>
      </c>
      <c r="U153" t="s">
        <v>1036</v>
      </c>
    </row>
    <row r="154" spans="1:21" x14ac:dyDescent="0.25">
      <c r="A154" t="s">
        <v>570</v>
      </c>
      <c r="B154" t="s">
        <v>110</v>
      </c>
      <c r="C154" t="s">
        <v>570</v>
      </c>
      <c r="D154" t="s">
        <v>2475</v>
      </c>
      <c r="E154" t="s">
        <v>2476</v>
      </c>
      <c r="F154" t="s">
        <v>1754</v>
      </c>
      <c r="G154" t="s">
        <v>2122</v>
      </c>
      <c r="H154" t="s">
        <v>1754</v>
      </c>
      <c r="I154" t="s">
        <v>1957</v>
      </c>
      <c r="J154" t="s">
        <v>1755</v>
      </c>
      <c r="K154" t="s">
        <v>2477</v>
      </c>
      <c r="L154" t="s">
        <v>1859</v>
      </c>
      <c r="M154" t="s">
        <v>2478</v>
      </c>
      <c r="N154" t="s">
        <v>939</v>
      </c>
      <c r="O154" t="s">
        <v>2479</v>
      </c>
      <c r="P154" t="s">
        <v>2255</v>
      </c>
      <c r="Q154" t="s">
        <v>2123</v>
      </c>
      <c r="R154" t="s">
        <v>747</v>
      </c>
      <c r="S154" t="s">
        <v>1755</v>
      </c>
      <c r="T154" t="s">
        <v>1036</v>
      </c>
      <c r="U154" t="s">
        <v>570</v>
      </c>
    </row>
    <row r="157" spans="1:21" x14ac:dyDescent="0.25">
      <c r="A157" s="25" t="s">
        <v>211</v>
      </c>
      <c r="B157" s="25"/>
      <c r="C157" s="25"/>
    </row>
    <row r="158" spans="1:21" x14ac:dyDescent="0.25">
      <c r="A158" t="s">
        <v>54</v>
      </c>
      <c r="B158" t="s">
        <v>55</v>
      </c>
      <c r="C158" t="s">
        <v>56</v>
      </c>
      <c r="D158" t="s">
        <v>212</v>
      </c>
      <c r="E158" t="s">
        <v>213</v>
      </c>
      <c r="F158" t="s">
        <v>72</v>
      </c>
      <c r="G158" t="s">
        <v>73</v>
      </c>
      <c r="H158" t="s">
        <v>214</v>
      </c>
      <c r="I158" t="s">
        <v>58</v>
      </c>
      <c r="J158" t="s">
        <v>215</v>
      </c>
      <c r="K158" t="s">
        <v>216</v>
      </c>
      <c r="L158" t="s">
        <v>155</v>
      </c>
    </row>
    <row r="159" spans="1:21" x14ac:dyDescent="0.25">
      <c r="A159">
        <v>1</v>
      </c>
      <c r="B159" t="s">
        <v>91</v>
      </c>
      <c r="C159">
        <v>11</v>
      </c>
      <c r="D159">
        <v>128</v>
      </c>
      <c r="E159">
        <v>712</v>
      </c>
      <c r="F159">
        <v>35.9</v>
      </c>
      <c r="G159">
        <v>7.8</v>
      </c>
      <c r="H159">
        <v>5.6</v>
      </c>
      <c r="I159">
        <v>28.8</v>
      </c>
      <c r="J159" t="s">
        <v>2454</v>
      </c>
      <c r="K159" s="9">
        <v>0.10694444444444444</v>
      </c>
      <c r="L159">
        <v>1.98</v>
      </c>
    </row>
    <row r="160" spans="1:21" x14ac:dyDescent="0.25">
      <c r="A160">
        <v>2</v>
      </c>
      <c r="B160" t="s">
        <v>99</v>
      </c>
      <c r="C160">
        <v>10</v>
      </c>
      <c r="D160">
        <v>114</v>
      </c>
      <c r="E160">
        <v>654</v>
      </c>
      <c r="F160">
        <v>26.3</v>
      </c>
      <c r="G160">
        <v>9.6</v>
      </c>
      <c r="H160">
        <v>5.7</v>
      </c>
      <c r="I160">
        <v>22.6</v>
      </c>
      <c r="J160" t="s">
        <v>2115</v>
      </c>
      <c r="K160" s="9">
        <v>0.10972222222222222</v>
      </c>
      <c r="L160">
        <v>1.32</v>
      </c>
    </row>
    <row r="161" spans="1:12" x14ac:dyDescent="0.25">
      <c r="A161">
        <v>3</v>
      </c>
      <c r="B161" t="s">
        <v>107</v>
      </c>
      <c r="C161">
        <v>11</v>
      </c>
      <c r="D161">
        <v>113</v>
      </c>
      <c r="E161">
        <v>727</v>
      </c>
      <c r="F161">
        <v>45.1</v>
      </c>
      <c r="G161">
        <v>13.3</v>
      </c>
      <c r="H161">
        <v>6.4</v>
      </c>
      <c r="I161">
        <v>34</v>
      </c>
      <c r="J161" t="s">
        <v>2455</v>
      </c>
      <c r="K161" s="9">
        <v>0.12222222222222222</v>
      </c>
      <c r="L161">
        <v>2.35</v>
      </c>
    </row>
    <row r="162" spans="1:12" x14ac:dyDescent="0.25">
      <c r="A162">
        <v>4</v>
      </c>
      <c r="B162" t="s">
        <v>105</v>
      </c>
      <c r="C162">
        <v>11</v>
      </c>
      <c r="D162">
        <v>112</v>
      </c>
      <c r="E162">
        <v>722</v>
      </c>
      <c r="F162">
        <v>37.5</v>
      </c>
      <c r="G162">
        <v>10.7</v>
      </c>
      <c r="H162">
        <v>6.4</v>
      </c>
      <c r="I162">
        <v>32.700000000000003</v>
      </c>
      <c r="J162" t="s">
        <v>2456</v>
      </c>
      <c r="K162" s="9">
        <v>0.12638888888888888</v>
      </c>
      <c r="L162">
        <v>2.16</v>
      </c>
    </row>
    <row r="163" spans="1:12" x14ac:dyDescent="0.25">
      <c r="A163">
        <v>5</v>
      </c>
      <c r="B163" t="s">
        <v>100</v>
      </c>
      <c r="C163">
        <v>11</v>
      </c>
      <c r="D163">
        <v>112</v>
      </c>
      <c r="E163">
        <v>691</v>
      </c>
      <c r="F163">
        <v>42</v>
      </c>
      <c r="G163">
        <v>10.7</v>
      </c>
      <c r="H163">
        <v>6.2</v>
      </c>
      <c r="I163">
        <v>34.799999999999997</v>
      </c>
      <c r="J163" t="s">
        <v>2457</v>
      </c>
      <c r="K163" s="9">
        <v>0.12847222222222221</v>
      </c>
      <c r="L163">
        <v>2.4</v>
      </c>
    </row>
    <row r="164" spans="1:12" x14ac:dyDescent="0.25">
      <c r="A164">
        <v>6</v>
      </c>
      <c r="B164" t="s">
        <v>89</v>
      </c>
      <c r="C164">
        <v>10</v>
      </c>
      <c r="D164">
        <v>111</v>
      </c>
      <c r="E164">
        <v>678</v>
      </c>
      <c r="F164">
        <v>45</v>
      </c>
      <c r="G164">
        <v>5.4</v>
      </c>
      <c r="H164">
        <v>6.1</v>
      </c>
      <c r="I164">
        <v>33.299999999999997</v>
      </c>
      <c r="J164" t="s">
        <v>2458</v>
      </c>
      <c r="K164" s="9">
        <v>0.11874999999999999</v>
      </c>
      <c r="L164">
        <v>2.29</v>
      </c>
    </row>
    <row r="165" spans="1:12" x14ac:dyDescent="0.25">
      <c r="A165">
        <v>7</v>
      </c>
      <c r="B165" t="s">
        <v>87</v>
      </c>
      <c r="C165">
        <v>10</v>
      </c>
      <c r="D165">
        <v>111</v>
      </c>
      <c r="E165">
        <v>631</v>
      </c>
      <c r="F165">
        <v>43.2</v>
      </c>
      <c r="G165">
        <v>6.3</v>
      </c>
      <c r="H165">
        <v>5.7</v>
      </c>
      <c r="I165">
        <v>33</v>
      </c>
      <c r="J165" t="s">
        <v>2459</v>
      </c>
      <c r="K165" s="9">
        <v>0.11666666666666667</v>
      </c>
      <c r="L165">
        <v>2.56</v>
      </c>
    </row>
    <row r="166" spans="1:12" x14ac:dyDescent="0.25">
      <c r="A166">
        <v>8</v>
      </c>
      <c r="B166" t="s">
        <v>82</v>
      </c>
      <c r="C166">
        <v>10</v>
      </c>
      <c r="D166">
        <v>111</v>
      </c>
      <c r="E166">
        <v>595</v>
      </c>
      <c r="F166">
        <v>36</v>
      </c>
      <c r="G166">
        <v>14.4</v>
      </c>
      <c r="H166">
        <v>5.4</v>
      </c>
      <c r="I166">
        <v>26.5</v>
      </c>
      <c r="J166" t="s">
        <v>2114</v>
      </c>
      <c r="K166" s="9">
        <v>0.10486111111111111</v>
      </c>
      <c r="L166">
        <v>1.84</v>
      </c>
    </row>
    <row r="167" spans="1:12" x14ac:dyDescent="0.25">
      <c r="A167">
        <v>9</v>
      </c>
      <c r="B167" t="s">
        <v>104</v>
      </c>
      <c r="C167">
        <v>11</v>
      </c>
      <c r="D167">
        <v>110</v>
      </c>
      <c r="E167">
        <v>715</v>
      </c>
      <c r="F167">
        <v>35.5</v>
      </c>
      <c r="G167">
        <v>12.7</v>
      </c>
      <c r="H167">
        <v>6.5</v>
      </c>
      <c r="I167">
        <v>31.3</v>
      </c>
      <c r="J167" t="s">
        <v>1861</v>
      </c>
      <c r="K167" s="9">
        <v>0.13194444444444445</v>
      </c>
      <c r="L167">
        <v>1.86</v>
      </c>
    </row>
    <row r="168" spans="1:12" x14ac:dyDescent="0.25">
      <c r="A168">
        <v>10</v>
      </c>
      <c r="B168" t="s">
        <v>76</v>
      </c>
      <c r="C168">
        <v>10</v>
      </c>
      <c r="D168">
        <v>110</v>
      </c>
      <c r="E168">
        <v>648</v>
      </c>
      <c r="F168">
        <v>41.8</v>
      </c>
      <c r="G168">
        <v>6.4</v>
      </c>
      <c r="H168">
        <v>5.9</v>
      </c>
      <c r="I168">
        <v>30.2</v>
      </c>
      <c r="J168" t="s">
        <v>1952</v>
      </c>
      <c r="K168" s="9">
        <v>0.11944444444444445</v>
      </c>
      <c r="L168">
        <v>2.2000000000000002</v>
      </c>
    </row>
    <row r="169" spans="1:12" x14ac:dyDescent="0.25">
      <c r="A169">
        <v>11</v>
      </c>
      <c r="B169" t="s">
        <v>88</v>
      </c>
      <c r="C169">
        <v>10</v>
      </c>
      <c r="D169">
        <v>110</v>
      </c>
      <c r="E169">
        <v>617</v>
      </c>
      <c r="F169">
        <v>44.5</v>
      </c>
      <c r="G169">
        <v>17.3</v>
      </c>
      <c r="H169">
        <v>5.6</v>
      </c>
      <c r="I169">
        <v>33.1</v>
      </c>
      <c r="J169" t="s">
        <v>2460</v>
      </c>
      <c r="K169" s="9">
        <v>0.1125</v>
      </c>
      <c r="L169">
        <v>2.35</v>
      </c>
    </row>
    <row r="170" spans="1:12" x14ac:dyDescent="0.25">
      <c r="A170">
        <v>12</v>
      </c>
      <c r="B170" t="s">
        <v>90</v>
      </c>
      <c r="C170">
        <v>11</v>
      </c>
      <c r="D170">
        <v>110</v>
      </c>
      <c r="E170">
        <v>732</v>
      </c>
      <c r="F170">
        <v>44.5</v>
      </c>
      <c r="G170">
        <v>10.9</v>
      </c>
      <c r="H170">
        <v>6.7</v>
      </c>
      <c r="I170">
        <v>34.700000000000003</v>
      </c>
      <c r="J170" t="s">
        <v>1860</v>
      </c>
      <c r="K170" s="9">
        <v>0.13541666666666666</v>
      </c>
      <c r="L170">
        <v>2.21</v>
      </c>
    </row>
    <row r="171" spans="1:12" x14ac:dyDescent="0.25">
      <c r="A171">
        <v>13</v>
      </c>
      <c r="B171" t="s">
        <v>80</v>
      </c>
      <c r="C171">
        <v>10</v>
      </c>
      <c r="D171">
        <v>110</v>
      </c>
      <c r="E171">
        <v>675</v>
      </c>
      <c r="F171">
        <v>40.9</v>
      </c>
      <c r="G171">
        <v>7.3</v>
      </c>
      <c r="H171">
        <v>6.1</v>
      </c>
      <c r="I171">
        <v>29.9</v>
      </c>
      <c r="J171" t="s">
        <v>2461</v>
      </c>
      <c r="K171" s="9">
        <v>0.12222222222222222</v>
      </c>
      <c r="L171">
        <v>1.92</v>
      </c>
    </row>
    <row r="172" spans="1:12" x14ac:dyDescent="0.25">
      <c r="A172">
        <v>14</v>
      </c>
      <c r="B172" t="s">
        <v>103</v>
      </c>
      <c r="C172">
        <v>10</v>
      </c>
      <c r="D172">
        <v>108</v>
      </c>
      <c r="E172">
        <v>631</v>
      </c>
      <c r="F172">
        <v>34.299999999999997</v>
      </c>
      <c r="G172">
        <v>7.4</v>
      </c>
      <c r="H172">
        <v>5.8</v>
      </c>
      <c r="I172">
        <v>30.8</v>
      </c>
      <c r="J172" t="s">
        <v>1756</v>
      </c>
      <c r="K172" s="9">
        <v>0.11388888888888889</v>
      </c>
      <c r="L172">
        <v>1.81</v>
      </c>
    </row>
    <row r="173" spans="1:12" x14ac:dyDescent="0.25">
      <c r="A173">
        <v>15</v>
      </c>
      <c r="B173" t="s">
        <v>101</v>
      </c>
      <c r="C173">
        <v>10</v>
      </c>
      <c r="D173">
        <v>108</v>
      </c>
      <c r="E173">
        <v>588</v>
      </c>
      <c r="F173">
        <v>28.7</v>
      </c>
      <c r="G173">
        <v>13.9</v>
      </c>
      <c r="H173">
        <v>5.4</v>
      </c>
      <c r="I173">
        <v>24.9</v>
      </c>
      <c r="J173" t="s">
        <v>2114</v>
      </c>
      <c r="K173" s="9">
        <v>0.11041666666666666</v>
      </c>
      <c r="L173">
        <v>1.45</v>
      </c>
    </row>
    <row r="174" spans="1:12" x14ac:dyDescent="0.25">
      <c r="A174">
        <v>16</v>
      </c>
      <c r="B174" t="s">
        <v>93</v>
      </c>
      <c r="C174">
        <v>10</v>
      </c>
      <c r="D174">
        <v>107</v>
      </c>
      <c r="E174">
        <v>587</v>
      </c>
      <c r="F174">
        <v>43</v>
      </c>
      <c r="G174">
        <v>11.2</v>
      </c>
      <c r="H174">
        <v>5.5</v>
      </c>
      <c r="I174">
        <v>30.1</v>
      </c>
      <c r="J174" t="s">
        <v>2459</v>
      </c>
      <c r="K174" s="9">
        <v>0.11458333333333333</v>
      </c>
      <c r="L174">
        <v>2.2999999999999998</v>
      </c>
    </row>
    <row r="175" spans="1:12" x14ac:dyDescent="0.25">
      <c r="A175">
        <v>17</v>
      </c>
      <c r="B175" t="s">
        <v>98</v>
      </c>
      <c r="C175">
        <v>10</v>
      </c>
      <c r="D175">
        <v>107</v>
      </c>
      <c r="E175">
        <v>679</v>
      </c>
      <c r="F175">
        <v>38.299999999999997</v>
      </c>
      <c r="G175">
        <v>9.3000000000000007</v>
      </c>
      <c r="H175">
        <v>6.3</v>
      </c>
      <c r="I175">
        <v>30.6</v>
      </c>
      <c r="J175" t="s">
        <v>2115</v>
      </c>
      <c r="K175" s="9">
        <v>0.12777777777777777</v>
      </c>
      <c r="L175">
        <v>2.08</v>
      </c>
    </row>
    <row r="176" spans="1:12" x14ac:dyDescent="0.25">
      <c r="A176">
        <v>18</v>
      </c>
      <c r="B176" t="s">
        <v>102</v>
      </c>
      <c r="C176">
        <v>10</v>
      </c>
      <c r="D176">
        <v>107</v>
      </c>
      <c r="E176">
        <v>605</v>
      </c>
      <c r="F176">
        <v>37.4</v>
      </c>
      <c r="G176">
        <v>15</v>
      </c>
      <c r="H176">
        <v>5.7</v>
      </c>
      <c r="I176">
        <v>28.7</v>
      </c>
      <c r="J176" t="s">
        <v>1862</v>
      </c>
      <c r="K176" s="9">
        <v>0.10555555555555556</v>
      </c>
      <c r="L176">
        <v>2.06</v>
      </c>
    </row>
    <row r="177" spans="1:12" x14ac:dyDescent="0.25">
      <c r="A177">
        <v>19</v>
      </c>
      <c r="B177" t="s">
        <v>96</v>
      </c>
      <c r="C177">
        <v>10</v>
      </c>
      <c r="D177">
        <v>107</v>
      </c>
      <c r="E177">
        <v>577</v>
      </c>
      <c r="F177">
        <v>41.1</v>
      </c>
      <c r="G177">
        <v>8.4</v>
      </c>
      <c r="H177">
        <v>5.4</v>
      </c>
      <c r="I177">
        <v>26.9</v>
      </c>
      <c r="J177" t="s">
        <v>2462</v>
      </c>
      <c r="K177" s="9">
        <v>0.10625</v>
      </c>
      <c r="L177">
        <v>2.17</v>
      </c>
    </row>
    <row r="178" spans="1:12" x14ac:dyDescent="0.25">
      <c r="A178">
        <v>20</v>
      </c>
      <c r="B178" t="s">
        <v>97</v>
      </c>
      <c r="C178">
        <v>10</v>
      </c>
      <c r="D178">
        <v>107</v>
      </c>
      <c r="E178">
        <v>598</v>
      </c>
      <c r="F178">
        <v>27.1</v>
      </c>
      <c r="G178">
        <v>13.1</v>
      </c>
      <c r="H178">
        <v>5.6</v>
      </c>
      <c r="I178">
        <v>22.6</v>
      </c>
      <c r="J178" t="s">
        <v>2463</v>
      </c>
      <c r="K178" s="9">
        <v>0.10833333333333334</v>
      </c>
      <c r="L178">
        <v>1.1499999999999999</v>
      </c>
    </row>
    <row r="179" spans="1:12" x14ac:dyDescent="0.25">
      <c r="A179">
        <v>21</v>
      </c>
      <c r="B179" t="s">
        <v>94</v>
      </c>
      <c r="C179">
        <v>10</v>
      </c>
      <c r="D179">
        <v>106</v>
      </c>
      <c r="E179">
        <v>637</v>
      </c>
      <c r="F179">
        <v>42.5</v>
      </c>
      <c r="G179">
        <v>7.5</v>
      </c>
      <c r="H179">
        <v>6</v>
      </c>
      <c r="I179">
        <v>33.799999999999997</v>
      </c>
      <c r="J179" t="s">
        <v>2458</v>
      </c>
      <c r="K179" s="9">
        <v>0.11736111111111111</v>
      </c>
      <c r="L179">
        <v>2.59</v>
      </c>
    </row>
    <row r="180" spans="1:12" x14ac:dyDescent="0.25">
      <c r="A180">
        <v>22</v>
      </c>
      <c r="B180" t="s">
        <v>77</v>
      </c>
      <c r="C180">
        <v>10</v>
      </c>
      <c r="D180">
        <v>106</v>
      </c>
      <c r="E180">
        <v>635</v>
      </c>
      <c r="F180">
        <v>47.2</v>
      </c>
      <c r="G180">
        <v>10.4</v>
      </c>
      <c r="H180">
        <v>6</v>
      </c>
      <c r="I180">
        <v>36.5</v>
      </c>
      <c r="J180" t="s">
        <v>1860</v>
      </c>
      <c r="K180" s="9">
        <v>0.12708333333333333</v>
      </c>
      <c r="L180">
        <v>2.81</v>
      </c>
    </row>
    <row r="181" spans="1:12" x14ac:dyDescent="0.25">
      <c r="A181">
        <v>23</v>
      </c>
      <c r="B181" t="s">
        <v>95</v>
      </c>
      <c r="C181">
        <v>11</v>
      </c>
      <c r="D181">
        <v>106</v>
      </c>
      <c r="E181">
        <v>632</v>
      </c>
      <c r="F181">
        <v>38.700000000000003</v>
      </c>
      <c r="G181">
        <v>15.1</v>
      </c>
      <c r="H181">
        <v>6</v>
      </c>
      <c r="I181">
        <v>31</v>
      </c>
      <c r="J181" t="s">
        <v>2457</v>
      </c>
      <c r="K181" s="9">
        <v>0.12361111111111112</v>
      </c>
      <c r="L181">
        <v>2.0699999999999998</v>
      </c>
    </row>
    <row r="182" spans="1:12" x14ac:dyDescent="0.25">
      <c r="A182">
        <v>24</v>
      </c>
      <c r="B182" t="s">
        <v>106</v>
      </c>
      <c r="C182">
        <v>10</v>
      </c>
      <c r="D182">
        <v>105</v>
      </c>
      <c r="E182">
        <v>612</v>
      </c>
      <c r="F182">
        <v>35.200000000000003</v>
      </c>
      <c r="G182">
        <v>9.5</v>
      </c>
      <c r="H182">
        <v>5.8</v>
      </c>
      <c r="I182">
        <v>26.8</v>
      </c>
      <c r="J182" t="s">
        <v>2464</v>
      </c>
      <c r="K182" s="9">
        <v>0.11458333333333333</v>
      </c>
      <c r="L182">
        <v>1.74</v>
      </c>
    </row>
    <row r="183" spans="1:12" x14ac:dyDescent="0.25">
      <c r="A183">
        <v>25</v>
      </c>
      <c r="B183" t="s">
        <v>79</v>
      </c>
      <c r="C183">
        <v>10</v>
      </c>
      <c r="D183">
        <v>105</v>
      </c>
      <c r="E183">
        <v>664</v>
      </c>
      <c r="F183">
        <v>47.6</v>
      </c>
      <c r="G183">
        <v>11.4</v>
      </c>
      <c r="H183">
        <v>6.3</v>
      </c>
      <c r="I183">
        <v>36.1</v>
      </c>
      <c r="J183" t="s">
        <v>2465</v>
      </c>
      <c r="K183" s="9">
        <v>0.12222222222222222</v>
      </c>
      <c r="L183">
        <v>2.65</v>
      </c>
    </row>
    <row r="184" spans="1:12" x14ac:dyDescent="0.25">
      <c r="A184">
        <v>26</v>
      </c>
      <c r="B184" t="s">
        <v>92</v>
      </c>
      <c r="C184">
        <v>11</v>
      </c>
      <c r="D184">
        <v>105</v>
      </c>
      <c r="E184">
        <v>656</v>
      </c>
      <c r="F184">
        <v>37.1</v>
      </c>
      <c r="G184">
        <v>11.4</v>
      </c>
      <c r="H184">
        <v>6.2</v>
      </c>
      <c r="I184">
        <v>34</v>
      </c>
      <c r="J184" t="s">
        <v>2464</v>
      </c>
      <c r="K184" s="9">
        <v>0.12361111111111112</v>
      </c>
      <c r="L184">
        <v>2.1</v>
      </c>
    </row>
    <row r="185" spans="1:12" x14ac:dyDescent="0.25">
      <c r="A185">
        <v>27</v>
      </c>
      <c r="B185" t="s">
        <v>78</v>
      </c>
      <c r="C185">
        <v>10</v>
      </c>
      <c r="D185">
        <v>103</v>
      </c>
      <c r="E185">
        <v>583</v>
      </c>
      <c r="F185">
        <v>35</v>
      </c>
      <c r="G185">
        <v>3.9</v>
      </c>
      <c r="H185">
        <v>5.7</v>
      </c>
      <c r="I185">
        <v>28.1</v>
      </c>
      <c r="J185" t="s">
        <v>2460</v>
      </c>
      <c r="K185" s="9">
        <v>0.12152777777777778</v>
      </c>
      <c r="L185">
        <v>2.02</v>
      </c>
    </row>
    <row r="186" spans="1:12" x14ac:dyDescent="0.25">
      <c r="A186">
        <v>28</v>
      </c>
      <c r="B186" t="s">
        <v>75</v>
      </c>
      <c r="C186">
        <v>10</v>
      </c>
      <c r="D186">
        <v>102</v>
      </c>
      <c r="E186">
        <v>638</v>
      </c>
      <c r="F186">
        <v>30.4</v>
      </c>
      <c r="G186">
        <v>13.7</v>
      </c>
      <c r="H186">
        <v>6.3</v>
      </c>
      <c r="I186">
        <v>29.1</v>
      </c>
      <c r="J186" t="s">
        <v>2117</v>
      </c>
      <c r="K186" s="9">
        <v>0.11180555555555556</v>
      </c>
      <c r="L186">
        <v>1.46</v>
      </c>
    </row>
    <row r="187" spans="1:12" x14ac:dyDescent="0.25">
      <c r="A187">
        <v>29</v>
      </c>
      <c r="B187" t="s">
        <v>83</v>
      </c>
      <c r="C187">
        <v>10</v>
      </c>
      <c r="D187">
        <v>102</v>
      </c>
      <c r="E187">
        <v>669</v>
      </c>
      <c r="F187">
        <v>39.200000000000003</v>
      </c>
      <c r="G187">
        <v>11.8</v>
      </c>
      <c r="H187">
        <v>6.6</v>
      </c>
      <c r="I187">
        <v>32.6</v>
      </c>
      <c r="J187" t="s">
        <v>2466</v>
      </c>
      <c r="K187" s="9">
        <v>0.12916666666666668</v>
      </c>
      <c r="L187">
        <v>2.12</v>
      </c>
    </row>
    <row r="188" spans="1:12" x14ac:dyDescent="0.25">
      <c r="A188">
        <v>30</v>
      </c>
      <c r="B188" t="s">
        <v>81</v>
      </c>
      <c r="C188">
        <v>10</v>
      </c>
      <c r="D188">
        <v>98</v>
      </c>
      <c r="E188">
        <v>627</v>
      </c>
      <c r="F188">
        <v>43.9</v>
      </c>
      <c r="G188">
        <v>7.1</v>
      </c>
      <c r="H188">
        <v>6.4</v>
      </c>
      <c r="I188">
        <v>35.1</v>
      </c>
      <c r="J188" t="s">
        <v>2467</v>
      </c>
      <c r="K188" s="9">
        <v>0.12708333333333333</v>
      </c>
      <c r="L188">
        <v>2.46</v>
      </c>
    </row>
    <row r="189" spans="1:12" x14ac:dyDescent="0.25">
      <c r="A189">
        <v>31</v>
      </c>
      <c r="B189" t="s">
        <v>84</v>
      </c>
      <c r="C189">
        <v>10</v>
      </c>
      <c r="D189">
        <v>97</v>
      </c>
      <c r="E189">
        <v>623</v>
      </c>
      <c r="F189">
        <v>56.7</v>
      </c>
      <c r="G189">
        <v>11.3</v>
      </c>
      <c r="H189">
        <v>6.4</v>
      </c>
      <c r="I189">
        <v>40.299999999999997</v>
      </c>
      <c r="J189" t="s">
        <v>2116</v>
      </c>
      <c r="K189" s="9">
        <v>0.12916666666666668</v>
      </c>
      <c r="L189">
        <v>3.14</v>
      </c>
    </row>
    <row r="190" spans="1:12" x14ac:dyDescent="0.25">
      <c r="A190">
        <v>32</v>
      </c>
      <c r="B190" t="s">
        <v>85</v>
      </c>
      <c r="C190">
        <v>10</v>
      </c>
      <c r="D190">
        <v>94</v>
      </c>
      <c r="E190">
        <v>659</v>
      </c>
      <c r="F190">
        <v>48.9</v>
      </c>
      <c r="G190">
        <v>6.4</v>
      </c>
      <c r="H190">
        <v>7</v>
      </c>
      <c r="I190">
        <v>38.799999999999997</v>
      </c>
      <c r="J190" t="s">
        <v>2114</v>
      </c>
      <c r="K190" s="9">
        <v>0.14027777777777778</v>
      </c>
      <c r="L190">
        <v>2.74</v>
      </c>
    </row>
    <row r="191" spans="1:12" x14ac:dyDescent="0.25">
      <c r="B191" t="s">
        <v>109</v>
      </c>
      <c r="D191">
        <v>3442</v>
      </c>
      <c r="E191">
        <v>20697</v>
      </c>
      <c r="F191">
        <v>39.6</v>
      </c>
      <c r="G191">
        <v>10.3</v>
      </c>
      <c r="H191">
        <v>6</v>
      </c>
      <c r="I191">
        <v>31.2</v>
      </c>
      <c r="J191" t="s">
        <v>1953</v>
      </c>
      <c r="K191" s="9">
        <v>0.11944444444444445</v>
      </c>
      <c r="L191">
        <v>2.13</v>
      </c>
    </row>
  </sheetData>
  <mergeCells count="5">
    <mergeCell ref="A1:C1"/>
    <mergeCell ref="A40:C40"/>
    <mergeCell ref="A79:C79"/>
    <mergeCell ref="A118:C118"/>
    <mergeCell ref="A157:C157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C41F-D026-4431-BB28-97138D6762F1}">
  <dimension ref="A1:AB154"/>
  <sheetViews>
    <sheetView workbookViewId="0">
      <selection activeCell="A2" sqref="A2:AB37"/>
    </sheetView>
  </sheetViews>
  <sheetFormatPr defaultRowHeight="15" x14ac:dyDescent="0.25"/>
  <cols>
    <col min="1" max="1" width="5.5703125" bestFit="1" customWidth="1"/>
    <col min="2" max="2" width="24.42578125" bestFit="1" customWidth="1"/>
    <col min="3" max="3" width="4.7109375" bestFit="1" customWidth="1"/>
    <col min="4" max="4" width="6.42578125" bestFit="1" customWidth="1"/>
    <col min="5" max="5" width="7.42578125" bestFit="1" customWidth="1"/>
    <col min="6" max="6" width="6.42578125" bestFit="1" customWidth="1"/>
    <col min="7" max="7" width="6.28515625" bestFit="1" customWidth="1"/>
    <col min="8" max="8" width="5.7109375" bestFit="1" customWidth="1"/>
    <col min="9" max="9" width="5.28515625" bestFit="1" customWidth="1"/>
    <col min="10" max="10" width="7.42578125" bestFit="1" customWidth="1"/>
    <col min="11" max="11" width="7.5703125" bestFit="1" customWidth="1"/>
    <col min="12" max="12" width="6.42578125" bestFit="1" customWidth="1"/>
    <col min="13" max="13" width="8.42578125" bestFit="1" customWidth="1"/>
    <col min="14" max="15" width="5.7109375" bestFit="1" customWidth="1"/>
    <col min="16" max="16" width="7.7109375" bestFit="1" customWidth="1"/>
    <col min="17" max="17" width="9.28515625" bestFit="1" customWidth="1"/>
    <col min="18" max="18" width="7.7109375" bestFit="1" customWidth="1"/>
    <col min="19" max="19" width="8.42578125" bestFit="1" customWidth="1"/>
    <col min="20" max="20" width="7.5703125" bestFit="1" customWidth="1"/>
    <col min="21" max="21" width="6.28515625" bestFit="1" customWidth="1"/>
    <col min="22" max="22" width="9.28515625" bestFit="1" customWidth="1"/>
    <col min="23" max="23" width="6.7109375" bestFit="1" customWidth="1"/>
    <col min="24" max="24" width="8.42578125" bestFit="1" customWidth="1"/>
    <col min="25" max="25" width="8.140625" bestFit="1" customWidth="1"/>
    <col min="26" max="26" width="7" bestFit="1" customWidth="1"/>
    <col min="27" max="27" width="7.28515625" bestFit="1" customWidth="1"/>
    <col min="28" max="28" width="8.140625" bestFit="1" customWidth="1"/>
  </cols>
  <sheetData>
    <row r="1" spans="1:28" x14ac:dyDescent="0.25">
      <c r="A1" s="25" t="s">
        <v>165</v>
      </c>
      <c r="B1" s="25"/>
      <c r="C1" s="25"/>
    </row>
    <row r="2" spans="1:28" x14ac:dyDescent="0.25">
      <c r="A2" t="s">
        <v>54</v>
      </c>
      <c r="B2" t="s">
        <v>55</v>
      </c>
      <c r="C2" t="s">
        <v>56</v>
      </c>
      <c r="D2" t="s">
        <v>112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119</v>
      </c>
      <c r="N2" t="s">
        <v>66</v>
      </c>
      <c r="O2" t="s">
        <v>67</v>
      </c>
      <c r="P2" t="s">
        <v>68</v>
      </c>
      <c r="Q2" t="s">
        <v>120</v>
      </c>
      <c r="R2" t="s">
        <v>121</v>
      </c>
      <c r="S2" t="s">
        <v>122</v>
      </c>
      <c r="T2" t="s">
        <v>123</v>
      </c>
      <c r="U2" t="s">
        <v>69</v>
      </c>
      <c r="V2" t="s">
        <v>124</v>
      </c>
      <c r="W2" t="s">
        <v>70</v>
      </c>
      <c r="X2" t="s">
        <v>125</v>
      </c>
      <c r="Y2" t="s">
        <v>71</v>
      </c>
      <c r="Z2" t="s">
        <v>72</v>
      </c>
      <c r="AA2" t="s">
        <v>73</v>
      </c>
      <c r="AB2" t="s">
        <v>74</v>
      </c>
    </row>
    <row r="3" spans="1:28" x14ac:dyDescent="0.25">
      <c r="A3">
        <v>1</v>
      </c>
      <c r="B3" t="s">
        <v>80</v>
      </c>
      <c r="C3">
        <v>10</v>
      </c>
      <c r="D3">
        <v>163</v>
      </c>
      <c r="E3">
        <v>2581</v>
      </c>
      <c r="F3">
        <v>565</v>
      </c>
      <c r="G3">
        <v>4.5999999999999996</v>
      </c>
      <c r="H3">
        <v>16</v>
      </c>
      <c r="I3">
        <v>6</v>
      </c>
      <c r="J3">
        <v>161</v>
      </c>
      <c r="K3">
        <v>181</v>
      </c>
      <c r="L3">
        <v>314</v>
      </c>
      <c r="M3">
        <v>1710</v>
      </c>
      <c r="N3">
        <v>10</v>
      </c>
      <c r="O3">
        <v>10</v>
      </c>
      <c r="P3">
        <v>5</v>
      </c>
      <c r="Q3">
        <v>92</v>
      </c>
      <c r="R3">
        <v>226</v>
      </c>
      <c r="S3">
        <v>871</v>
      </c>
      <c r="T3">
        <v>8</v>
      </c>
      <c r="U3">
        <v>3.9</v>
      </c>
      <c r="V3">
        <v>46</v>
      </c>
      <c r="W3">
        <v>74</v>
      </c>
      <c r="X3">
        <v>575</v>
      </c>
      <c r="Y3">
        <v>23</v>
      </c>
      <c r="Z3">
        <v>25.7</v>
      </c>
      <c r="AA3">
        <v>13.8</v>
      </c>
      <c r="AB3">
        <v>51.21</v>
      </c>
    </row>
    <row r="4" spans="1:28" x14ac:dyDescent="0.25">
      <c r="A4">
        <v>2</v>
      </c>
      <c r="B4" t="s">
        <v>94</v>
      </c>
      <c r="C4">
        <v>10</v>
      </c>
      <c r="D4">
        <v>172</v>
      </c>
      <c r="E4">
        <v>3230</v>
      </c>
      <c r="F4">
        <v>651</v>
      </c>
      <c r="G4">
        <v>5</v>
      </c>
      <c r="H4">
        <v>18</v>
      </c>
      <c r="I4">
        <v>8</v>
      </c>
      <c r="J4">
        <v>199</v>
      </c>
      <c r="K4">
        <v>237</v>
      </c>
      <c r="L4">
        <v>364</v>
      </c>
      <c r="M4">
        <v>2223</v>
      </c>
      <c r="N4">
        <v>12</v>
      </c>
      <c r="O4">
        <v>10</v>
      </c>
      <c r="P4">
        <v>5.7</v>
      </c>
      <c r="Q4">
        <v>114</v>
      </c>
      <c r="R4">
        <v>260</v>
      </c>
      <c r="S4">
        <v>1007</v>
      </c>
      <c r="T4">
        <v>4</v>
      </c>
      <c r="U4">
        <v>3.9</v>
      </c>
      <c r="V4">
        <v>67</v>
      </c>
      <c r="W4">
        <v>83</v>
      </c>
      <c r="X4">
        <v>648</v>
      </c>
      <c r="Y4">
        <v>18</v>
      </c>
      <c r="Z4">
        <v>33.299999999999997</v>
      </c>
      <c r="AA4">
        <v>17.600000000000001</v>
      </c>
      <c r="AB4">
        <v>28.21</v>
      </c>
    </row>
    <row r="5" spans="1:28" x14ac:dyDescent="0.25">
      <c r="A5">
        <v>3</v>
      </c>
      <c r="B5" t="s">
        <v>85</v>
      </c>
      <c r="C5">
        <v>10</v>
      </c>
      <c r="D5">
        <v>181</v>
      </c>
      <c r="E5">
        <v>2968</v>
      </c>
      <c r="F5">
        <v>548</v>
      </c>
      <c r="G5">
        <v>5.4</v>
      </c>
      <c r="H5">
        <v>9</v>
      </c>
      <c r="I5">
        <v>3</v>
      </c>
      <c r="J5">
        <v>170</v>
      </c>
      <c r="K5">
        <v>202</v>
      </c>
      <c r="L5">
        <v>287</v>
      </c>
      <c r="M5">
        <v>1968</v>
      </c>
      <c r="N5">
        <v>9</v>
      </c>
      <c r="O5">
        <v>6</v>
      </c>
      <c r="P5">
        <v>6.4</v>
      </c>
      <c r="Q5">
        <v>93</v>
      </c>
      <c r="R5">
        <v>239</v>
      </c>
      <c r="S5">
        <v>1000</v>
      </c>
      <c r="T5">
        <v>10</v>
      </c>
      <c r="U5">
        <v>4.2</v>
      </c>
      <c r="V5">
        <v>62</v>
      </c>
      <c r="W5">
        <v>58</v>
      </c>
      <c r="X5">
        <v>578</v>
      </c>
      <c r="Y5">
        <v>15</v>
      </c>
      <c r="Z5">
        <v>35.9</v>
      </c>
      <c r="AA5">
        <v>9.8000000000000007</v>
      </c>
      <c r="AB5">
        <v>-12.29</v>
      </c>
    </row>
    <row r="6" spans="1:28" x14ac:dyDescent="0.25">
      <c r="A6">
        <v>4</v>
      </c>
      <c r="B6" t="s">
        <v>91</v>
      </c>
      <c r="C6">
        <v>11</v>
      </c>
      <c r="D6">
        <v>192</v>
      </c>
      <c r="E6">
        <v>3018</v>
      </c>
      <c r="F6">
        <v>686</v>
      </c>
      <c r="G6">
        <v>4.4000000000000004</v>
      </c>
      <c r="H6">
        <v>9</v>
      </c>
      <c r="I6">
        <v>3</v>
      </c>
      <c r="J6">
        <v>189</v>
      </c>
      <c r="K6">
        <v>214</v>
      </c>
      <c r="L6">
        <v>369</v>
      </c>
      <c r="M6">
        <v>2044</v>
      </c>
      <c r="N6">
        <v>9</v>
      </c>
      <c r="O6">
        <v>6</v>
      </c>
      <c r="P6">
        <v>4.9000000000000004</v>
      </c>
      <c r="Q6">
        <v>108</v>
      </c>
      <c r="R6">
        <v>268</v>
      </c>
      <c r="S6">
        <v>974</v>
      </c>
      <c r="T6">
        <v>8</v>
      </c>
      <c r="U6">
        <v>3.6</v>
      </c>
      <c r="V6">
        <v>49</v>
      </c>
      <c r="W6">
        <v>91</v>
      </c>
      <c r="X6">
        <v>656</v>
      </c>
      <c r="Y6">
        <v>32</v>
      </c>
      <c r="Z6">
        <v>32.6</v>
      </c>
      <c r="AA6">
        <v>6.2</v>
      </c>
      <c r="AB6">
        <v>38.299999999999997</v>
      </c>
    </row>
    <row r="7" spans="1:28" x14ac:dyDescent="0.25">
      <c r="A7">
        <v>5</v>
      </c>
      <c r="B7" t="s">
        <v>88</v>
      </c>
      <c r="C7">
        <v>10</v>
      </c>
      <c r="D7">
        <v>193</v>
      </c>
      <c r="E7">
        <v>3015</v>
      </c>
      <c r="F7">
        <v>645</v>
      </c>
      <c r="G7">
        <v>4.7</v>
      </c>
      <c r="H7">
        <v>13</v>
      </c>
      <c r="I7">
        <v>4</v>
      </c>
      <c r="J7">
        <v>188</v>
      </c>
      <c r="K7">
        <v>233</v>
      </c>
      <c r="L7">
        <v>371</v>
      </c>
      <c r="M7">
        <v>2080</v>
      </c>
      <c r="N7">
        <v>15</v>
      </c>
      <c r="O7">
        <v>9</v>
      </c>
      <c r="P7">
        <v>5.2</v>
      </c>
      <c r="Q7">
        <v>116</v>
      </c>
      <c r="R7">
        <v>242</v>
      </c>
      <c r="S7">
        <v>935</v>
      </c>
      <c r="T7">
        <v>6</v>
      </c>
      <c r="U7">
        <v>3.9</v>
      </c>
      <c r="V7">
        <v>50</v>
      </c>
      <c r="W7">
        <v>72</v>
      </c>
      <c r="X7">
        <v>584</v>
      </c>
      <c r="Y7">
        <v>22</v>
      </c>
      <c r="Z7">
        <v>30.1</v>
      </c>
      <c r="AA7">
        <v>10.6</v>
      </c>
      <c r="AB7">
        <v>16.05</v>
      </c>
    </row>
    <row r="8" spans="1:28" x14ac:dyDescent="0.25">
      <c r="A8">
        <v>6</v>
      </c>
      <c r="B8" t="s">
        <v>81</v>
      </c>
      <c r="C8">
        <v>10</v>
      </c>
      <c r="D8">
        <v>196</v>
      </c>
      <c r="E8">
        <v>2921</v>
      </c>
      <c r="F8">
        <v>626</v>
      </c>
      <c r="G8">
        <v>4.7</v>
      </c>
      <c r="H8">
        <v>8</v>
      </c>
      <c r="I8">
        <v>4</v>
      </c>
      <c r="J8">
        <v>185</v>
      </c>
      <c r="K8">
        <v>230</v>
      </c>
      <c r="L8">
        <v>349</v>
      </c>
      <c r="M8">
        <v>1953</v>
      </c>
      <c r="N8">
        <v>13</v>
      </c>
      <c r="O8">
        <v>4</v>
      </c>
      <c r="P8">
        <v>5.2</v>
      </c>
      <c r="Q8">
        <v>106</v>
      </c>
      <c r="R8">
        <v>253</v>
      </c>
      <c r="S8">
        <v>968</v>
      </c>
      <c r="T8">
        <v>8</v>
      </c>
      <c r="U8">
        <v>3.8</v>
      </c>
      <c r="V8">
        <v>57</v>
      </c>
      <c r="W8">
        <v>64</v>
      </c>
      <c r="X8">
        <v>569</v>
      </c>
      <c r="Y8">
        <v>22</v>
      </c>
      <c r="Z8">
        <v>38.9</v>
      </c>
      <c r="AA8">
        <v>8.4</v>
      </c>
      <c r="AB8">
        <v>-24.6</v>
      </c>
    </row>
    <row r="9" spans="1:28" x14ac:dyDescent="0.25">
      <c r="A9">
        <v>7</v>
      </c>
      <c r="B9" t="s">
        <v>78</v>
      </c>
      <c r="C9">
        <v>10</v>
      </c>
      <c r="D9">
        <v>201</v>
      </c>
      <c r="E9">
        <v>3268</v>
      </c>
      <c r="F9">
        <v>627</v>
      </c>
      <c r="G9">
        <v>5.2</v>
      </c>
      <c r="H9">
        <v>10</v>
      </c>
      <c r="I9">
        <v>4</v>
      </c>
      <c r="J9">
        <v>192</v>
      </c>
      <c r="K9">
        <v>193</v>
      </c>
      <c r="L9">
        <v>341</v>
      </c>
      <c r="M9">
        <v>2127</v>
      </c>
      <c r="N9">
        <v>9</v>
      </c>
      <c r="O9">
        <v>6</v>
      </c>
      <c r="P9">
        <v>5.9</v>
      </c>
      <c r="Q9">
        <v>95</v>
      </c>
      <c r="R9">
        <v>265</v>
      </c>
      <c r="S9">
        <v>1141</v>
      </c>
      <c r="T9">
        <v>11</v>
      </c>
      <c r="U9">
        <v>4.3</v>
      </c>
      <c r="V9">
        <v>75</v>
      </c>
      <c r="W9">
        <v>56</v>
      </c>
      <c r="X9">
        <v>496</v>
      </c>
      <c r="Y9">
        <v>22</v>
      </c>
      <c r="Z9">
        <v>38.799999999999997</v>
      </c>
      <c r="AA9">
        <v>9.6999999999999993</v>
      </c>
      <c r="AB9">
        <v>-13.68</v>
      </c>
    </row>
    <row r="10" spans="1:28" x14ac:dyDescent="0.25">
      <c r="A10">
        <v>8</v>
      </c>
      <c r="B10" t="s">
        <v>84</v>
      </c>
      <c r="C10">
        <v>10</v>
      </c>
      <c r="D10">
        <v>206</v>
      </c>
      <c r="E10">
        <v>3276</v>
      </c>
      <c r="F10">
        <v>632</v>
      </c>
      <c r="G10">
        <v>5.2</v>
      </c>
      <c r="H10">
        <v>14</v>
      </c>
      <c r="I10">
        <v>4</v>
      </c>
      <c r="J10">
        <v>211</v>
      </c>
      <c r="K10">
        <v>241</v>
      </c>
      <c r="L10">
        <v>376</v>
      </c>
      <c r="M10">
        <v>2353</v>
      </c>
      <c r="N10">
        <v>16</v>
      </c>
      <c r="O10">
        <v>10</v>
      </c>
      <c r="P10">
        <v>5.8</v>
      </c>
      <c r="Q10">
        <v>127</v>
      </c>
      <c r="R10">
        <v>227</v>
      </c>
      <c r="S10">
        <v>923</v>
      </c>
      <c r="T10">
        <v>8</v>
      </c>
      <c r="U10">
        <v>4.0999999999999996</v>
      </c>
      <c r="V10">
        <v>62</v>
      </c>
      <c r="W10">
        <v>59</v>
      </c>
      <c r="X10">
        <v>509</v>
      </c>
      <c r="Y10">
        <v>22</v>
      </c>
      <c r="Z10">
        <v>35.6</v>
      </c>
      <c r="AA10">
        <v>13.9</v>
      </c>
      <c r="AB10">
        <v>-43.75</v>
      </c>
    </row>
    <row r="11" spans="1:28" x14ac:dyDescent="0.25">
      <c r="A11">
        <v>9</v>
      </c>
      <c r="B11" t="s">
        <v>100</v>
      </c>
      <c r="C11">
        <v>11</v>
      </c>
      <c r="D11">
        <v>206</v>
      </c>
      <c r="E11">
        <v>3307</v>
      </c>
      <c r="F11">
        <v>620</v>
      </c>
      <c r="G11">
        <v>5.3</v>
      </c>
      <c r="H11">
        <v>12</v>
      </c>
      <c r="I11">
        <v>5</v>
      </c>
      <c r="J11">
        <v>201</v>
      </c>
      <c r="K11">
        <v>242</v>
      </c>
      <c r="L11">
        <v>358</v>
      </c>
      <c r="M11">
        <v>2375</v>
      </c>
      <c r="N11">
        <v>19</v>
      </c>
      <c r="O11">
        <v>7</v>
      </c>
      <c r="P11">
        <v>6.2</v>
      </c>
      <c r="Q11">
        <v>124</v>
      </c>
      <c r="R11">
        <v>238</v>
      </c>
      <c r="S11">
        <v>932</v>
      </c>
      <c r="T11">
        <v>4</v>
      </c>
      <c r="U11">
        <v>3.9</v>
      </c>
      <c r="V11">
        <v>58</v>
      </c>
      <c r="W11">
        <v>77</v>
      </c>
      <c r="X11">
        <v>575</v>
      </c>
      <c r="Y11">
        <v>19</v>
      </c>
      <c r="Z11">
        <v>33.299999999999997</v>
      </c>
      <c r="AA11">
        <v>10.8</v>
      </c>
      <c r="AB11">
        <v>-6.15</v>
      </c>
    </row>
    <row r="12" spans="1:28" x14ac:dyDescent="0.25">
      <c r="A12">
        <v>10</v>
      </c>
      <c r="B12" t="s">
        <v>87</v>
      </c>
      <c r="C12">
        <v>10</v>
      </c>
      <c r="D12">
        <v>216</v>
      </c>
      <c r="E12">
        <v>2918</v>
      </c>
      <c r="F12">
        <v>595</v>
      </c>
      <c r="G12">
        <v>4.9000000000000004</v>
      </c>
      <c r="H12">
        <v>12</v>
      </c>
      <c r="I12">
        <v>4</v>
      </c>
      <c r="J12">
        <v>182</v>
      </c>
      <c r="K12">
        <v>194</v>
      </c>
      <c r="L12">
        <v>313</v>
      </c>
      <c r="M12">
        <v>1921</v>
      </c>
      <c r="N12">
        <v>18</v>
      </c>
      <c r="O12">
        <v>8</v>
      </c>
      <c r="P12">
        <v>5.6</v>
      </c>
      <c r="Q12">
        <v>103</v>
      </c>
      <c r="R12">
        <v>251</v>
      </c>
      <c r="S12">
        <v>997</v>
      </c>
      <c r="T12">
        <v>8</v>
      </c>
      <c r="U12">
        <v>4</v>
      </c>
      <c r="V12">
        <v>55</v>
      </c>
      <c r="W12">
        <v>57</v>
      </c>
      <c r="X12">
        <v>404</v>
      </c>
      <c r="Y12">
        <v>24</v>
      </c>
      <c r="Z12">
        <v>34.200000000000003</v>
      </c>
      <c r="AA12">
        <v>10.5</v>
      </c>
      <c r="AB12">
        <v>-1.61</v>
      </c>
    </row>
    <row r="13" spans="1:28" x14ac:dyDescent="0.25">
      <c r="A13">
        <v>11</v>
      </c>
      <c r="B13" t="s">
        <v>98</v>
      </c>
      <c r="C13">
        <v>10</v>
      </c>
      <c r="D13">
        <v>226</v>
      </c>
      <c r="E13">
        <v>3236</v>
      </c>
      <c r="F13">
        <v>601</v>
      </c>
      <c r="G13">
        <v>5.4</v>
      </c>
      <c r="H13">
        <v>18</v>
      </c>
      <c r="I13">
        <v>5</v>
      </c>
      <c r="J13">
        <v>200</v>
      </c>
      <c r="K13">
        <v>228</v>
      </c>
      <c r="L13">
        <v>367</v>
      </c>
      <c r="M13">
        <v>2369</v>
      </c>
      <c r="N13">
        <v>21</v>
      </c>
      <c r="O13">
        <v>13</v>
      </c>
      <c r="P13">
        <v>6.2</v>
      </c>
      <c r="Q13">
        <v>127</v>
      </c>
      <c r="R13">
        <v>219</v>
      </c>
      <c r="S13">
        <v>867</v>
      </c>
      <c r="T13">
        <v>6</v>
      </c>
      <c r="U13">
        <v>4</v>
      </c>
      <c r="V13">
        <v>48</v>
      </c>
      <c r="W13">
        <v>67</v>
      </c>
      <c r="X13">
        <v>600</v>
      </c>
      <c r="Y13">
        <v>25</v>
      </c>
      <c r="Z13">
        <v>35.5</v>
      </c>
      <c r="AA13">
        <v>15.9</v>
      </c>
      <c r="AB13">
        <v>-16.77</v>
      </c>
    </row>
    <row r="14" spans="1:28" x14ac:dyDescent="0.25">
      <c r="A14">
        <v>12</v>
      </c>
      <c r="B14" t="s">
        <v>77</v>
      </c>
      <c r="C14">
        <v>10</v>
      </c>
      <c r="D14">
        <v>229</v>
      </c>
      <c r="E14">
        <v>3227</v>
      </c>
      <c r="F14">
        <v>580</v>
      </c>
      <c r="G14">
        <v>5.6</v>
      </c>
      <c r="H14">
        <v>13</v>
      </c>
      <c r="I14">
        <v>6</v>
      </c>
      <c r="J14">
        <v>189</v>
      </c>
      <c r="K14">
        <v>168</v>
      </c>
      <c r="L14">
        <v>272</v>
      </c>
      <c r="M14">
        <v>1697</v>
      </c>
      <c r="N14">
        <v>10</v>
      </c>
      <c r="O14">
        <v>7</v>
      </c>
      <c r="P14">
        <v>5.7</v>
      </c>
      <c r="Q14">
        <v>90</v>
      </c>
      <c r="R14">
        <v>282</v>
      </c>
      <c r="S14">
        <v>1530</v>
      </c>
      <c r="T14">
        <v>17</v>
      </c>
      <c r="U14">
        <v>5.4</v>
      </c>
      <c r="V14">
        <v>83</v>
      </c>
      <c r="W14">
        <v>50</v>
      </c>
      <c r="X14">
        <v>422</v>
      </c>
      <c r="Y14">
        <v>16</v>
      </c>
      <c r="Z14">
        <v>39.299999999999997</v>
      </c>
      <c r="AA14">
        <v>12.1</v>
      </c>
      <c r="AB14">
        <v>-43.57</v>
      </c>
    </row>
    <row r="15" spans="1:28" x14ac:dyDescent="0.25">
      <c r="A15">
        <v>13</v>
      </c>
      <c r="B15" t="s">
        <v>82</v>
      </c>
      <c r="C15">
        <v>10</v>
      </c>
      <c r="D15">
        <v>232</v>
      </c>
      <c r="E15">
        <v>3175</v>
      </c>
      <c r="F15">
        <v>618</v>
      </c>
      <c r="G15">
        <v>5.0999999999999996</v>
      </c>
      <c r="H15">
        <v>9</v>
      </c>
      <c r="I15">
        <v>6</v>
      </c>
      <c r="J15">
        <v>186</v>
      </c>
      <c r="K15">
        <v>185</v>
      </c>
      <c r="L15">
        <v>284</v>
      </c>
      <c r="M15">
        <v>1905</v>
      </c>
      <c r="N15">
        <v>14</v>
      </c>
      <c r="O15">
        <v>3</v>
      </c>
      <c r="P15">
        <v>6.1</v>
      </c>
      <c r="Q15">
        <v>84</v>
      </c>
      <c r="R15">
        <v>308</v>
      </c>
      <c r="S15">
        <v>1270</v>
      </c>
      <c r="T15">
        <v>8</v>
      </c>
      <c r="U15">
        <v>4.0999999999999996</v>
      </c>
      <c r="V15">
        <v>86</v>
      </c>
      <c r="W15">
        <v>73</v>
      </c>
      <c r="X15">
        <v>602</v>
      </c>
      <c r="Y15">
        <v>16</v>
      </c>
      <c r="Z15">
        <v>38.1</v>
      </c>
      <c r="AA15">
        <v>8</v>
      </c>
      <c r="AB15">
        <v>-9.66</v>
      </c>
    </row>
    <row r="16" spans="1:28" x14ac:dyDescent="0.25">
      <c r="A16">
        <v>14</v>
      </c>
      <c r="B16" t="s">
        <v>96</v>
      </c>
      <c r="C16">
        <v>10</v>
      </c>
      <c r="D16">
        <v>232</v>
      </c>
      <c r="E16">
        <v>3681</v>
      </c>
      <c r="F16">
        <v>685</v>
      </c>
      <c r="G16">
        <v>5.4</v>
      </c>
      <c r="H16">
        <v>18</v>
      </c>
      <c r="I16">
        <v>9</v>
      </c>
      <c r="J16">
        <v>223</v>
      </c>
      <c r="K16">
        <v>259</v>
      </c>
      <c r="L16">
        <v>397</v>
      </c>
      <c r="M16">
        <v>2617</v>
      </c>
      <c r="N16">
        <v>16</v>
      </c>
      <c r="O16">
        <v>9</v>
      </c>
      <c r="P16">
        <v>6.1</v>
      </c>
      <c r="Q16">
        <v>125</v>
      </c>
      <c r="R16">
        <v>255</v>
      </c>
      <c r="S16">
        <v>1064</v>
      </c>
      <c r="T16">
        <v>7</v>
      </c>
      <c r="U16">
        <v>4.2</v>
      </c>
      <c r="V16">
        <v>79</v>
      </c>
      <c r="W16">
        <v>60</v>
      </c>
      <c r="X16">
        <v>521</v>
      </c>
      <c r="Y16">
        <v>19</v>
      </c>
      <c r="Z16">
        <v>41.9</v>
      </c>
      <c r="AA16">
        <v>15.2</v>
      </c>
      <c r="AB16">
        <v>-35.29</v>
      </c>
    </row>
    <row r="17" spans="1:28" x14ac:dyDescent="0.25">
      <c r="A17">
        <v>15</v>
      </c>
      <c r="B17" t="s">
        <v>99</v>
      </c>
      <c r="C17">
        <v>10</v>
      </c>
      <c r="D17">
        <v>234</v>
      </c>
      <c r="E17">
        <v>2735</v>
      </c>
      <c r="F17">
        <v>567</v>
      </c>
      <c r="G17">
        <v>4.8</v>
      </c>
      <c r="H17">
        <v>14</v>
      </c>
      <c r="I17">
        <v>5</v>
      </c>
      <c r="J17">
        <v>158</v>
      </c>
      <c r="K17">
        <v>169</v>
      </c>
      <c r="L17">
        <v>260</v>
      </c>
      <c r="M17">
        <v>1670</v>
      </c>
      <c r="N17">
        <v>16</v>
      </c>
      <c r="O17">
        <v>9</v>
      </c>
      <c r="P17">
        <v>5.7</v>
      </c>
      <c r="Q17">
        <v>86</v>
      </c>
      <c r="R17">
        <v>275</v>
      </c>
      <c r="S17">
        <v>1065</v>
      </c>
      <c r="T17">
        <v>5</v>
      </c>
      <c r="U17">
        <v>3.9</v>
      </c>
      <c r="V17">
        <v>55</v>
      </c>
      <c r="W17">
        <v>79</v>
      </c>
      <c r="X17">
        <v>524</v>
      </c>
      <c r="Y17">
        <v>17</v>
      </c>
      <c r="Z17">
        <v>36</v>
      </c>
      <c r="AA17">
        <v>10.8</v>
      </c>
      <c r="AB17">
        <v>37.229999999999997</v>
      </c>
    </row>
    <row r="18" spans="1:28" x14ac:dyDescent="0.25">
      <c r="A18">
        <v>16</v>
      </c>
      <c r="B18" t="s">
        <v>90</v>
      </c>
      <c r="C18">
        <v>11</v>
      </c>
      <c r="D18">
        <v>238</v>
      </c>
      <c r="E18">
        <v>3147</v>
      </c>
      <c r="F18">
        <v>619</v>
      </c>
      <c r="G18">
        <v>5.0999999999999996</v>
      </c>
      <c r="H18">
        <v>12</v>
      </c>
      <c r="I18">
        <v>2</v>
      </c>
      <c r="J18">
        <v>190</v>
      </c>
      <c r="K18">
        <v>196</v>
      </c>
      <c r="L18">
        <v>326</v>
      </c>
      <c r="M18">
        <v>1895</v>
      </c>
      <c r="N18">
        <v>10</v>
      </c>
      <c r="O18">
        <v>10</v>
      </c>
      <c r="P18">
        <v>5.3</v>
      </c>
      <c r="Q18">
        <v>94</v>
      </c>
      <c r="R18">
        <v>264</v>
      </c>
      <c r="S18">
        <v>1252</v>
      </c>
      <c r="T18">
        <v>14</v>
      </c>
      <c r="U18">
        <v>4.7</v>
      </c>
      <c r="V18">
        <v>76</v>
      </c>
      <c r="W18">
        <v>67</v>
      </c>
      <c r="X18">
        <v>546</v>
      </c>
      <c r="Y18">
        <v>20</v>
      </c>
      <c r="Z18">
        <v>39.1</v>
      </c>
      <c r="AA18">
        <v>10</v>
      </c>
      <c r="AB18">
        <v>-23.05</v>
      </c>
    </row>
    <row r="19" spans="1:28" x14ac:dyDescent="0.25">
      <c r="A19">
        <v>17</v>
      </c>
      <c r="B19" t="s">
        <v>103</v>
      </c>
      <c r="C19">
        <v>10</v>
      </c>
      <c r="D19">
        <v>239</v>
      </c>
      <c r="E19">
        <v>3265</v>
      </c>
      <c r="F19">
        <v>610</v>
      </c>
      <c r="G19">
        <v>5.4</v>
      </c>
      <c r="H19">
        <v>13</v>
      </c>
      <c r="I19">
        <v>5</v>
      </c>
      <c r="J19">
        <v>192</v>
      </c>
      <c r="K19">
        <v>182</v>
      </c>
      <c r="L19">
        <v>283</v>
      </c>
      <c r="M19">
        <v>1880</v>
      </c>
      <c r="N19">
        <v>17</v>
      </c>
      <c r="O19">
        <v>8</v>
      </c>
      <c r="P19">
        <v>5.9</v>
      </c>
      <c r="Q19">
        <v>104</v>
      </c>
      <c r="R19">
        <v>293</v>
      </c>
      <c r="S19">
        <v>1385</v>
      </c>
      <c r="T19">
        <v>8</v>
      </c>
      <c r="U19">
        <v>4.7</v>
      </c>
      <c r="V19">
        <v>78</v>
      </c>
      <c r="W19">
        <v>57</v>
      </c>
      <c r="X19">
        <v>478</v>
      </c>
      <c r="Y19">
        <v>10</v>
      </c>
      <c r="Z19">
        <v>43.7</v>
      </c>
      <c r="AA19">
        <v>10.7</v>
      </c>
      <c r="AB19">
        <v>-43.21</v>
      </c>
    </row>
    <row r="20" spans="1:28" x14ac:dyDescent="0.25">
      <c r="A20">
        <v>18</v>
      </c>
      <c r="B20" t="s">
        <v>104</v>
      </c>
      <c r="C20">
        <v>11</v>
      </c>
      <c r="D20">
        <v>249</v>
      </c>
      <c r="E20">
        <v>3585</v>
      </c>
      <c r="F20">
        <v>639</v>
      </c>
      <c r="G20">
        <v>5.6</v>
      </c>
      <c r="H20">
        <v>11</v>
      </c>
      <c r="I20">
        <v>4</v>
      </c>
      <c r="J20">
        <v>193</v>
      </c>
      <c r="K20">
        <v>219</v>
      </c>
      <c r="L20">
        <v>339</v>
      </c>
      <c r="M20">
        <v>2341</v>
      </c>
      <c r="N20">
        <v>13</v>
      </c>
      <c r="O20">
        <v>7</v>
      </c>
      <c r="P20">
        <v>6.6</v>
      </c>
      <c r="Q20">
        <v>114</v>
      </c>
      <c r="R20">
        <v>284</v>
      </c>
      <c r="S20">
        <v>1244</v>
      </c>
      <c r="T20">
        <v>13</v>
      </c>
      <c r="U20">
        <v>4.4000000000000004</v>
      </c>
      <c r="V20">
        <v>69</v>
      </c>
      <c r="W20">
        <v>79</v>
      </c>
      <c r="X20">
        <v>599</v>
      </c>
      <c r="Y20">
        <v>10</v>
      </c>
      <c r="Z20">
        <v>41.5</v>
      </c>
      <c r="AA20">
        <v>8.5</v>
      </c>
      <c r="AB20">
        <v>-62.09</v>
      </c>
    </row>
    <row r="21" spans="1:28" x14ac:dyDescent="0.25">
      <c r="A21">
        <v>19</v>
      </c>
      <c r="B21" t="s">
        <v>75</v>
      </c>
      <c r="C21">
        <v>10</v>
      </c>
      <c r="D21">
        <v>250</v>
      </c>
      <c r="E21">
        <v>3175</v>
      </c>
      <c r="F21">
        <v>618</v>
      </c>
      <c r="G21">
        <v>5.0999999999999996</v>
      </c>
      <c r="H21">
        <v>12</v>
      </c>
      <c r="I21">
        <v>7</v>
      </c>
      <c r="J21">
        <v>206</v>
      </c>
      <c r="K21">
        <v>194</v>
      </c>
      <c r="L21">
        <v>284</v>
      </c>
      <c r="M21">
        <v>1937</v>
      </c>
      <c r="N21">
        <v>18</v>
      </c>
      <c r="O21">
        <v>5</v>
      </c>
      <c r="P21">
        <v>6.4</v>
      </c>
      <c r="Q21">
        <v>107</v>
      </c>
      <c r="R21">
        <v>313</v>
      </c>
      <c r="S21">
        <v>1238</v>
      </c>
      <c r="T21">
        <v>9</v>
      </c>
      <c r="U21">
        <v>4</v>
      </c>
      <c r="V21">
        <v>78</v>
      </c>
      <c r="W21">
        <v>70</v>
      </c>
      <c r="X21">
        <v>533</v>
      </c>
      <c r="Y21">
        <v>21</v>
      </c>
      <c r="Z21">
        <v>41.6</v>
      </c>
      <c r="AA21">
        <v>11.9</v>
      </c>
      <c r="AB21">
        <v>-43.03</v>
      </c>
    </row>
    <row r="22" spans="1:28" x14ac:dyDescent="0.25">
      <c r="A22">
        <v>20</v>
      </c>
      <c r="B22" t="s">
        <v>76</v>
      </c>
      <c r="C22">
        <v>10</v>
      </c>
      <c r="D22">
        <v>250</v>
      </c>
      <c r="E22">
        <v>3420</v>
      </c>
      <c r="F22">
        <v>607</v>
      </c>
      <c r="G22">
        <v>5.6</v>
      </c>
      <c r="H22">
        <v>16</v>
      </c>
      <c r="I22">
        <v>6</v>
      </c>
      <c r="J22">
        <v>185</v>
      </c>
      <c r="K22">
        <v>223</v>
      </c>
      <c r="L22">
        <v>340</v>
      </c>
      <c r="M22">
        <v>2416</v>
      </c>
      <c r="N22">
        <v>16</v>
      </c>
      <c r="O22">
        <v>10</v>
      </c>
      <c r="P22">
        <v>6.6</v>
      </c>
      <c r="Q22">
        <v>118</v>
      </c>
      <c r="R22">
        <v>241</v>
      </c>
      <c r="S22">
        <v>1004</v>
      </c>
      <c r="T22">
        <v>12</v>
      </c>
      <c r="U22">
        <v>4.2</v>
      </c>
      <c r="V22">
        <v>48</v>
      </c>
      <c r="W22">
        <v>71</v>
      </c>
      <c r="X22">
        <v>569</v>
      </c>
      <c r="Y22">
        <v>19</v>
      </c>
      <c r="Z22">
        <v>38.5</v>
      </c>
      <c r="AA22">
        <v>13.8</v>
      </c>
      <c r="AB22">
        <v>-24.71</v>
      </c>
    </row>
    <row r="23" spans="1:28" x14ac:dyDescent="0.25">
      <c r="A23">
        <v>21</v>
      </c>
      <c r="B23" t="s">
        <v>93</v>
      </c>
      <c r="C23">
        <v>10</v>
      </c>
      <c r="D23">
        <v>251</v>
      </c>
      <c r="E23">
        <v>3541</v>
      </c>
      <c r="F23">
        <v>642</v>
      </c>
      <c r="G23">
        <v>5.5</v>
      </c>
      <c r="H23">
        <v>11</v>
      </c>
      <c r="I23">
        <v>5</v>
      </c>
      <c r="J23">
        <v>200</v>
      </c>
      <c r="K23">
        <v>229</v>
      </c>
      <c r="L23">
        <v>362</v>
      </c>
      <c r="M23">
        <v>2326</v>
      </c>
      <c r="N23">
        <v>15</v>
      </c>
      <c r="O23">
        <v>6</v>
      </c>
      <c r="P23">
        <v>6.2</v>
      </c>
      <c r="Q23">
        <v>117</v>
      </c>
      <c r="R23">
        <v>265</v>
      </c>
      <c r="S23">
        <v>1215</v>
      </c>
      <c r="T23">
        <v>11</v>
      </c>
      <c r="U23">
        <v>4.5999999999999996</v>
      </c>
      <c r="V23">
        <v>68</v>
      </c>
      <c r="W23">
        <v>68</v>
      </c>
      <c r="X23">
        <v>521</v>
      </c>
      <c r="Y23">
        <v>15</v>
      </c>
      <c r="Z23">
        <v>44.4</v>
      </c>
      <c r="AA23">
        <v>9.3000000000000007</v>
      </c>
      <c r="AB23">
        <v>-39.54</v>
      </c>
    </row>
    <row r="24" spans="1:28" x14ac:dyDescent="0.25">
      <c r="A24">
        <v>22</v>
      </c>
      <c r="B24" t="s">
        <v>107</v>
      </c>
      <c r="C24">
        <v>11</v>
      </c>
      <c r="D24">
        <v>252</v>
      </c>
      <c r="E24">
        <v>3882</v>
      </c>
      <c r="F24">
        <v>687</v>
      </c>
      <c r="G24">
        <v>5.7</v>
      </c>
      <c r="H24">
        <v>10</v>
      </c>
      <c r="I24">
        <v>7</v>
      </c>
      <c r="J24">
        <v>231</v>
      </c>
      <c r="K24">
        <v>277</v>
      </c>
      <c r="L24">
        <v>396</v>
      </c>
      <c r="M24">
        <v>2740</v>
      </c>
      <c r="N24">
        <v>21</v>
      </c>
      <c r="O24">
        <v>3</v>
      </c>
      <c r="P24">
        <v>6.7</v>
      </c>
      <c r="Q24">
        <v>135</v>
      </c>
      <c r="R24">
        <v>279</v>
      </c>
      <c r="S24">
        <v>1142</v>
      </c>
      <c r="T24">
        <v>8</v>
      </c>
      <c r="U24">
        <v>4.0999999999999996</v>
      </c>
      <c r="V24">
        <v>74</v>
      </c>
      <c r="W24">
        <v>74</v>
      </c>
      <c r="X24">
        <v>513</v>
      </c>
      <c r="Y24">
        <v>22</v>
      </c>
      <c r="Z24">
        <v>39.299999999999997</v>
      </c>
      <c r="AA24">
        <v>8.9</v>
      </c>
      <c r="AB24">
        <v>-88.31</v>
      </c>
    </row>
    <row r="25" spans="1:28" x14ac:dyDescent="0.25">
      <c r="A25">
        <v>23</v>
      </c>
      <c r="B25" t="s">
        <v>101</v>
      </c>
      <c r="C25">
        <v>10</v>
      </c>
      <c r="D25">
        <v>253</v>
      </c>
      <c r="E25">
        <v>3268</v>
      </c>
      <c r="F25">
        <v>633</v>
      </c>
      <c r="G25">
        <v>5.2</v>
      </c>
      <c r="H25">
        <v>11</v>
      </c>
      <c r="I25">
        <v>5</v>
      </c>
      <c r="J25">
        <v>195</v>
      </c>
      <c r="K25">
        <v>223</v>
      </c>
      <c r="L25">
        <v>331</v>
      </c>
      <c r="M25">
        <v>2195</v>
      </c>
      <c r="N25">
        <v>16</v>
      </c>
      <c r="O25">
        <v>6</v>
      </c>
      <c r="P25">
        <v>6.3</v>
      </c>
      <c r="Q25">
        <v>109</v>
      </c>
      <c r="R25">
        <v>283</v>
      </c>
      <c r="S25">
        <v>1073</v>
      </c>
      <c r="T25">
        <v>12</v>
      </c>
      <c r="U25">
        <v>3.8</v>
      </c>
      <c r="V25">
        <v>72</v>
      </c>
      <c r="W25">
        <v>76</v>
      </c>
      <c r="X25">
        <v>574</v>
      </c>
      <c r="Y25">
        <v>14</v>
      </c>
      <c r="Z25">
        <v>42.6</v>
      </c>
      <c r="AA25">
        <v>10.9</v>
      </c>
      <c r="AB25">
        <v>-48.24</v>
      </c>
    </row>
    <row r="26" spans="1:28" x14ac:dyDescent="0.25">
      <c r="A26">
        <v>24</v>
      </c>
      <c r="B26" t="s">
        <v>83</v>
      </c>
      <c r="C26">
        <v>10</v>
      </c>
      <c r="D26">
        <v>256</v>
      </c>
      <c r="E26">
        <v>3336</v>
      </c>
      <c r="F26">
        <v>624</v>
      </c>
      <c r="G26">
        <v>5.3</v>
      </c>
      <c r="H26">
        <v>13</v>
      </c>
      <c r="I26">
        <v>7</v>
      </c>
      <c r="J26">
        <v>218</v>
      </c>
      <c r="K26">
        <v>222</v>
      </c>
      <c r="L26">
        <v>343</v>
      </c>
      <c r="M26">
        <v>2214</v>
      </c>
      <c r="N26">
        <v>13</v>
      </c>
      <c r="O26">
        <v>6</v>
      </c>
      <c r="P26">
        <v>6.1</v>
      </c>
      <c r="Q26">
        <v>124</v>
      </c>
      <c r="R26">
        <v>262</v>
      </c>
      <c r="S26">
        <v>1122</v>
      </c>
      <c r="T26">
        <v>11</v>
      </c>
      <c r="U26">
        <v>4.3</v>
      </c>
      <c r="V26">
        <v>71</v>
      </c>
      <c r="W26">
        <v>62</v>
      </c>
      <c r="X26">
        <v>574</v>
      </c>
      <c r="Y26">
        <v>23</v>
      </c>
      <c r="Z26">
        <v>43.8</v>
      </c>
      <c r="AA26">
        <v>11.4</v>
      </c>
      <c r="AB26">
        <v>-44.03</v>
      </c>
    </row>
    <row r="27" spans="1:28" x14ac:dyDescent="0.25">
      <c r="A27">
        <v>25</v>
      </c>
      <c r="B27" t="s">
        <v>89</v>
      </c>
      <c r="C27">
        <v>10</v>
      </c>
      <c r="D27">
        <v>264</v>
      </c>
      <c r="E27">
        <v>3646</v>
      </c>
      <c r="F27">
        <v>587</v>
      </c>
      <c r="G27">
        <v>6.2</v>
      </c>
      <c r="H27">
        <v>22</v>
      </c>
      <c r="I27">
        <v>7</v>
      </c>
      <c r="J27">
        <v>203</v>
      </c>
      <c r="K27">
        <v>209</v>
      </c>
      <c r="L27">
        <v>309</v>
      </c>
      <c r="M27">
        <v>2313</v>
      </c>
      <c r="N27">
        <v>21</v>
      </c>
      <c r="O27">
        <v>15</v>
      </c>
      <c r="P27">
        <v>7</v>
      </c>
      <c r="Q27">
        <v>111</v>
      </c>
      <c r="R27">
        <v>257</v>
      </c>
      <c r="S27">
        <v>1333</v>
      </c>
      <c r="T27">
        <v>9</v>
      </c>
      <c r="U27">
        <v>5.2</v>
      </c>
      <c r="V27">
        <v>70</v>
      </c>
      <c r="W27">
        <v>55</v>
      </c>
      <c r="X27">
        <v>387</v>
      </c>
      <c r="Y27">
        <v>22</v>
      </c>
      <c r="Z27">
        <v>40</v>
      </c>
      <c r="AA27">
        <v>20</v>
      </c>
      <c r="AB27">
        <v>-58.29</v>
      </c>
    </row>
    <row r="28" spans="1:28" x14ac:dyDescent="0.25">
      <c r="A28">
        <v>26</v>
      </c>
      <c r="B28" t="s">
        <v>106</v>
      </c>
      <c r="C28">
        <v>10</v>
      </c>
      <c r="D28">
        <v>268</v>
      </c>
      <c r="E28">
        <v>3297</v>
      </c>
      <c r="F28">
        <v>621</v>
      </c>
      <c r="G28">
        <v>5.3</v>
      </c>
      <c r="H28">
        <v>1</v>
      </c>
      <c r="I28">
        <v>1</v>
      </c>
      <c r="J28">
        <v>203</v>
      </c>
      <c r="K28">
        <v>192</v>
      </c>
      <c r="L28">
        <v>302</v>
      </c>
      <c r="M28">
        <v>1988</v>
      </c>
      <c r="N28">
        <v>18</v>
      </c>
      <c r="O28">
        <v>0</v>
      </c>
      <c r="P28">
        <v>6.2</v>
      </c>
      <c r="Q28">
        <v>113</v>
      </c>
      <c r="R28">
        <v>301</v>
      </c>
      <c r="S28">
        <v>1309</v>
      </c>
      <c r="T28">
        <v>10</v>
      </c>
      <c r="U28">
        <v>4.3</v>
      </c>
      <c r="V28">
        <v>68</v>
      </c>
      <c r="W28">
        <v>67</v>
      </c>
      <c r="X28">
        <v>545</v>
      </c>
      <c r="Y28">
        <v>22</v>
      </c>
      <c r="Z28">
        <v>46.3</v>
      </c>
      <c r="AA28">
        <v>0.9</v>
      </c>
      <c r="AB28">
        <v>-72.11</v>
      </c>
    </row>
    <row r="29" spans="1:28" x14ac:dyDescent="0.25">
      <c r="A29">
        <v>27</v>
      </c>
      <c r="B29" t="s">
        <v>95</v>
      </c>
      <c r="C29">
        <v>11</v>
      </c>
      <c r="D29">
        <v>269</v>
      </c>
      <c r="E29">
        <v>3848</v>
      </c>
      <c r="F29">
        <v>655</v>
      </c>
      <c r="G29">
        <v>5.9</v>
      </c>
      <c r="H29">
        <v>12</v>
      </c>
      <c r="I29">
        <v>9</v>
      </c>
      <c r="J29">
        <v>223</v>
      </c>
      <c r="K29">
        <v>231</v>
      </c>
      <c r="L29">
        <v>317</v>
      </c>
      <c r="M29">
        <v>2279</v>
      </c>
      <c r="N29">
        <v>18</v>
      </c>
      <c r="O29">
        <v>3</v>
      </c>
      <c r="P29">
        <v>6.7</v>
      </c>
      <c r="Q29">
        <v>117</v>
      </c>
      <c r="R29">
        <v>317</v>
      </c>
      <c r="S29">
        <v>1569</v>
      </c>
      <c r="T29">
        <v>10</v>
      </c>
      <c r="U29">
        <v>4.9000000000000004</v>
      </c>
      <c r="V29">
        <v>79</v>
      </c>
      <c r="W29">
        <v>77</v>
      </c>
      <c r="X29">
        <v>614</v>
      </c>
      <c r="Y29">
        <v>27</v>
      </c>
      <c r="Z29">
        <v>44.9</v>
      </c>
      <c r="AA29">
        <v>9.3000000000000007</v>
      </c>
      <c r="AB29">
        <v>-84.76</v>
      </c>
    </row>
    <row r="30" spans="1:28" x14ac:dyDescent="0.25">
      <c r="A30">
        <v>28</v>
      </c>
      <c r="B30" t="s">
        <v>97</v>
      </c>
      <c r="C30">
        <v>10</v>
      </c>
      <c r="D30">
        <v>273</v>
      </c>
      <c r="E30">
        <v>3525</v>
      </c>
      <c r="F30">
        <v>618</v>
      </c>
      <c r="G30">
        <v>5.7</v>
      </c>
      <c r="H30">
        <v>10</v>
      </c>
      <c r="I30">
        <v>5</v>
      </c>
      <c r="J30">
        <v>200</v>
      </c>
      <c r="K30">
        <v>216</v>
      </c>
      <c r="L30">
        <v>306</v>
      </c>
      <c r="M30">
        <v>2178</v>
      </c>
      <c r="N30">
        <v>15</v>
      </c>
      <c r="O30">
        <v>5</v>
      </c>
      <c r="P30">
        <v>6.6</v>
      </c>
      <c r="Q30">
        <v>109</v>
      </c>
      <c r="R30">
        <v>286</v>
      </c>
      <c r="S30">
        <v>1347</v>
      </c>
      <c r="T30">
        <v>15</v>
      </c>
      <c r="U30">
        <v>4.7</v>
      </c>
      <c r="V30">
        <v>72</v>
      </c>
      <c r="W30">
        <v>50</v>
      </c>
      <c r="X30">
        <v>362</v>
      </c>
      <c r="Y30">
        <v>19</v>
      </c>
      <c r="Z30">
        <v>43.5</v>
      </c>
      <c r="AA30">
        <v>7.4</v>
      </c>
      <c r="AB30">
        <v>-77.91</v>
      </c>
    </row>
    <row r="31" spans="1:28" x14ac:dyDescent="0.25">
      <c r="A31">
        <v>29</v>
      </c>
      <c r="B31" t="s">
        <v>79</v>
      </c>
      <c r="C31">
        <v>10</v>
      </c>
      <c r="D31">
        <v>293</v>
      </c>
      <c r="E31">
        <v>3813</v>
      </c>
      <c r="F31">
        <v>644</v>
      </c>
      <c r="G31">
        <v>5.9</v>
      </c>
      <c r="H31">
        <v>8</v>
      </c>
      <c r="I31">
        <v>3</v>
      </c>
      <c r="J31">
        <v>228</v>
      </c>
      <c r="K31">
        <v>231</v>
      </c>
      <c r="L31">
        <v>340</v>
      </c>
      <c r="M31">
        <v>2499</v>
      </c>
      <c r="N31">
        <v>23</v>
      </c>
      <c r="O31">
        <v>5</v>
      </c>
      <c r="P31">
        <v>6.9</v>
      </c>
      <c r="Q31">
        <v>122</v>
      </c>
      <c r="R31">
        <v>280</v>
      </c>
      <c r="S31">
        <v>1314</v>
      </c>
      <c r="T31">
        <v>11</v>
      </c>
      <c r="U31">
        <v>4.7</v>
      </c>
      <c r="V31">
        <v>89</v>
      </c>
      <c r="W31">
        <v>78</v>
      </c>
      <c r="X31">
        <v>692</v>
      </c>
      <c r="Y31">
        <v>17</v>
      </c>
      <c r="Z31">
        <v>48.1</v>
      </c>
      <c r="AA31">
        <v>7.4</v>
      </c>
      <c r="AB31">
        <v>-107.95</v>
      </c>
    </row>
    <row r="32" spans="1:28" x14ac:dyDescent="0.25">
      <c r="A32">
        <v>30</v>
      </c>
      <c r="B32" t="s">
        <v>92</v>
      </c>
      <c r="C32">
        <v>11</v>
      </c>
      <c r="D32">
        <v>296</v>
      </c>
      <c r="E32">
        <v>4257</v>
      </c>
      <c r="F32">
        <v>674</v>
      </c>
      <c r="G32">
        <v>6.3</v>
      </c>
      <c r="H32">
        <v>6</v>
      </c>
      <c r="I32">
        <v>1</v>
      </c>
      <c r="J32">
        <v>234</v>
      </c>
      <c r="K32">
        <v>223</v>
      </c>
      <c r="L32">
        <v>328</v>
      </c>
      <c r="M32">
        <v>2744</v>
      </c>
      <c r="N32">
        <v>22</v>
      </c>
      <c r="O32">
        <v>5</v>
      </c>
      <c r="P32">
        <v>7.8</v>
      </c>
      <c r="Q32">
        <v>137</v>
      </c>
      <c r="R32">
        <v>321</v>
      </c>
      <c r="S32">
        <v>1513</v>
      </c>
      <c r="T32">
        <v>10</v>
      </c>
      <c r="U32">
        <v>4.7</v>
      </c>
      <c r="V32">
        <v>80</v>
      </c>
      <c r="W32">
        <v>77</v>
      </c>
      <c r="X32">
        <v>638</v>
      </c>
      <c r="Y32">
        <v>17</v>
      </c>
      <c r="Z32">
        <v>48.6</v>
      </c>
      <c r="AA32">
        <v>5.4</v>
      </c>
      <c r="AB32">
        <v>-123.43</v>
      </c>
    </row>
    <row r="33" spans="1:28" x14ac:dyDescent="0.25">
      <c r="A33">
        <v>31</v>
      </c>
      <c r="B33" t="s">
        <v>105</v>
      </c>
      <c r="C33">
        <v>11</v>
      </c>
      <c r="D33">
        <v>300</v>
      </c>
      <c r="E33">
        <v>4126</v>
      </c>
      <c r="F33">
        <v>702</v>
      </c>
      <c r="G33">
        <v>5.9</v>
      </c>
      <c r="H33">
        <v>6</v>
      </c>
      <c r="I33">
        <v>2</v>
      </c>
      <c r="J33">
        <v>249</v>
      </c>
      <c r="K33">
        <v>244</v>
      </c>
      <c r="L33">
        <v>381</v>
      </c>
      <c r="M33">
        <v>2477</v>
      </c>
      <c r="N33">
        <v>19</v>
      </c>
      <c r="O33">
        <v>4</v>
      </c>
      <c r="P33">
        <v>6.1</v>
      </c>
      <c r="Q33">
        <v>134</v>
      </c>
      <c r="R33">
        <v>298</v>
      </c>
      <c r="S33">
        <v>1649</v>
      </c>
      <c r="T33">
        <v>15</v>
      </c>
      <c r="U33">
        <v>5.5</v>
      </c>
      <c r="V33">
        <v>86</v>
      </c>
      <c r="W33">
        <v>88</v>
      </c>
      <c r="X33">
        <v>740</v>
      </c>
      <c r="Y33">
        <v>29</v>
      </c>
      <c r="Z33">
        <v>44.1</v>
      </c>
      <c r="AA33">
        <v>5.0999999999999996</v>
      </c>
      <c r="AB33">
        <v>-128.78</v>
      </c>
    </row>
    <row r="34" spans="1:28" x14ac:dyDescent="0.25">
      <c r="A34">
        <v>32</v>
      </c>
      <c r="B34" t="s">
        <v>102</v>
      </c>
      <c r="C34">
        <v>10</v>
      </c>
      <c r="D34">
        <v>334</v>
      </c>
      <c r="E34">
        <v>4182</v>
      </c>
      <c r="F34">
        <v>660</v>
      </c>
      <c r="G34">
        <v>6.3</v>
      </c>
      <c r="H34">
        <v>9</v>
      </c>
      <c r="I34">
        <v>1</v>
      </c>
      <c r="J34">
        <v>237</v>
      </c>
      <c r="K34">
        <v>227</v>
      </c>
      <c r="L34">
        <v>338</v>
      </c>
      <c r="M34">
        <v>2573</v>
      </c>
      <c r="N34">
        <v>25</v>
      </c>
      <c r="O34">
        <v>8</v>
      </c>
      <c r="P34">
        <v>7.3</v>
      </c>
      <c r="Q34">
        <v>136</v>
      </c>
      <c r="R34">
        <v>308</v>
      </c>
      <c r="S34">
        <v>1609</v>
      </c>
      <c r="T34">
        <v>12</v>
      </c>
      <c r="U34">
        <v>5.2</v>
      </c>
      <c r="V34">
        <v>85</v>
      </c>
      <c r="W34">
        <v>72</v>
      </c>
      <c r="X34">
        <v>584</v>
      </c>
      <c r="Y34">
        <v>16</v>
      </c>
      <c r="Z34">
        <v>49.5</v>
      </c>
      <c r="AA34">
        <v>8.6</v>
      </c>
      <c r="AB34">
        <v>-156.03</v>
      </c>
    </row>
    <row r="35" spans="1:28" x14ac:dyDescent="0.25">
      <c r="B35" t="s">
        <v>108</v>
      </c>
      <c r="D35">
        <v>237.9</v>
      </c>
      <c r="E35">
        <v>3370.9</v>
      </c>
      <c r="F35">
        <v>627.70000000000005</v>
      </c>
      <c r="G35">
        <v>5.4</v>
      </c>
      <c r="H35">
        <v>11.8</v>
      </c>
      <c r="I35">
        <v>4.8</v>
      </c>
      <c r="J35">
        <v>200.7</v>
      </c>
      <c r="K35">
        <v>216.1</v>
      </c>
      <c r="L35">
        <v>332.7</v>
      </c>
      <c r="M35">
        <v>2187.6999999999998</v>
      </c>
      <c r="N35">
        <v>15.8</v>
      </c>
      <c r="O35">
        <v>7</v>
      </c>
      <c r="P35">
        <v>6.1</v>
      </c>
      <c r="Q35">
        <v>112.2</v>
      </c>
      <c r="R35">
        <v>271</v>
      </c>
      <c r="S35">
        <v>1183.2</v>
      </c>
      <c r="T35">
        <v>9.6</v>
      </c>
      <c r="U35">
        <v>4.4000000000000004</v>
      </c>
      <c r="V35">
        <v>68.599999999999994</v>
      </c>
      <c r="W35">
        <v>69</v>
      </c>
      <c r="X35">
        <v>554.1</v>
      </c>
      <c r="Y35">
        <v>19.8</v>
      </c>
      <c r="Z35">
        <v>39.6</v>
      </c>
      <c r="AA35">
        <v>10.3</v>
      </c>
      <c r="AB35">
        <v>-39.4</v>
      </c>
    </row>
    <row r="36" spans="1:28" x14ac:dyDescent="0.25">
      <c r="B36" t="s">
        <v>109</v>
      </c>
      <c r="D36">
        <v>7614</v>
      </c>
      <c r="E36">
        <v>107869</v>
      </c>
      <c r="F36">
        <v>20086</v>
      </c>
      <c r="G36">
        <v>5.4</v>
      </c>
      <c r="H36">
        <v>376</v>
      </c>
      <c r="I36">
        <v>153</v>
      </c>
      <c r="J36">
        <v>6421</v>
      </c>
      <c r="K36">
        <v>6914</v>
      </c>
      <c r="L36">
        <v>10647</v>
      </c>
      <c r="M36">
        <v>70007</v>
      </c>
      <c r="N36">
        <v>507</v>
      </c>
      <c r="O36">
        <v>223</v>
      </c>
      <c r="P36">
        <v>6.1</v>
      </c>
      <c r="Q36">
        <v>3591</v>
      </c>
      <c r="R36">
        <v>8660</v>
      </c>
      <c r="S36">
        <v>37862</v>
      </c>
      <c r="T36">
        <v>308</v>
      </c>
      <c r="U36">
        <v>4.4000000000000004</v>
      </c>
      <c r="V36">
        <v>2195</v>
      </c>
      <c r="W36">
        <v>2208</v>
      </c>
      <c r="X36">
        <v>17732</v>
      </c>
      <c r="Y36">
        <v>635</v>
      </c>
      <c r="Z36">
        <v>39.6</v>
      </c>
      <c r="AA36">
        <v>10.3</v>
      </c>
    </row>
    <row r="37" spans="1:28" x14ac:dyDescent="0.25">
      <c r="B37" t="s">
        <v>110</v>
      </c>
      <c r="D37">
        <v>23.2</v>
      </c>
      <c r="E37">
        <v>328.9</v>
      </c>
      <c r="F37">
        <v>61.2</v>
      </c>
      <c r="G37">
        <v>5.4</v>
      </c>
      <c r="H37">
        <v>1.1000000000000001</v>
      </c>
      <c r="I37">
        <v>0.5</v>
      </c>
      <c r="J37">
        <v>19.600000000000001</v>
      </c>
      <c r="K37">
        <v>21.1</v>
      </c>
      <c r="L37">
        <v>32.5</v>
      </c>
      <c r="M37">
        <v>213.4</v>
      </c>
      <c r="N37">
        <v>1.5</v>
      </c>
      <c r="O37">
        <v>0.7</v>
      </c>
      <c r="P37">
        <v>6.1</v>
      </c>
      <c r="Q37">
        <v>10.9</v>
      </c>
      <c r="R37">
        <v>26</v>
      </c>
      <c r="S37">
        <v>115.4</v>
      </c>
      <c r="T37">
        <v>0.9</v>
      </c>
      <c r="U37">
        <v>4.4000000000000004</v>
      </c>
      <c r="V37">
        <v>6.7</v>
      </c>
      <c r="W37">
        <v>6.7</v>
      </c>
      <c r="X37">
        <v>54.1</v>
      </c>
      <c r="Y37">
        <v>1.9</v>
      </c>
      <c r="Z37">
        <v>39.6</v>
      </c>
      <c r="AA37">
        <v>10.3</v>
      </c>
    </row>
    <row r="40" spans="1:28" x14ac:dyDescent="0.25">
      <c r="A40" s="25" t="s">
        <v>166</v>
      </c>
      <c r="B40" s="25"/>
      <c r="C40" s="25"/>
    </row>
    <row r="41" spans="1:28" x14ac:dyDescent="0.25">
      <c r="A41" t="s">
        <v>54</v>
      </c>
      <c r="B41" t="s">
        <v>55</v>
      </c>
      <c r="C41" t="s">
        <v>56</v>
      </c>
      <c r="D41" t="s">
        <v>64</v>
      </c>
      <c r="E41" t="s">
        <v>65</v>
      </c>
      <c r="F41" t="s">
        <v>126</v>
      </c>
      <c r="G41" t="s">
        <v>58</v>
      </c>
      <c r="H41" t="s">
        <v>66</v>
      </c>
      <c r="I41" t="s">
        <v>127</v>
      </c>
      <c r="J41" t="s">
        <v>67</v>
      </c>
      <c r="K41" t="s">
        <v>158</v>
      </c>
      <c r="L41" t="s">
        <v>128</v>
      </c>
      <c r="M41" t="s">
        <v>69</v>
      </c>
      <c r="N41" t="s">
        <v>130</v>
      </c>
      <c r="O41" t="s">
        <v>131</v>
      </c>
      <c r="P41" t="s">
        <v>132</v>
      </c>
      <c r="Q41" t="s">
        <v>133</v>
      </c>
      <c r="R41" t="s">
        <v>134</v>
      </c>
      <c r="S41" t="s">
        <v>119</v>
      </c>
      <c r="T41" t="s">
        <v>159</v>
      </c>
      <c r="U41" t="s">
        <v>160</v>
      </c>
      <c r="V41" t="s">
        <v>135</v>
      </c>
      <c r="W41" t="s">
        <v>68</v>
      </c>
      <c r="X41" t="s">
        <v>136</v>
      </c>
      <c r="Y41" t="s">
        <v>74</v>
      </c>
    </row>
    <row r="42" spans="1:28" x14ac:dyDescent="0.25">
      <c r="A42">
        <v>1</v>
      </c>
      <c r="B42" t="s">
        <v>99</v>
      </c>
      <c r="C42">
        <v>10</v>
      </c>
      <c r="D42">
        <v>169</v>
      </c>
      <c r="E42">
        <v>260</v>
      </c>
      <c r="F42">
        <v>65</v>
      </c>
      <c r="G42">
        <v>1670</v>
      </c>
      <c r="H42">
        <v>16</v>
      </c>
      <c r="I42">
        <v>6.2</v>
      </c>
      <c r="J42">
        <v>9</v>
      </c>
      <c r="K42">
        <v>36</v>
      </c>
      <c r="L42">
        <v>3.5</v>
      </c>
      <c r="M42">
        <v>7.2</v>
      </c>
      <c r="N42">
        <v>6.9</v>
      </c>
      <c r="O42">
        <v>11.1</v>
      </c>
      <c r="P42">
        <v>167</v>
      </c>
      <c r="Q42">
        <v>92.4</v>
      </c>
      <c r="R42">
        <v>32</v>
      </c>
      <c r="S42">
        <v>204</v>
      </c>
      <c r="T42">
        <v>59</v>
      </c>
      <c r="U42">
        <v>77</v>
      </c>
      <c r="V42">
        <v>11</v>
      </c>
      <c r="W42">
        <v>5.7</v>
      </c>
      <c r="X42">
        <v>5.4</v>
      </c>
      <c r="Y42">
        <v>-4.5</v>
      </c>
    </row>
    <row r="43" spans="1:28" x14ac:dyDescent="0.25">
      <c r="A43">
        <v>2</v>
      </c>
      <c r="B43" t="s">
        <v>77</v>
      </c>
      <c r="C43">
        <v>10</v>
      </c>
      <c r="D43">
        <v>168</v>
      </c>
      <c r="E43">
        <v>272</v>
      </c>
      <c r="F43">
        <v>61.8</v>
      </c>
      <c r="G43">
        <v>1697</v>
      </c>
      <c r="H43">
        <v>10</v>
      </c>
      <c r="I43">
        <v>3.7</v>
      </c>
      <c r="J43">
        <v>7</v>
      </c>
      <c r="K43">
        <v>32</v>
      </c>
      <c r="L43">
        <v>2.6</v>
      </c>
      <c r="M43">
        <v>6.8</v>
      </c>
      <c r="N43">
        <v>6.4</v>
      </c>
      <c r="O43">
        <v>11.1</v>
      </c>
      <c r="P43">
        <v>169.7</v>
      </c>
      <c r="Q43">
        <v>83.5</v>
      </c>
      <c r="R43">
        <v>26</v>
      </c>
      <c r="S43">
        <v>161</v>
      </c>
      <c r="T43">
        <v>57</v>
      </c>
      <c r="U43">
        <v>56</v>
      </c>
      <c r="V43">
        <v>8.6999999999999993</v>
      </c>
      <c r="W43">
        <v>5.7</v>
      </c>
      <c r="X43">
        <v>5.3</v>
      </c>
      <c r="Y43">
        <v>0.88</v>
      </c>
    </row>
    <row r="44" spans="1:28" x14ac:dyDescent="0.25">
      <c r="A44">
        <v>3</v>
      </c>
      <c r="B44" t="s">
        <v>80</v>
      </c>
      <c r="C44">
        <v>10</v>
      </c>
      <c r="D44">
        <v>181</v>
      </c>
      <c r="E44">
        <v>314</v>
      </c>
      <c r="F44">
        <v>57.6</v>
      </c>
      <c r="G44">
        <v>1710</v>
      </c>
      <c r="H44">
        <v>10</v>
      </c>
      <c r="I44">
        <v>3.2</v>
      </c>
      <c r="J44">
        <v>10</v>
      </c>
      <c r="K44">
        <v>53</v>
      </c>
      <c r="L44">
        <v>3.2</v>
      </c>
      <c r="M44">
        <v>6.1</v>
      </c>
      <c r="N44">
        <v>5.3</v>
      </c>
      <c r="O44">
        <v>10.5</v>
      </c>
      <c r="P44">
        <v>171</v>
      </c>
      <c r="Q44">
        <v>72.7</v>
      </c>
      <c r="R44">
        <v>25</v>
      </c>
      <c r="S44">
        <v>190</v>
      </c>
      <c r="T44">
        <v>53</v>
      </c>
      <c r="U44">
        <v>51</v>
      </c>
      <c r="V44">
        <v>7.4</v>
      </c>
      <c r="W44">
        <v>5</v>
      </c>
      <c r="X44">
        <v>4.3</v>
      </c>
      <c r="Y44">
        <v>35.9</v>
      </c>
    </row>
    <row r="45" spans="1:28" x14ac:dyDescent="0.25">
      <c r="A45">
        <v>4</v>
      </c>
      <c r="B45" t="s">
        <v>103</v>
      </c>
      <c r="C45">
        <v>10</v>
      </c>
      <c r="D45">
        <v>182</v>
      </c>
      <c r="E45">
        <v>283</v>
      </c>
      <c r="F45">
        <v>64.3</v>
      </c>
      <c r="G45">
        <v>1880</v>
      </c>
      <c r="H45">
        <v>17</v>
      </c>
      <c r="I45">
        <v>6</v>
      </c>
      <c r="J45">
        <v>8</v>
      </c>
      <c r="K45">
        <v>45</v>
      </c>
      <c r="L45">
        <v>2.8</v>
      </c>
      <c r="M45">
        <v>7.4</v>
      </c>
      <c r="N45">
        <v>7.4</v>
      </c>
      <c r="O45">
        <v>11.5</v>
      </c>
      <c r="P45">
        <v>188</v>
      </c>
      <c r="Q45">
        <v>94.9</v>
      </c>
      <c r="R45">
        <v>34</v>
      </c>
      <c r="S45">
        <v>221</v>
      </c>
      <c r="T45">
        <v>58</v>
      </c>
      <c r="U45">
        <v>52</v>
      </c>
      <c r="V45">
        <v>10.7</v>
      </c>
      <c r="W45">
        <v>5.9</v>
      </c>
      <c r="X45">
        <v>5.9</v>
      </c>
      <c r="Y45">
        <v>-28.41</v>
      </c>
    </row>
    <row r="46" spans="1:28" x14ac:dyDescent="0.25">
      <c r="A46">
        <v>5</v>
      </c>
      <c r="B46" t="s">
        <v>90</v>
      </c>
      <c r="C46">
        <v>11</v>
      </c>
      <c r="D46">
        <v>196</v>
      </c>
      <c r="E46">
        <v>326</v>
      </c>
      <c r="F46">
        <v>60.1</v>
      </c>
      <c r="G46">
        <v>1895</v>
      </c>
      <c r="H46">
        <v>10</v>
      </c>
      <c r="I46">
        <v>3.1</v>
      </c>
      <c r="J46">
        <v>10</v>
      </c>
      <c r="K46">
        <v>53</v>
      </c>
      <c r="L46">
        <v>3.1</v>
      </c>
      <c r="M46">
        <v>6.3</v>
      </c>
      <c r="N46">
        <v>5.5</v>
      </c>
      <c r="O46">
        <v>10.5</v>
      </c>
      <c r="P46">
        <v>172.3</v>
      </c>
      <c r="Q46">
        <v>75.900000000000006</v>
      </c>
      <c r="R46">
        <v>29</v>
      </c>
      <c r="S46">
        <v>163</v>
      </c>
      <c r="T46">
        <v>56</v>
      </c>
      <c r="U46">
        <v>52</v>
      </c>
      <c r="V46">
        <v>8.1999999999999993</v>
      </c>
      <c r="W46">
        <v>5.3</v>
      </c>
      <c r="X46">
        <v>4.5999999999999996</v>
      </c>
      <c r="Y46">
        <v>-7.28</v>
      </c>
    </row>
    <row r="47" spans="1:28" x14ac:dyDescent="0.25">
      <c r="A47">
        <v>6</v>
      </c>
      <c r="B47" t="s">
        <v>82</v>
      </c>
      <c r="C47">
        <v>10</v>
      </c>
      <c r="D47">
        <v>185</v>
      </c>
      <c r="E47">
        <v>284</v>
      </c>
      <c r="F47">
        <v>65.099999999999994</v>
      </c>
      <c r="G47">
        <v>1905</v>
      </c>
      <c r="H47">
        <v>14</v>
      </c>
      <c r="I47">
        <v>4.9000000000000004</v>
      </c>
      <c r="J47">
        <v>3</v>
      </c>
      <c r="K47">
        <v>25</v>
      </c>
      <c r="L47">
        <v>1.1000000000000001</v>
      </c>
      <c r="M47">
        <v>7.3</v>
      </c>
      <c r="N47">
        <v>7.8</v>
      </c>
      <c r="O47">
        <v>11.2</v>
      </c>
      <c r="P47">
        <v>190.5</v>
      </c>
      <c r="Q47">
        <v>98.9</v>
      </c>
      <c r="R47">
        <v>26</v>
      </c>
      <c r="S47">
        <v>176</v>
      </c>
      <c r="T47">
        <v>55</v>
      </c>
      <c r="U47">
        <v>69</v>
      </c>
      <c r="V47">
        <v>8.4</v>
      </c>
      <c r="W47">
        <v>6.1</v>
      </c>
      <c r="X47">
        <v>6.6</v>
      </c>
      <c r="Y47">
        <v>-9.26</v>
      </c>
    </row>
    <row r="48" spans="1:28" x14ac:dyDescent="0.25">
      <c r="A48">
        <v>7</v>
      </c>
      <c r="B48" t="s">
        <v>87</v>
      </c>
      <c r="C48">
        <v>10</v>
      </c>
      <c r="D48">
        <v>194</v>
      </c>
      <c r="E48">
        <v>313</v>
      </c>
      <c r="F48">
        <v>62</v>
      </c>
      <c r="G48">
        <v>1921</v>
      </c>
      <c r="H48">
        <v>18</v>
      </c>
      <c r="I48">
        <v>5.8</v>
      </c>
      <c r="J48">
        <v>8</v>
      </c>
      <c r="K48">
        <v>52</v>
      </c>
      <c r="L48">
        <v>2.6</v>
      </c>
      <c r="M48">
        <v>6.8</v>
      </c>
      <c r="N48">
        <v>6.8</v>
      </c>
      <c r="O48">
        <v>10.9</v>
      </c>
      <c r="P48">
        <v>192.1</v>
      </c>
      <c r="Q48">
        <v>90.5</v>
      </c>
      <c r="R48">
        <v>31</v>
      </c>
      <c r="S48">
        <v>200</v>
      </c>
      <c r="T48">
        <v>59</v>
      </c>
      <c r="U48">
        <v>42</v>
      </c>
      <c r="V48">
        <v>9</v>
      </c>
      <c r="W48">
        <v>5.6</v>
      </c>
      <c r="X48">
        <v>5.6</v>
      </c>
      <c r="Y48">
        <v>-28</v>
      </c>
    </row>
    <row r="49" spans="1:25" x14ac:dyDescent="0.25">
      <c r="A49">
        <v>8</v>
      </c>
      <c r="B49" t="s">
        <v>75</v>
      </c>
      <c r="C49">
        <v>10</v>
      </c>
      <c r="D49">
        <v>194</v>
      </c>
      <c r="E49">
        <v>284</v>
      </c>
      <c r="F49">
        <v>68.3</v>
      </c>
      <c r="G49">
        <v>1937</v>
      </c>
      <c r="H49">
        <v>18</v>
      </c>
      <c r="I49">
        <v>6.3</v>
      </c>
      <c r="J49">
        <v>5</v>
      </c>
      <c r="K49">
        <v>43</v>
      </c>
      <c r="L49">
        <v>1.8</v>
      </c>
      <c r="M49">
        <v>7.3</v>
      </c>
      <c r="N49">
        <v>7.8</v>
      </c>
      <c r="O49">
        <v>10.7</v>
      </c>
      <c r="P49">
        <v>193.7</v>
      </c>
      <c r="Q49">
        <v>103.3</v>
      </c>
      <c r="R49">
        <v>21</v>
      </c>
      <c r="S49">
        <v>139</v>
      </c>
      <c r="T49">
        <v>45</v>
      </c>
      <c r="U49">
        <v>43</v>
      </c>
      <c r="V49">
        <v>6.9</v>
      </c>
      <c r="W49">
        <v>6.4</v>
      </c>
      <c r="X49">
        <v>6.8</v>
      </c>
      <c r="Y49">
        <v>-62.23</v>
      </c>
    </row>
    <row r="50" spans="1:25" x14ac:dyDescent="0.25">
      <c r="A50">
        <v>9</v>
      </c>
      <c r="B50" t="s">
        <v>81</v>
      </c>
      <c r="C50">
        <v>10</v>
      </c>
      <c r="D50">
        <v>230</v>
      </c>
      <c r="E50">
        <v>349</v>
      </c>
      <c r="F50">
        <v>65.900000000000006</v>
      </c>
      <c r="G50">
        <v>1953</v>
      </c>
      <c r="H50">
        <v>13</v>
      </c>
      <c r="I50">
        <v>3.7</v>
      </c>
      <c r="J50">
        <v>4</v>
      </c>
      <c r="K50">
        <v>37</v>
      </c>
      <c r="L50">
        <v>1.1000000000000001</v>
      </c>
      <c r="M50">
        <v>6</v>
      </c>
      <c r="N50">
        <v>6.2</v>
      </c>
      <c r="O50">
        <v>9.1</v>
      </c>
      <c r="P50">
        <v>195.3</v>
      </c>
      <c r="Q50">
        <v>89.6</v>
      </c>
      <c r="R50">
        <v>24</v>
      </c>
      <c r="S50">
        <v>136</v>
      </c>
      <c r="T50">
        <v>64</v>
      </c>
      <c r="U50">
        <v>45</v>
      </c>
      <c r="V50">
        <v>6.4</v>
      </c>
      <c r="W50">
        <v>5.2</v>
      </c>
      <c r="X50">
        <v>5.5</v>
      </c>
      <c r="Y50">
        <v>-46.45</v>
      </c>
    </row>
    <row r="51" spans="1:25" x14ac:dyDescent="0.25">
      <c r="A51">
        <v>10</v>
      </c>
      <c r="B51" t="s">
        <v>85</v>
      </c>
      <c r="C51">
        <v>10</v>
      </c>
      <c r="D51">
        <v>202</v>
      </c>
      <c r="E51">
        <v>287</v>
      </c>
      <c r="F51">
        <v>70.400000000000006</v>
      </c>
      <c r="G51">
        <v>1968</v>
      </c>
      <c r="H51">
        <v>9</v>
      </c>
      <c r="I51">
        <v>3.1</v>
      </c>
      <c r="J51">
        <v>6</v>
      </c>
      <c r="K51">
        <v>29</v>
      </c>
      <c r="L51">
        <v>2.1</v>
      </c>
      <c r="M51">
        <v>7.2</v>
      </c>
      <c r="N51">
        <v>6.9</v>
      </c>
      <c r="O51">
        <v>10.199999999999999</v>
      </c>
      <c r="P51">
        <v>196.8</v>
      </c>
      <c r="Q51">
        <v>92.4</v>
      </c>
      <c r="R51">
        <v>22</v>
      </c>
      <c r="S51">
        <v>90</v>
      </c>
      <c r="T51">
        <v>53</v>
      </c>
      <c r="U51">
        <v>42</v>
      </c>
      <c r="V51">
        <v>7.1</v>
      </c>
      <c r="W51">
        <v>6.4</v>
      </c>
      <c r="X51">
        <v>6.1</v>
      </c>
      <c r="Y51">
        <v>-14.53</v>
      </c>
    </row>
    <row r="52" spans="1:25" x14ac:dyDescent="0.25">
      <c r="A52">
        <v>11</v>
      </c>
      <c r="B52" t="s">
        <v>106</v>
      </c>
      <c r="C52">
        <v>10</v>
      </c>
      <c r="D52">
        <v>192</v>
      </c>
      <c r="E52">
        <v>302</v>
      </c>
      <c r="F52">
        <v>63.6</v>
      </c>
      <c r="G52">
        <v>1988</v>
      </c>
      <c r="H52">
        <v>18</v>
      </c>
      <c r="I52">
        <v>6</v>
      </c>
      <c r="K52">
        <v>42</v>
      </c>
      <c r="M52">
        <v>7</v>
      </c>
      <c r="N52">
        <v>8.1999999999999993</v>
      </c>
      <c r="O52">
        <v>11</v>
      </c>
      <c r="P52">
        <v>198.8</v>
      </c>
      <c r="Q52">
        <v>104.1</v>
      </c>
      <c r="R52">
        <v>18</v>
      </c>
      <c r="S52">
        <v>126</v>
      </c>
      <c r="T52">
        <v>37</v>
      </c>
      <c r="U52">
        <v>49</v>
      </c>
      <c r="V52">
        <v>5.6</v>
      </c>
      <c r="W52">
        <v>6.2</v>
      </c>
      <c r="X52">
        <v>7.3</v>
      </c>
      <c r="Y52">
        <v>-61.63</v>
      </c>
    </row>
    <row r="53" spans="1:25" x14ac:dyDescent="0.25">
      <c r="A53">
        <v>12</v>
      </c>
      <c r="B53" t="s">
        <v>91</v>
      </c>
      <c r="C53">
        <v>11</v>
      </c>
      <c r="D53">
        <v>214</v>
      </c>
      <c r="E53">
        <v>369</v>
      </c>
      <c r="F53">
        <v>58</v>
      </c>
      <c r="G53">
        <v>2044</v>
      </c>
      <c r="H53">
        <v>9</v>
      </c>
      <c r="I53">
        <v>2.4</v>
      </c>
      <c r="J53">
        <v>6</v>
      </c>
      <c r="K53">
        <v>65</v>
      </c>
      <c r="L53">
        <v>1.6</v>
      </c>
      <c r="M53">
        <v>6.3</v>
      </c>
      <c r="N53">
        <v>6.1</v>
      </c>
      <c r="O53">
        <v>10.9</v>
      </c>
      <c r="P53">
        <v>185.8</v>
      </c>
      <c r="Q53">
        <v>78.2</v>
      </c>
      <c r="R53">
        <v>49</v>
      </c>
      <c r="S53">
        <v>298</v>
      </c>
      <c r="T53">
        <v>107</v>
      </c>
      <c r="U53">
        <v>51</v>
      </c>
      <c r="V53">
        <v>11.7</v>
      </c>
      <c r="W53">
        <v>4.9000000000000004</v>
      </c>
      <c r="X53">
        <v>4.7</v>
      </c>
      <c r="Y53">
        <v>1.58</v>
      </c>
    </row>
    <row r="54" spans="1:25" x14ac:dyDescent="0.25">
      <c r="A54">
        <v>13</v>
      </c>
      <c r="B54" t="s">
        <v>88</v>
      </c>
      <c r="C54">
        <v>10</v>
      </c>
      <c r="D54">
        <v>233</v>
      </c>
      <c r="E54">
        <v>371</v>
      </c>
      <c r="F54">
        <v>62.8</v>
      </c>
      <c r="G54">
        <v>2080</v>
      </c>
      <c r="H54">
        <v>15</v>
      </c>
      <c r="I54">
        <v>4</v>
      </c>
      <c r="J54">
        <v>9</v>
      </c>
      <c r="K54">
        <v>57</v>
      </c>
      <c r="L54">
        <v>2.4</v>
      </c>
      <c r="M54">
        <v>6.2</v>
      </c>
      <c r="N54">
        <v>6</v>
      </c>
      <c r="O54">
        <v>9.9</v>
      </c>
      <c r="P54">
        <v>208</v>
      </c>
      <c r="Q54">
        <v>83.8</v>
      </c>
      <c r="R54">
        <v>32</v>
      </c>
      <c r="S54">
        <v>237</v>
      </c>
      <c r="T54">
        <v>77</v>
      </c>
      <c r="U54">
        <v>59</v>
      </c>
      <c r="V54">
        <v>7.9</v>
      </c>
      <c r="W54">
        <v>5.2</v>
      </c>
      <c r="X54">
        <v>4.9000000000000004</v>
      </c>
      <c r="Y54">
        <v>-13.42</v>
      </c>
    </row>
    <row r="55" spans="1:25" x14ac:dyDescent="0.25">
      <c r="A55">
        <v>14</v>
      </c>
      <c r="B55" t="s">
        <v>78</v>
      </c>
      <c r="C55">
        <v>10</v>
      </c>
      <c r="D55">
        <v>193</v>
      </c>
      <c r="E55">
        <v>341</v>
      </c>
      <c r="F55">
        <v>56.6</v>
      </c>
      <c r="G55">
        <v>2127</v>
      </c>
      <c r="H55">
        <v>9</v>
      </c>
      <c r="I55">
        <v>2.6</v>
      </c>
      <c r="J55">
        <v>6</v>
      </c>
      <c r="K55">
        <v>55</v>
      </c>
      <c r="L55">
        <v>1.8</v>
      </c>
      <c r="M55">
        <v>6.6</v>
      </c>
      <c r="N55">
        <v>6.3</v>
      </c>
      <c r="O55">
        <v>11.6</v>
      </c>
      <c r="P55">
        <v>212.7</v>
      </c>
      <c r="Q55">
        <v>78</v>
      </c>
      <c r="R55">
        <v>21</v>
      </c>
      <c r="S55">
        <v>107</v>
      </c>
      <c r="T55">
        <v>59</v>
      </c>
      <c r="U55">
        <v>40</v>
      </c>
      <c r="V55">
        <v>5.8</v>
      </c>
      <c r="W55">
        <v>5.9</v>
      </c>
      <c r="X55">
        <v>5.6</v>
      </c>
      <c r="Y55">
        <v>-5.93</v>
      </c>
    </row>
    <row r="56" spans="1:25" x14ac:dyDescent="0.25">
      <c r="A56">
        <v>15</v>
      </c>
      <c r="B56" t="s">
        <v>97</v>
      </c>
      <c r="C56">
        <v>10</v>
      </c>
      <c r="D56">
        <v>216</v>
      </c>
      <c r="E56">
        <v>306</v>
      </c>
      <c r="F56">
        <v>70.599999999999994</v>
      </c>
      <c r="G56">
        <v>2178</v>
      </c>
      <c r="H56">
        <v>15</v>
      </c>
      <c r="I56">
        <v>4.9000000000000004</v>
      </c>
      <c r="J56">
        <v>5</v>
      </c>
      <c r="K56">
        <v>36</v>
      </c>
      <c r="L56">
        <v>1.6</v>
      </c>
      <c r="M56">
        <v>7.7</v>
      </c>
      <c r="N56">
        <v>8</v>
      </c>
      <c r="O56">
        <v>10.9</v>
      </c>
      <c r="P56">
        <v>217.8</v>
      </c>
      <c r="Q56">
        <v>102.6</v>
      </c>
      <c r="R56">
        <v>26</v>
      </c>
      <c r="S56">
        <v>181</v>
      </c>
      <c r="T56">
        <v>59</v>
      </c>
      <c r="U56">
        <v>49</v>
      </c>
      <c r="V56">
        <v>7.8</v>
      </c>
      <c r="W56">
        <v>6.6</v>
      </c>
      <c r="X56">
        <v>6.8</v>
      </c>
      <c r="Y56">
        <v>-67.099999999999994</v>
      </c>
    </row>
    <row r="57" spans="1:25" x14ac:dyDescent="0.25">
      <c r="A57">
        <v>16</v>
      </c>
      <c r="B57" t="s">
        <v>101</v>
      </c>
      <c r="C57">
        <v>10</v>
      </c>
      <c r="D57">
        <v>223</v>
      </c>
      <c r="E57">
        <v>331</v>
      </c>
      <c r="F57">
        <v>67.400000000000006</v>
      </c>
      <c r="G57">
        <v>2195</v>
      </c>
      <c r="H57">
        <v>16</v>
      </c>
      <c r="I57">
        <v>4.8</v>
      </c>
      <c r="J57">
        <v>6</v>
      </c>
      <c r="K57">
        <v>36</v>
      </c>
      <c r="L57">
        <v>1.8</v>
      </c>
      <c r="M57">
        <v>7</v>
      </c>
      <c r="N57">
        <v>7.1</v>
      </c>
      <c r="O57">
        <v>10.4</v>
      </c>
      <c r="P57">
        <v>219.5</v>
      </c>
      <c r="Q57">
        <v>95.9</v>
      </c>
      <c r="R57">
        <v>19</v>
      </c>
      <c r="S57">
        <v>120</v>
      </c>
      <c r="T57">
        <v>41</v>
      </c>
      <c r="U57">
        <v>57</v>
      </c>
      <c r="V57">
        <v>5.4</v>
      </c>
      <c r="W57">
        <v>6.3</v>
      </c>
      <c r="X57">
        <v>6.4</v>
      </c>
      <c r="Y57">
        <v>-69.47</v>
      </c>
    </row>
    <row r="58" spans="1:25" x14ac:dyDescent="0.25">
      <c r="A58">
        <v>17</v>
      </c>
      <c r="B58" t="s">
        <v>83</v>
      </c>
      <c r="C58">
        <v>10</v>
      </c>
      <c r="D58">
        <v>222</v>
      </c>
      <c r="E58">
        <v>343</v>
      </c>
      <c r="F58">
        <v>64.7</v>
      </c>
      <c r="G58">
        <v>2214</v>
      </c>
      <c r="H58">
        <v>13</v>
      </c>
      <c r="I58">
        <v>3.8</v>
      </c>
      <c r="J58">
        <v>6</v>
      </c>
      <c r="K58">
        <v>52</v>
      </c>
      <c r="L58">
        <v>1.7</v>
      </c>
      <c r="M58">
        <v>6.9</v>
      </c>
      <c r="N58">
        <v>6.8</v>
      </c>
      <c r="O58">
        <v>10.6</v>
      </c>
      <c r="P58">
        <v>221.4</v>
      </c>
      <c r="Q58">
        <v>89.9</v>
      </c>
      <c r="R58">
        <v>19</v>
      </c>
      <c r="S58">
        <v>138</v>
      </c>
      <c r="T58">
        <v>48</v>
      </c>
      <c r="U58">
        <v>47</v>
      </c>
      <c r="V58">
        <v>5.2</v>
      </c>
      <c r="W58">
        <v>6.1</v>
      </c>
      <c r="X58">
        <v>6.1</v>
      </c>
      <c r="Y58">
        <v>-59.22</v>
      </c>
    </row>
    <row r="59" spans="1:25" x14ac:dyDescent="0.25">
      <c r="A59">
        <v>18</v>
      </c>
      <c r="B59" t="s">
        <v>94</v>
      </c>
      <c r="C59">
        <v>10</v>
      </c>
      <c r="D59">
        <v>237</v>
      </c>
      <c r="E59">
        <v>364</v>
      </c>
      <c r="F59">
        <v>65.099999999999994</v>
      </c>
      <c r="G59">
        <v>2223</v>
      </c>
      <c r="H59">
        <v>12</v>
      </c>
      <c r="I59">
        <v>3.3</v>
      </c>
      <c r="J59">
        <v>10</v>
      </c>
      <c r="K59">
        <v>56</v>
      </c>
      <c r="L59">
        <v>2.7</v>
      </c>
      <c r="M59">
        <v>6.6</v>
      </c>
      <c r="N59">
        <v>6</v>
      </c>
      <c r="O59">
        <v>10.1</v>
      </c>
      <c r="P59">
        <v>222.3</v>
      </c>
      <c r="Q59">
        <v>83.4</v>
      </c>
      <c r="R59">
        <v>27</v>
      </c>
      <c r="S59">
        <v>180</v>
      </c>
      <c r="T59">
        <v>64</v>
      </c>
      <c r="U59">
        <v>39</v>
      </c>
      <c r="V59">
        <v>6.9</v>
      </c>
      <c r="W59">
        <v>5.7</v>
      </c>
      <c r="X59">
        <v>5.0999999999999996</v>
      </c>
      <c r="Y59">
        <v>15.93</v>
      </c>
    </row>
    <row r="60" spans="1:25" x14ac:dyDescent="0.25">
      <c r="A60">
        <v>19</v>
      </c>
      <c r="B60" t="s">
        <v>95</v>
      </c>
      <c r="C60">
        <v>11</v>
      </c>
      <c r="D60">
        <v>231</v>
      </c>
      <c r="E60">
        <v>317</v>
      </c>
      <c r="F60">
        <v>72.900000000000006</v>
      </c>
      <c r="G60">
        <v>2279</v>
      </c>
      <c r="H60">
        <v>18</v>
      </c>
      <c r="I60">
        <v>5.7</v>
      </c>
      <c r="J60">
        <v>3</v>
      </c>
      <c r="K60">
        <v>27</v>
      </c>
      <c r="L60">
        <v>0.9</v>
      </c>
      <c r="M60">
        <v>7.6</v>
      </c>
      <c r="N60">
        <v>8.3000000000000007</v>
      </c>
      <c r="O60">
        <v>10.5</v>
      </c>
      <c r="P60">
        <v>207.2</v>
      </c>
      <c r="Q60">
        <v>109.5</v>
      </c>
      <c r="R60">
        <v>21</v>
      </c>
      <c r="S60">
        <v>136</v>
      </c>
      <c r="T60">
        <v>48</v>
      </c>
      <c r="U60">
        <v>48</v>
      </c>
      <c r="V60">
        <v>6.2</v>
      </c>
      <c r="W60">
        <v>6.7</v>
      </c>
      <c r="X60">
        <v>7.4</v>
      </c>
      <c r="Y60">
        <v>-96.69</v>
      </c>
    </row>
    <row r="61" spans="1:25" x14ac:dyDescent="0.25">
      <c r="A61">
        <v>20</v>
      </c>
      <c r="B61" t="s">
        <v>89</v>
      </c>
      <c r="C61">
        <v>10</v>
      </c>
      <c r="D61">
        <v>209</v>
      </c>
      <c r="E61">
        <v>309</v>
      </c>
      <c r="F61">
        <v>67.599999999999994</v>
      </c>
      <c r="G61">
        <v>2313</v>
      </c>
      <c r="H61">
        <v>21</v>
      </c>
      <c r="I61">
        <v>6.8</v>
      </c>
      <c r="J61">
        <v>15</v>
      </c>
      <c r="K61">
        <v>45</v>
      </c>
      <c r="L61">
        <v>4.9000000000000004</v>
      </c>
      <c r="M61">
        <v>7.8</v>
      </c>
      <c r="N61">
        <v>7</v>
      </c>
      <c r="O61">
        <v>11.6</v>
      </c>
      <c r="P61">
        <v>231.3</v>
      </c>
      <c r="Q61">
        <v>93.5</v>
      </c>
      <c r="R61">
        <v>21</v>
      </c>
      <c r="S61">
        <v>110</v>
      </c>
      <c r="T61">
        <v>49</v>
      </c>
      <c r="U61">
        <v>43</v>
      </c>
      <c r="V61">
        <v>6.4</v>
      </c>
      <c r="W61">
        <v>7</v>
      </c>
      <c r="X61">
        <v>6.2</v>
      </c>
      <c r="Y61">
        <v>-54.59</v>
      </c>
    </row>
    <row r="62" spans="1:25" x14ac:dyDescent="0.25">
      <c r="A62">
        <v>21</v>
      </c>
      <c r="B62" t="s">
        <v>93</v>
      </c>
      <c r="C62">
        <v>10</v>
      </c>
      <c r="D62">
        <v>229</v>
      </c>
      <c r="E62">
        <v>362</v>
      </c>
      <c r="F62">
        <v>63.3</v>
      </c>
      <c r="G62">
        <v>2326</v>
      </c>
      <c r="H62">
        <v>15</v>
      </c>
      <c r="I62">
        <v>4.0999999999999996</v>
      </c>
      <c r="J62">
        <v>6</v>
      </c>
      <c r="K62">
        <v>42</v>
      </c>
      <c r="L62">
        <v>1.7</v>
      </c>
      <c r="M62">
        <v>6.7</v>
      </c>
      <c r="N62">
        <v>6.8</v>
      </c>
      <c r="O62">
        <v>10.7</v>
      </c>
      <c r="P62">
        <v>232.6</v>
      </c>
      <c r="Q62">
        <v>89.8</v>
      </c>
      <c r="R62">
        <v>15</v>
      </c>
      <c r="S62">
        <v>115</v>
      </c>
      <c r="T62">
        <v>59</v>
      </c>
      <c r="U62">
        <v>43</v>
      </c>
      <c r="V62">
        <v>4</v>
      </c>
      <c r="W62">
        <v>6.2</v>
      </c>
      <c r="X62">
        <v>6.2</v>
      </c>
      <c r="Y62">
        <v>-49.42</v>
      </c>
    </row>
    <row r="63" spans="1:25" x14ac:dyDescent="0.25">
      <c r="A63">
        <v>22</v>
      </c>
      <c r="B63" t="s">
        <v>104</v>
      </c>
      <c r="C63">
        <v>11</v>
      </c>
      <c r="D63">
        <v>219</v>
      </c>
      <c r="E63">
        <v>339</v>
      </c>
      <c r="F63">
        <v>64.599999999999994</v>
      </c>
      <c r="G63">
        <v>2341</v>
      </c>
      <c r="H63">
        <v>13</v>
      </c>
      <c r="I63">
        <v>3.8</v>
      </c>
      <c r="J63">
        <v>7</v>
      </c>
      <c r="K63">
        <v>42</v>
      </c>
      <c r="L63">
        <v>2.1</v>
      </c>
      <c r="M63">
        <v>7.2</v>
      </c>
      <c r="N63">
        <v>7.1</v>
      </c>
      <c r="O63">
        <v>11.2</v>
      </c>
      <c r="P63">
        <v>212.8</v>
      </c>
      <c r="Q63">
        <v>90.3</v>
      </c>
      <c r="R63">
        <v>16</v>
      </c>
      <c r="S63">
        <v>113</v>
      </c>
      <c r="T63">
        <v>39</v>
      </c>
      <c r="U63">
        <v>41</v>
      </c>
      <c r="V63">
        <v>4.5</v>
      </c>
      <c r="W63">
        <v>6.6</v>
      </c>
      <c r="X63">
        <v>6.4</v>
      </c>
      <c r="Y63">
        <v>-84.01</v>
      </c>
    </row>
    <row r="64" spans="1:25" x14ac:dyDescent="0.25">
      <c r="A64">
        <v>23</v>
      </c>
      <c r="B64" t="s">
        <v>84</v>
      </c>
      <c r="C64">
        <v>10</v>
      </c>
      <c r="D64">
        <v>241</v>
      </c>
      <c r="E64">
        <v>376</v>
      </c>
      <c r="F64">
        <v>64.099999999999994</v>
      </c>
      <c r="G64">
        <v>2353</v>
      </c>
      <c r="H64">
        <v>16</v>
      </c>
      <c r="I64">
        <v>4.3</v>
      </c>
      <c r="J64">
        <v>10</v>
      </c>
      <c r="K64">
        <v>44</v>
      </c>
      <c r="L64">
        <v>2.7</v>
      </c>
      <c r="M64">
        <v>6.8</v>
      </c>
      <c r="N64">
        <v>6.4</v>
      </c>
      <c r="O64">
        <v>10.6</v>
      </c>
      <c r="P64">
        <v>235.3</v>
      </c>
      <c r="Q64">
        <v>86.9</v>
      </c>
      <c r="R64">
        <v>29</v>
      </c>
      <c r="S64">
        <v>200</v>
      </c>
      <c r="T64">
        <v>68</v>
      </c>
      <c r="U64">
        <v>55</v>
      </c>
      <c r="V64">
        <v>7.2</v>
      </c>
      <c r="W64">
        <v>5.8</v>
      </c>
      <c r="X64">
        <v>5.5</v>
      </c>
      <c r="Y64">
        <v>-31.48</v>
      </c>
    </row>
    <row r="65" spans="1:25" x14ac:dyDescent="0.25">
      <c r="A65">
        <v>24</v>
      </c>
      <c r="B65" t="s">
        <v>98</v>
      </c>
      <c r="C65">
        <v>10</v>
      </c>
      <c r="D65">
        <v>228</v>
      </c>
      <c r="E65">
        <v>367</v>
      </c>
      <c r="F65">
        <v>62.1</v>
      </c>
      <c r="G65">
        <v>2369</v>
      </c>
      <c r="H65">
        <v>21</v>
      </c>
      <c r="I65">
        <v>5.7</v>
      </c>
      <c r="J65">
        <v>13</v>
      </c>
      <c r="K65">
        <v>65</v>
      </c>
      <c r="L65">
        <v>3.5</v>
      </c>
      <c r="M65">
        <v>6.7</v>
      </c>
      <c r="N65">
        <v>6.3</v>
      </c>
      <c r="O65">
        <v>10.8</v>
      </c>
      <c r="P65">
        <v>236.9</v>
      </c>
      <c r="Q65">
        <v>86.2</v>
      </c>
      <c r="R65">
        <v>15</v>
      </c>
      <c r="S65">
        <v>104</v>
      </c>
      <c r="T65">
        <v>48</v>
      </c>
      <c r="U65">
        <v>39</v>
      </c>
      <c r="V65">
        <v>3.9</v>
      </c>
      <c r="W65">
        <v>6.2</v>
      </c>
      <c r="X65">
        <v>5.8</v>
      </c>
      <c r="Y65">
        <v>-39.4</v>
      </c>
    </row>
    <row r="66" spans="1:25" x14ac:dyDescent="0.25">
      <c r="A66">
        <v>25</v>
      </c>
      <c r="B66" t="s">
        <v>100</v>
      </c>
      <c r="C66">
        <v>11</v>
      </c>
      <c r="D66">
        <v>242</v>
      </c>
      <c r="E66">
        <v>358</v>
      </c>
      <c r="F66">
        <v>67.599999999999994</v>
      </c>
      <c r="G66">
        <v>2375</v>
      </c>
      <c r="H66">
        <v>19</v>
      </c>
      <c r="I66">
        <v>5.3</v>
      </c>
      <c r="J66">
        <v>7</v>
      </c>
      <c r="K66">
        <v>43</v>
      </c>
      <c r="L66">
        <v>2</v>
      </c>
      <c r="M66">
        <v>7.1</v>
      </c>
      <c r="N66">
        <v>7.2</v>
      </c>
      <c r="O66">
        <v>10.4</v>
      </c>
      <c r="P66">
        <v>215.9</v>
      </c>
      <c r="Q66">
        <v>97.3</v>
      </c>
      <c r="R66">
        <v>24</v>
      </c>
      <c r="S66">
        <v>150</v>
      </c>
      <c r="T66">
        <v>52</v>
      </c>
      <c r="U66">
        <v>57</v>
      </c>
      <c r="V66">
        <v>6.3</v>
      </c>
      <c r="W66">
        <v>6.2</v>
      </c>
      <c r="X66">
        <v>6.4</v>
      </c>
      <c r="Y66">
        <v>-22.23</v>
      </c>
    </row>
    <row r="67" spans="1:25" x14ac:dyDescent="0.25">
      <c r="A67">
        <v>26</v>
      </c>
      <c r="B67" t="s">
        <v>76</v>
      </c>
      <c r="C67">
        <v>10</v>
      </c>
      <c r="D67">
        <v>223</v>
      </c>
      <c r="E67">
        <v>340</v>
      </c>
      <c r="F67">
        <v>65.599999999999994</v>
      </c>
      <c r="G67">
        <v>2416</v>
      </c>
      <c r="H67">
        <v>16</v>
      </c>
      <c r="I67">
        <v>4.7</v>
      </c>
      <c r="J67">
        <v>10</v>
      </c>
      <c r="K67">
        <v>48</v>
      </c>
      <c r="L67">
        <v>2.9</v>
      </c>
      <c r="M67">
        <v>7.7</v>
      </c>
      <c r="N67">
        <v>7.3</v>
      </c>
      <c r="O67">
        <v>11.7</v>
      </c>
      <c r="P67">
        <v>241.6</v>
      </c>
      <c r="Q67">
        <v>92.2</v>
      </c>
      <c r="R67">
        <v>26</v>
      </c>
      <c r="S67">
        <v>196</v>
      </c>
      <c r="T67">
        <v>59</v>
      </c>
      <c r="U67">
        <v>56</v>
      </c>
      <c r="V67">
        <v>7.1</v>
      </c>
      <c r="W67">
        <v>6.6</v>
      </c>
      <c r="X67">
        <v>6.2</v>
      </c>
      <c r="Y67">
        <v>-32.46</v>
      </c>
    </row>
    <row r="68" spans="1:25" x14ac:dyDescent="0.25">
      <c r="A68">
        <v>27</v>
      </c>
      <c r="B68" t="s">
        <v>105</v>
      </c>
      <c r="C68">
        <v>11</v>
      </c>
      <c r="D68">
        <v>244</v>
      </c>
      <c r="E68">
        <v>381</v>
      </c>
      <c r="F68">
        <v>64</v>
      </c>
      <c r="G68">
        <v>2477</v>
      </c>
      <c r="H68">
        <v>19</v>
      </c>
      <c r="I68">
        <v>5</v>
      </c>
      <c r="J68">
        <v>4</v>
      </c>
      <c r="K68">
        <v>53</v>
      </c>
      <c r="L68">
        <v>1</v>
      </c>
      <c r="M68">
        <v>6.9</v>
      </c>
      <c r="N68">
        <v>7.5</v>
      </c>
      <c r="O68">
        <v>10.8</v>
      </c>
      <c r="P68">
        <v>225.2</v>
      </c>
      <c r="Q68">
        <v>96.6</v>
      </c>
      <c r="R68">
        <v>23</v>
      </c>
      <c r="S68">
        <v>164</v>
      </c>
      <c r="T68">
        <v>59</v>
      </c>
      <c r="U68">
        <v>52</v>
      </c>
      <c r="V68">
        <v>5.7</v>
      </c>
      <c r="W68">
        <v>6.1</v>
      </c>
      <c r="X68">
        <v>6.6</v>
      </c>
      <c r="Y68">
        <v>-65.59</v>
      </c>
    </row>
    <row r="69" spans="1:25" x14ac:dyDescent="0.25">
      <c r="A69">
        <v>28</v>
      </c>
      <c r="B69" t="s">
        <v>79</v>
      </c>
      <c r="C69">
        <v>10</v>
      </c>
      <c r="D69">
        <v>231</v>
      </c>
      <c r="E69">
        <v>340</v>
      </c>
      <c r="F69">
        <v>67.900000000000006</v>
      </c>
      <c r="G69">
        <v>2499</v>
      </c>
      <c r="H69">
        <v>23</v>
      </c>
      <c r="I69">
        <v>6.8</v>
      </c>
      <c r="J69">
        <v>5</v>
      </c>
      <c r="K69">
        <v>27</v>
      </c>
      <c r="L69">
        <v>1.5</v>
      </c>
      <c r="M69">
        <v>7.9</v>
      </c>
      <c r="N69">
        <v>8.6</v>
      </c>
      <c r="O69">
        <v>11.6</v>
      </c>
      <c r="P69">
        <v>249.9</v>
      </c>
      <c r="Q69">
        <v>108</v>
      </c>
      <c r="R69">
        <v>24</v>
      </c>
      <c r="S69">
        <v>185</v>
      </c>
      <c r="T69">
        <v>64</v>
      </c>
      <c r="U69">
        <v>54</v>
      </c>
      <c r="V69">
        <v>6.6</v>
      </c>
      <c r="W69">
        <v>6.9</v>
      </c>
      <c r="X69">
        <v>7.5</v>
      </c>
      <c r="Y69">
        <v>-85.17</v>
      </c>
    </row>
    <row r="70" spans="1:25" x14ac:dyDescent="0.25">
      <c r="A70">
        <v>29</v>
      </c>
      <c r="B70" t="s">
        <v>102</v>
      </c>
      <c r="C70">
        <v>10</v>
      </c>
      <c r="D70">
        <v>227</v>
      </c>
      <c r="E70">
        <v>338</v>
      </c>
      <c r="F70">
        <v>67.2</v>
      </c>
      <c r="G70">
        <v>2573</v>
      </c>
      <c r="H70">
        <v>25</v>
      </c>
      <c r="I70">
        <v>7.4</v>
      </c>
      <c r="J70">
        <v>8</v>
      </c>
      <c r="K70">
        <v>43</v>
      </c>
      <c r="L70">
        <v>2.4</v>
      </c>
      <c r="M70">
        <v>7.8</v>
      </c>
      <c r="N70">
        <v>8.3000000000000007</v>
      </c>
      <c r="O70">
        <v>11.7</v>
      </c>
      <c r="P70">
        <v>257.3</v>
      </c>
      <c r="Q70">
        <v>105.5</v>
      </c>
      <c r="R70">
        <v>14</v>
      </c>
      <c r="S70">
        <v>78</v>
      </c>
      <c r="T70">
        <v>40</v>
      </c>
      <c r="U70">
        <v>30</v>
      </c>
      <c r="V70">
        <v>4</v>
      </c>
      <c r="W70">
        <v>7.3</v>
      </c>
      <c r="X70">
        <v>7.7</v>
      </c>
      <c r="Y70">
        <v>-116.08</v>
      </c>
    </row>
    <row r="71" spans="1:25" x14ac:dyDescent="0.25">
      <c r="A71">
        <v>30</v>
      </c>
      <c r="B71" t="s">
        <v>96</v>
      </c>
      <c r="C71">
        <v>10</v>
      </c>
      <c r="D71">
        <v>259</v>
      </c>
      <c r="E71">
        <v>397</v>
      </c>
      <c r="F71">
        <v>65.2</v>
      </c>
      <c r="G71">
        <v>2617</v>
      </c>
      <c r="H71">
        <v>16</v>
      </c>
      <c r="I71">
        <v>4</v>
      </c>
      <c r="J71">
        <v>9</v>
      </c>
      <c r="K71">
        <v>64</v>
      </c>
      <c r="L71">
        <v>2.2999999999999998</v>
      </c>
      <c r="M71">
        <v>7.1</v>
      </c>
      <c r="N71">
        <v>6.9</v>
      </c>
      <c r="O71">
        <v>10.9</v>
      </c>
      <c r="P71">
        <v>261.7</v>
      </c>
      <c r="Q71">
        <v>90</v>
      </c>
      <c r="R71">
        <v>33</v>
      </c>
      <c r="S71">
        <v>198</v>
      </c>
      <c r="T71">
        <v>82</v>
      </c>
      <c r="U71">
        <v>56</v>
      </c>
      <c r="V71">
        <v>7.7</v>
      </c>
      <c r="W71">
        <v>6.1</v>
      </c>
      <c r="X71">
        <v>5.9</v>
      </c>
      <c r="Y71">
        <v>-25.15</v>
      </c>
    </row>
    <row r="72" spans="1:25" x14ac:dyDescent="0.25">
      <c r="A72">
        <v>31</v>
      </c>
      <c r="B72" t="s">
        <v>107</v>
      </c>
      <c r="C72">
        <v>11</v>
      </c>
      <c r="D72">
        <v>277</v>
      </c>
      <c r="E72">
        <v>396</v>
      </c>
      <c r="F72">
        <v>69.900000000000006</v>
      </c>
      <c r="G72">
        <v>2740</v>
      </c>
      <c r="H72">
        <v>21</v>
      </c>
      <c r="I72">
        <v>5.3</v>
      </c>
      <c r="J72">
        <v>3</v>
      </c>
      <c r="K72">
        <v>34</v>
      </c>
      <c r="L72">
        <v>0.8</v>
      </c>
      <c r="M72">
        <v>7.1</v>
      </c>
      <c r="N72">
        <v>7.8</v>
      </c>
      <c r="O72">
        <v>10.199999999999999</v>
      </c>
      <c r="P72">
        <v>249.1</v>
      </c>
      <c r="Q72">
        <v>104.5</v>
      </c>
      <c r="R72">
        <v>12</v>
      </c>
      <c r="S72">
        <v>77</v>
      </c>
      <c r="T72">
        <v>36</v>
      </c>
      <c r="U72">
        <v>45</v>
      </c>
      <c r="V72">
        <v>2.9</v>
      </c>
      <c r="W72">
        <v>6.7</v>
      </c>
      <c r="X72">
        <v>7.4</v>
      </c>
      <c r="Y72">
        <v>-96.67</v>
      </c>
    </row>
    <row r="73" spans="1:25" x14ac:dyDescent="0.25">
      <c r="A73">
        <v>32</v>
      </c>
      <c r="B73" t="s">
        <v>92</v>
      </c>
      <c r="C73">
        <v>11</v>
      </c>
      <c r="D73">
        <v>223</v>
      </c>
      <c r="E73">
        <v>328</v>
      </c>
      <c r="F73">
        <v>68</v>
      </c>
      <c r="G73">
        <v>2744</v>
      </c>
      <c r="H73">
        <v>22</v>
      </c>
      <c r="I73">
        <v>6.7</v>
      </c>
      <c r="J73">
        <v>5</v>
      </c>
      <c r="K73">
        <v>41</v>
      </c>
      <c r="L73">
        <v>1.5</v>
      </c>
      <c r="M73">
        <v>8.9</v>
      </c>
      <c r="N73">
        <v>9.5</v>
      </c>
      <c r="O73">
        <v>13</v>
      </c>
      <c r="P73">
        <v>249.5</v>
      </c>
      <c r="Q73">
        <v>111.7</v>
      </c>
      <c r="R73">
        <v>25</v>
      </c>
      <c r="S73">
        <v>164</v>
      </c>
      <c r="T73">
        <v>58</v>
      </c>
      <c r="U73">
        <v>49</v>
      </c>
      <c r="V73">
        <v>7.1</v>
      </c>
      <c r="W73">
        <v>7.8</v>
      </c>
      <c r="X73">
        <v>8.4</v>
      </c>
      <c r="Y73">
        <v>-111.91</v>
      </c>
    </row>
    <row r="74" spans="1:25" x14ac:dyDescent="0.25">
      <c r="B74" t="s">
        <v>108</v>
      </c>
      <c r="D74">
        <v>216.1</v>
      </c>
      <c r="E74">
        <v>332.7</v>
      </c>
      <c r="F74">
        <v>64.900000000000006</v>
      </c>
      <c r="G74">
        <v>2187.6999999999998</v>
      </c>
      <c r="H74">
        <v>15.8</v>
      </c>
      <c r="I74">
        <v>4.8</v>
      </c>
      <c r="J74">
        <v>7</v>
      </c>
      <c r="K74">
        <v>44.4</v>
      </c>
      <c r="L74">
        <v>2.1</v>
      </c>
      <c r="M74">
        <v>7.1</v>
      </c>
      <c r="N74">
        <v>7.1</v>
      </c>
      <c r="O74">
        <v>10.9</v>
      </c>
      <c r="P74">
        <v>213.4</v>
      </c>
      <c r="Q74">
        <v>92.7</v>
      </c>
      <c r="R74">
        <v>24.3</v>
      </c>
      <c r="S74">
        <v>158</v>
      </c>
      <c r="T74">
        <v>56.6</v>
      </c>
      <c r="U74">
        <v>49.6</v>
      </c>
      <c r="V74">
        <v>6.8</v>
      </c>
      <c r="W74">
        <v>6.13</v>
      </c>
      <c r="X74">
        <v>6.1</v>
      </c>
      <c r="Y74">
        <v>-41.7</v>
      </c>
    </row>
    <row r="75" spans="1:25" x14ac:dyDescent="0.25">
      <c r="B75" t="s">
        <v>109</v>
      </c>
      <c r="D75">
        <v>6914</v>
      </c>
      <c r="E75">
        <v>10647</v>
      </c>
      <c r="F75">
        <v>64.900000000000006</v>
      </c>
      <c r="G75">
        <v>70007</v>
      </c>
      <c r="H75">
        <v>507</v>
      </c>
      <c r="I75">
        <v>4.8</v>
      </c>
      <c r="J75">
        <v>223</v>
      </c>
      <c r="K75">
        <v>1422</v>
      </c>
      <c r="L75">
        <v>2.1</v>
      </c>
      <c r="M75">
        <v>7.1</v>
      </c>
      <c r="N75">
        <v>7.1</v>
      </c>
      <c r="O75">
        <v>10.9</v>
      </c>
      <c r="P75">
        <v>213.4</v>
      </c>
      <c r="Q75">
        <v>92.7</v>
      </c>
      <c r="R75">
        <v>779</v>
      </c>
      <c r="S75">
        <v>5057</v>
      </c>
      <c r="T75">
        <v>1812</v>
      </c>
      <c r="U75">
        <v>1588</v>
      </c>
      <c r="V75">
        <v>6.8</v>
      </c>
      <c r="W75">
        <v>6.13</v>
      </c>
      <c r="X75">
        <v>6.1</v>
      </c>
    </row>
    <row r="76" spans="1:25" x14ac:dyDescent="0.25">
      <c r="B76" t="s">
        <v>110</v>
      </c>
      <c r="D76">
        <v>21.1</v>
      </c>
      <c r="E76">
        <v>32.5</v>
      </c>
      <c r="F76">
        <v>64.900000000000006</v>
      </c>
      <c r="G76">
        <v>213.4</v>
      </c>
      <c r="H76">
        <v>1.5</v>
      </c>
      <c r="I76">
        <v>4.8</v>
      </c>
      <c r="J76">
        <v>0.7</v>
      </c>
      <c r="K76">
        <v>4.3</v>
      </c>
      <c r="L76">
        <v>2.1</v>
      </c>
      <c r="M76">
        <v>7.1</v>
      </c>
      <c r="N76">
        <v>7.1</v>
      </c>
      <c r="O76">
        <v>10.9</v>
      </c>
      <c r="P76">
        <v>213.4</v>
      </c>
      <c r="Q76">
        <v>92.7</v>
      </c>
      <c r="R76">
        <v>2.4</v>
      </c>
      <c r="S76">
        <v>15.4</v>
      </c>
      <c r="T76">
        <v>5.5</v>
      </c>
      <c r="U76">
        <v>4.8</v>
      </c>
      <c r="V76">
        <v>6.8</v>
      </c>
      <c r="W76">
        <v>6.13</v>
      </c>
      <c r="X76">
        <v>6.1</v>
      </c>
    </row>
    <row r="79" spans="1:25" x14ac:dyDescent="0.25">
      <c r="A79" s="25" t="s">
        <v>167</v>
      </c>
      <c r="B79" s="25"/>
      <c r="C79" s="25"/>
    </row>
    <row r="80" spans="1:25" x14ac:dyDescent="0.25">
      <c r="A80" t="s">
        <v>54</v>
      </c>
      <c r="B80" t="s">
        <v>55</v>
      </c>
      <c r="C80" t="s">
        <v>56</v>
      </c>
      <c r="D80" t="s">
        <v>65</v>
      </c>
      <c r="E80" t="s">
        <v>58</v>
      </c>
      <c r="F80" t="s">
        <v>66</v>
      </c>
      <c r="G80" t="s">
        <v>69</v>
      </c>
      <c r="H80" t="s">
        <v>132</v>
      </c>
      <c r="I80" t="s">
        <v>74</v>
      </c>
    </row>
    <row r="81" spans="1:9" x14ac:dyDescent="0.25">
      <c r="A81">
        <v>1</v>
      </c>
      <c r="B81" t="s">
        <v>98</v>
      </c>
      <c r="C81">
        <v>10</v>
      </c>
      <c r="D81">
        <v>219</v>
      </c>
      <c r="E81">
        <v>867</v>
      </c>
      <c r="F81">
        <v>6</v>
      </c>
      <c r="G81">
        <v>4</v>
      </c>
      <c r="H81">
        <v>86.7</v>
      </c>
      <c r="I81">
        <v>6.41</v>
      </c>
    </row>
    <row r="82" spans="1:9" x14ac:dyDescent="0.25">
      <c r="A82">
        <v>2</v>
      </c>
      <c r="B82" t="s">
        <v>80</v>
      </c>
      <c r="C82">
        <v>10</v>
      </c>
      <c r="D82">
        <v>226</v>
      </c>
      <c r="E82">
        <v>871</v>
      </c>
      <c r="F82">
        <v>8</v>
      </c>
      <c r="G82">
        <v>3.9</v>
      </c>
      <c r="H82">
        <v>87.1</v>
      </c>
      <c r="I82">
        <v>3.04</v>
      </c>
    </row>
    <row r="83" spans="1:9" x14ac:dyDescent="0.25">
      <c r="A83">
        <v>3</v>
      </c>
      <c r="B83" t="s">
        <v>84</v>
      </c>
      <c r="C83">
        <v>10</v>
      </c>
      <c r="D83">
        <v>227</v>
      </c>
      <c r="E83">
        <v>923</v>
      </c>
      <c r="F83">
        <v>8</v>
      </c>
      <c r="G83">
        <v>4.0999999999999996</v>
      </c>
      <c r="H83">
        <v>92.3</v>
      </c>
      <c r="I83">
        <v>-16.47</v>
      </c>
    </row>
    <row r="84" spans="1:9" x14ac:dyDescent="0.25">
      <c r="A84">
        <v>4</v>
      </c>
      <c r="B84" t="s">
        <v>100</v>
      </c>
      <c r="C84">
        <v>11</v>
      </c>
      <c r="D84">
        <v>238</v>
      </c>
      <c r="E84">
        <v>932</v>
      </c>
      <c r="F84">
        <v>4</v>
      </c>
      <c r="G84">
        <v>3.9</v>
      </c>
      <c r="H84">
        <v>84.7</v>
      </c>
      <c r="I84">
        <v>4.3600000000000003</v>
      </c>
    </row>
    <row r="85" spans="1:9" x14ac:dyDescent="0.25">
      <c r="A85">
        <v>5</v>
      </c>
      <c r="B85" t="s">
        <v>88</v>
      </c>
      <c r="C85">
        <v>10</v>
      </c>
      <c r="D85">
        <v>242</v>
      </c>
      <c r="E85">
        <v>935</v>
      </c>
      <c r="F85">
        <v>6</v>
      </c>
      <c r="G85">
        <v>3.9</v>
      </c>
      <c r="H85">
        <v>93.5</v>
      </c>
      <c r="I85">
        <v>17.850000000000001</v>
      </c>
    </row>
    <row r="86" spans="1:9" x14ac:dyDescent="0.25">
      <c r="A86">
        <v>6</v>
      </c>
      <c r="B86" t="s">
        <v>81</v>
      </c>
      <c r="C86">
        <v>10</v>
      </c>
      <c r="D86">
        <v>253</v>
      </c>
      <c r="E86">
        <v>968</v>
      </c>
      <c r="F86">
        <v>8</v>
      </c>
      <c r="G86">
        <v>3.8</v>
      </c>
      <c r="H86">
        <v>96.8</v>
      </c>
      <c r="I86">
        <v>10.91</v>
      </c>
    </row>
    <row r="87" spans="1:9" x14ac:dyDescent="0.25">
      <c r="A87">
        <v>7</v>
      </c>
      <c r="B87" t="s">
        <v>91</v>
      </c>
      <c r="C87">
        <v>11</v>
      </c>
      <c r="D87">
        <v>268</v>
      </c>
      <c r="E87">
        <v>974</v>
      </c>
      <c r="F87">
        <v>8</v>
      </c>
      <c r="G87">
        <v>3.6</v>
      </c>
      <c r="H87">
        <v>88.5</v>
      </c>
      <c r="I87">
        <v>23.57</v>
      </c>
    </row>
    <row r="88" spans="1:9" x14ac:dyDescent="0.25">
      <c r="A88">
        <v>8</v>
      </c>
      <c r="B88" t="s">
        <v>87</v>
      </c>
      <c r="C88">
        <v>10</v>
      </c>
      <c r="D88">
        <v>251</v>
      </c>
      <c r="E88">
        <v>997</v>
      </c>
      <c r="F88">
        <v>8</v>
      </c>
      <c r="G88">
        <v>4</v>
      </c>
      <c r="H88">
        <v>99.7</v>
      </c>
      <c r="I88">
        <v>12.93</v>
      </c>
    </row>
    <row r="89" spans="1:9" x14ac:dyDescent="0.25">
      <c r="A89">
        <v>9</v>
      </c>
      <c r="B89" t="s">
        <v>85</v>
      </c>
      <c r="C89">
        <v>10</v>
      </c>
      <c r="D89">
        <v>239</v>
      </c>
      <c r="E89">
        <v>1000</v>
      </c>
      <c r="F89">
        <v>10</v>
      </c>
      <c r="G89">
        <v>4.2</v>
      </c>
      <c r="H89">
        <v>100</v>
      </c>
      <c r="I89">
        <v>-7.77</v>
      </c>
    </row>
    <row r="90" spans="1:9" x14ac:dyDescent="0.25">
      <c r="A90">
        <v>10</v>
      </c>
      <c r="B90" t="s">
        <v>76</v>
      </c>
      <c r="C90">
        <v>10</v>
      </c>
      <c r="D90">
        <v>241</v>
      </c>
      <c r="E90">
        <v>1004</v>
      </c>
      <c r="F90">
        <v>12</v>
      </c>
      <c r="G90">
        <v>4.2</v>
      </c>
      <c r="H90">
        <v>100.4</v>
      </c>
      <c r="I90">
        <v>-2.61</v>
      </c>
    </row>
    <row r="91" spans="1:9" x14ac:dyDescent="0.25">
      <c r="A91">
        <v>11</v>
      </c>
      <c r="B91" t="s">
        <v>94</v>
      </c>
      <c r="C91">
        <v>10</v>
      </c>
      <c r="D91">
        <v>260</v>
      </c>
      <c r="E91">
        <v>1007</v>
      </c>
      <c r="F91">
        <v>4</v>
      </c>
      <c r="G91">
        <v>3.9</v>
      </c>
      <c r="H91">
        <v>100.7</v>
      </c>
      <c r="I91">
        <v>5.37</v>
      </c>
    </row>
    <row r="92" spans="1:9" x14ac:dyDescent="0.25">
      <c r="A92">
        <v>12</v>
      </c>
      <c r="B92" t="s">
        <v>96</v>
      </c>
      <c r="C92">
        <v>10</v>
      </c>
      <c r="D92">
        <v>255</v>
      </c>
      <c r="E92">
        <v>1064</v>
      </c>
      <c r="F92">
        <v>7</v>
      </c>
      <c r="G92">
        <v>4.2</v>
      </c>
      <c r="H92">
        <v>106.4</v>
      </c>
      <c r="I92">
        <v>-21.01</v>
      </c>
    </row>
    <row r="93" spans="1:9" x14ac:dyDescent="0.25">
      <c r="A93">
        <v>13</v>
      </c>
      <c r="B93" t="s">
        <v>99</v>
      </c>
      <c r="C93">
        <v>10</v>
      </c>
      <c r="D93">
        <v>275</v>
      </c>
      <c r="E93">
        <v>1065</v>
      </c>
      <c r="F93">
        <v>5</v>
      </c>
      <c r="G93">
        <v>3.9</v>
      </c>
      <c r="H93">
        <v>106.5</v>
      </c>
      <c r="I93">
        <v>34.86</v>
      </c>
    </row>
    <row r="94" spans="1:9" x14ac:dyDescent="0.25">
      <c r="A94">
        <v>14</v>
      </c>
      <c r="B94" t="s">
        <v>101</v>
      </c>
      <c r="C94">
        <v>10</v>
      </c>
      <c r="D94">
        <v>283</v>
      </c>
      <c r="E94">
        <v>1073</v>
      </c>
      <c r="F94">
        <v>12</v>
      </c>
      <c r="G94">
        <v>3.8</v>
      </c>
      <c r="H94">
        <v>107.3</v>
      </c>
      <c r="I94">
        <v>3.94</v>
      </c>
    </row>
    <row r="95" spans="1:9" x14ac:dyDescent="0.25">
      <c r="A95">
        <v>15</v>
      </c>
      <c r="B95" t="s">
        <v>83</v>
      </c>
      <c r="C95">
        <v>10</v>
      </c>
      <c r="D95">
        <v>262</v>
      </c>
      <c r="E95">
        <v>1122</v>
      </c>
      <c r="F95">
        <v>11</v>
      </c>
      <c r="G95">
        <v>4.3</v>
      </c>
      <c r="H95">
        <v>112.2</v>
      </c>
      <c r="I95">
        <v>3.84</v>
      </c>
    </row>
    <row r="96" spans="1:9" x14ac:dyDescent="0.25">
      <c r="A96">
        <v>16</v>
      </c>
      <c r="B96" t="s">
        <v>78</v>
      </c>
      <c r="C96">
        <v>10</v>
      </c>
      <c r="D96">
        <v>265</v>
      </c>
      <c r="E96">
        <v>1141</v>
      </c>
      <c r="F96">
        <v>11</v>
      </c>
      <c r="G96">
        <v>4.3</v>
      </c>
      <c r="H96">
        <v>114.1</v>
      </c>
      <c r="I96">
        <v>-12.65</v>
      </c>
    </row>
    <row r="97" spans="1:9" x14ac:dyDescent="0.25">
      <c r="A97">
        <v>17</v>
      </c>
      <c r="B97" t="s">
        <v>107</v>
      </c>
      <c r="C97">
        <v>11</v>
      </c>
      <c r="D97">
        <v>279</v>
      </c>
      <c r="E97">
        <v>1142</v>
      </c>
      <c r="F97">
        <v>8</v>
      </c>
      <c r="G97">
        <v>4.0999999999999996</v>
      </c>
      <c r="H97">
        <v>103.8</v>
      </c>
      <c r="I97">
        <v>-3.61</v>
      </c>
    </row>
    <row r="98" spans="1:9" x14ac:dyDescent="0.25">
      <c r="A98">
        <v>18</v>
      </c>
      <c r="B98" t="s">
        <v>93</v>
      </c>
      <c r="C98">
        <v>10</v>
      </c>
      <c r="D98">
        <v>265</v>
      </c>
      <c r="E98">
        <v>1215</v>
      </c>
      <c r="F98">
        <v>11</v>
      </c>
      <c r="G98">
        <v>4.5999999999999996</v>
      </c>
      <c r="H98">
        <v>121.5</v>
      </c>
      <c r="I98">
        <v>-3.23</v>
      </c>
    </row>
    <row r="99" spans="1:9" x14ac:dyDescent="0.25">
      <c r="A99">
        <v>19</v>
      </c>
      <c r="B99" t="s">
        <v>75</v>
      </c>
      <c r="C99">
        <v>10</v>
      </c>
      <c r="D99">
        <v>313</v>
      </c>
      <c r="E99">
        <v>1238</v>
      </c>
      <c r="F99">
        <v>9</v>
      </c>
      <c r="G99">
        <v>4</v>
      </c>
      <c r="H99">
        <v>123.8</v>
      </c>
      <c r="I99">
        <v>10.55</v>
      </c>
    </row>
    <row r="100" spans="1:9" x14ac:dyDescent="0.25">
      <c r="A100">
        <v>20</v>
      </c>
      <c r="B100" t="s">
        <v>104</v>
      </c>
      <c r="C100">
        <v>11</v>
      </c>
      <c r="D100">
        <v>284</v>
      </c>
      <c r="E100">
        <v>1244</v>
      </c>
      <c r="F100">
        <v>13</v>
      </c>
      <c r="G100">
        <v>4.4000000000000004</v>
      </c>
      <c r="H100">
        <v>113.1</v>
      </c>
      <c r="I100">
        <v>14.73</v>
      </c>
    </row>
    <row r="101" spans="1:9" x14ac:dyDescent="0.25">
      <c r="A101">
        <v>21</v>
      </c>
      <c r="B101" t="s">
        <v>90</v>
      </c>
      <c r="C101">
        <v>11</v>
      </c>
      <c r="D101">
        <v>264</v>
      </c>
      <c r="E101">
        <v>1252</v>
      </c>
      <c r="F101">
        <v>14</v>
      </c>
      <c r="G101">
        <v>4.7</v>
      </c>
      <c r="H101">
        <v>113.8</v>
      </c>
      <c r="I101">
        <v>-22.07</v>
      </c>
    </row>
    <row r="102" spans="1:9" x14ac:dyDescent="0.25">
      <c r="A102">
        <v>22</v>
      </c>
      <c r="B102" t="s">
        <v>82</v>
      </c>
      <c r="C102">
        <v>10</v>
      </c>
      <c r="D102">
        <v>308</v>
      </c>
      <c r="E102">
        <v>1270</v>
      </c>
      <c r="F102">
        <v>8</v>
      </c>
      <c r="G102">
        <v>4.0999999999999996</v>
      </c>
      <c r="H102">
        <v>127</v>
      </c>
      <c r="I102">
        <v>-5.32</v>
      </c>
    </row>
    <row r="103" spans="1:9" x14ac:dyDescent="0.25">
      <c r="A103">
        <v>23</v>
      </c>
      <c r="B103" t="s">
        <v>106</v>
      </c>
      <c r="C103">
        <v>10</v>
      </c>
      <c r="D103">
        <v>301</v>
      </c>
      <c r="E103">
        <v>1309</v>
      </c>
      <c r="F103">
        <v>10</v>
      </c>
      <c r="G103">
        <v>4.3</v>
      </c>
      <c r="H103">
        <v>130.9</v>
      </c>
      <c r="I103">
        <v>-15.13</v>
      </c>
    </row>
    <row r="104" spans="1:9" x14ac:dyDescent="0.25">
      <c r="A104">
        <v>24</v>
      </c>
      <c r="B104" t="s">
        <v>79</v>
      </c>
      <c r="C104">
        <v>10</v>
      </c>
      <c r="D104">
        <v>280</v>
      </c>
      <c r="E104">
        <v>1314</v>
      </c>
      <c r="F104">
        <v>11</v>
      </c>
      <c r="G104">
        <v>4.7</v>
      </c>
      <c r="H104">
        <v>131.4</v>
      </c>
      <c r="I104">
        <v>-34.6</v>
      </c>
    </row>
    <row r="105" spans="1:9" x14ac:dyDescent="0.25">
      <c r="A105">
        <v>25</v>
      </c>
      <c r="B105" t="s">
        <v>89</v>
      </c>
      <c r="C105">
        <v>10</v>
      </c>
      <c r="D105">
        <v>257</v>
      </c>
      <c r="E105">
        <v>1333</v>
      </c>
      <c r="F105">
        <v>9</v>
      </c>
      <c r="G105">
        <v>5.2</v>
      </c>
      <c r="H105">
        <v>133.30000000000001</v>
      </c>
      <c r="I105">
        <v>-11.79</v>
      </c>
    </row>
    <row r="106" spans="1:9" x14ac:dyDescent="0.25">
      <c r="A106">
        <v>26</v>
      </c>
      <c r="B106" t="s">
        <v>97</v>
      </c>
      <c r="C106">
        <v>10</v>
      </c>
      <c r="D106">
        <v>286</v>
      </c>
      <c r="E106">
        <v>1347</v>
      </c>
      <c r="F106">
        <v>15</v>
      </c>
      <c r="G106">
        <v>4.7</v>
      </c>
      <c r="H106">
        <v>134.69999999999999</v>
      </c>
      <c r="I106">
        <v>-21.28</v>
      </c>
    </row>
    <row r="107" spans="1:9" x14ac:dyDescent="0.25">
      <c r="A107">
        <v>27</v>
      </c>
      <c r="B107" t="s">
        <v>103</v>
      </c>
      <c r="C107">
        <v>10</v>
      </c>
      <c r="D107">
        <v>293</v>
      </c>
      <c r="E107">
        <v>1385</v>
      </c>
      <c r="F107">
        <v>8</v>
      </c>
      <c r="G107">
        <v>4.7</v>
      </c>
      <c r="H107">
        <v>138.5</v>
      </c>
      <c r="I107">
        <v>-23.38</v>
      </c>
    </row>
    <row r="108" spans="1:9" x14ac:dyDescent="0.25">
      <c r="A108">
        <v>28</v>
      </c>
      <c r="B108" t="s">
        <v>92</v>
      </c>
      <c r="C108">
        <v>11</v>
      </c>
      <c r="D108">
        <v>321</v>
      </c>
      <c r="E108">
        <v>1513</v>
      </c>
      <c r="F108">
        <v>10</v>
      </c>
      <c r="G108">
        <v>4.7</v>
      </c>
      <c r="H108">
        <v>137.5</v>
      </c>
      <c r="I108">
        <v>-21.71</v>
      </c>
    </row>
    <row r="109" spans="1:9" x14ac:dyDescent="0.25">
      <c r="A109">
        <v>29</v>
      </c>
      <c r="B109" t="s">
        <v>77</v>
      </c>
      <c r="C109">
        <v>10</v>
      </c>
      <c r="D109">
        <v>282</v>
      </c>
      <c r="E109">
        <v>1530</v>
      </c>
      <c r="F109">
        <v>17</v>
      </c>
      <c r="G109">
        <v>5.4</v>
      </c>
      <c r="H109">
        <v>153</v>
      </c>
      <c r="I109">
        <v>-52.96</v>
      </c>
    </row>
    <row r="110" spans="1:9" x14ac:dyDescent="0.25">
      <c r="A110">
        <v>30</v>
      </c>
      <c r="B110" t="s">
        <v>95</v>
      </c>
      <c r="C110">
        <v>11</v>
      </c>
      <c r="D110">
        <v>317</v>
      </c>
      <c r="E110">
        <v>1569</v>
      </c>
      <c r="F110">
        <v>10</v>
      </c>
      <c r="G110">
        <v>4.9000000000000004</v>
      </c>
      <c r="H110">
        <v>142.6</v>
      </c>
      <c r="I110">
        <v>-0.71</v>
      </c>
    </row>
    <row r="111" spans="1:9" x14ac:dyDescent="0.25">
      <c r="A111">
        <v>31</v>
      </c>
      <c r="B111" t="s">
        <v>102</v>
      </c>
      <c r="C111">
        <v>10</v>
      </c>
      <c r="D111">
        <v>308</v>
      </c>
      <c r="E111">
        <v>1609</v>
      </c>
      <c r="F111">
        <v>12</v>
      </c>
      <c r="G111">
        <v>5.2</v>
      </c>
      <c r="H111">
        <v>160.9</v>
      </c>
      <c r="I111">
        <v>-46.46</v>
      </c>
    </row>
    <row r="112" spans="1:9" x14ac:dyDescent="0.25">
      <c r="A112">
        <v>32</v>
      </c>
      <c r="B112" t="s">
        <v>105</v>
      </c>
      <c r="C112">
        <v>11</v>
      </c>
      <c r="D112">
        <v>298</v>
      </c>
      <c r="E112">
        <v>1649</v>
      </c>
      <c r="F112">
        <v>15</v>
      </c>
      <c r="G112">
        <v>5.5</v>
      </c>
      <c r="H112">
        <v>149.9</v>
      </c>
      <c r="I112">
        <v>-66.010000000000005</v>
      </c>
    </row>
    <row r="113" spans="1:21" x14ac:dyDescent="0.25">
      <c r="B113" t="s">
        <v>108</v>
      </c>
      <c r="D113">
        <v>271</v>
      </c>
      <c r="E113">
        <v>1183.2</v>
      </c>
      <c r="F113">
        <v>9.6</v>
      </c>
      <c r="G113">
        <v>4.4000000000000004</v>
      </c>
      <c r="H113">
        <v>115.4</v>
      </c>
      <c r="I113">
        <v>-7.4</v>
      </c>
    </row>
    <row r="114" spans="1:21" x14ac:dyDescent="0.25">
      <c r="B114" t="s">
        <v>109</v>
      </c>
      <c r="D114">
        <v>8660</v>
      </c>
      <c r="E114">
        <v>37862</v>
      </c>
      <c r="F114">
        <v>308</v>
      </c>
      <c r="G114">
        <v>4.4000000000000004</v>
      </c>
      <c r="H114">
        <v>115.4</v>
      </c>
    </row>
    <row r="115" spans="1:21" x14ac:dyDescent="0.25">
      <c r="B115" t="s">
        <v>110</v>
      </c>
      <c r="D115">
        <v>26</v>
      </c>
      <c r="E115">
        <v>115.4</v>
      </c>
      <c r="F115">
        <v>0.9</v>
      </c>
      <c r="G115">
        <v>4.4000000000000004</v>
      </c>
      <c r="H115">
        <v>115.4</v>
      </c>
    </row>
    <row r="118" spans="1:21" x14ac:dyDescent="0.25">
      <c r="A118" s="25" t="s">
        <v>168</v>
      </c>
      <c r="B118" s="25"/>
      <c r="C118" s="25"/>
    </row>
    <row r="119" spans="1:21" x14ac:dyDescent="0.25">
      <c r="A119" t="s">
        <v>54</v>
      </c>
      <c r="B119" t="s">
        <v>55</v>
      </c>
      <c r="C119" t="s">
        <v>56</v>
      </c>
      <c r="D119" t="s">
        <v>139</v>
      </c>
      <c r="E119" t="s">
        <v>140</v>
      </c>
      <c r="F119" t="s">
        <v>141</v>
      </c>
      <c r="G119" t="s">
        <v>142</v>
      </c>
      <c r="H119" t="s">
        <v>143</v>
      </c>
      <c r="I119" t="s">
        <v>144</v>
      </c>
      <c r="J119" t="s">
        <v>145</v>
      </c>
      <c r="K119" t="s">
        <v>146</v>
      </c>
      <c r="L119" t="s">
        <v>147</v>
      </c>
      <c r="M119" t="s">
        <v>148</v>
      </c>
      <c r="N119" t="s">
        <v>149</v>
      </c>
      <c r="O119" t="s">
        <v>150</v>
      </c>
      <c r="P119" t="s">
        <v>151</v>
      </c>
      <c r="Q119" t="s">
        <v>152</v>
      </c>
      <c r="R119" t="s">
        <v>153</v>
      </c>
      <c r="S119" t="s">
        <v>154</v>
      </c>
      <c r="T119" t="s">
        <v>155</v>
      </c>
      <c r="U119" t="s">
        <v>156</v>
      </c>
    </row>
    <row r="120" spans="1:21" x14ac:dyDescent="0.25">
      <c r="A120">
        <v>1</v>
      </c>
      <c r="B120" t="s">
        <v>80</v>
      </c>
      <c r="C120">
        <v>10</v>
      </c>
      <c r="D120">
        <v>8</v>
      </c>
      <c r="E120">
        <v>10</v>
      </c>
      <c r="F120">
        <v>1</v>
      </c>
      <c r="K120">
        <v>19</v>
      </c>
      <c r="L120">
        <v>2</v>
      </c>
      <c r="M120">
        <v>4</v>
      </c>
      <c r="O120">
        <v>15</v>
      </c>
      <c r="P120">
        <v>15</v>
      </c>
      <c r="Q120">
        <v>10</v>
      </c>
      <c r="R120">
        <v>17</v>
      </c>
      <c r="T120">
        <v>163</v>
      </c>
      <c r="U120">
        <v>16.3</v>
      </c>
    </row>
    <row r="121" spans="1:21" x14ac:dyDescent="0.25">
      <c r="A121">
        <v>2</v>
      </c>
      <c r="B121" t="s">
        <v>94</v>
      </c>
      <c r="C121">
        <v>10</v>
      </c>
      <c r="D121">
        <v>4</v>
      </c>
      <c r="E121">
        <v>12</v>
      </c>
      <c r="J121">
        <v>1</v>
      </c>
      <c r="K121">
        <v>17</v>
      </c>
      <c r="M121">
        <v>2</v>
      </c>
      <c r="O121">
        <v>13</v>
      </c>
      <c r="P121">
        <v>14</v>
      </c>
      <c r="Q121">
        <v>19</v>
      </c>
      <c r="R121">
        <v>21</v>
      </c>
      <c r="T121">
        <v>172</v>
      </c>
      <c r="U121">
        <v>17.2</v>
      </c>
    </row>
    <row r="122" spans="1:21" x14ac:dyDescent="0.25">
      <c r="A122">
        <v>3</v>
      </c>
      <c r="B122" t="s">
        <v>91</v>
      </c>
      <c r="C122">
        <v>11</v>
      </c>
      <c r="D122">
        <v>8</v>
      </c>
      <c r="E122">
        <v>9</v>
      </c>
      <c r="K122">
        <v>17</v>
      </c>
      <c r="M122">
        <v>1</v>
      </c>
      <c r="O122">
        <v>13</v>
      </c>
      <c r="P122">
        <v>16</v>
      </c>
      <c r="Q122">
        <v>25</v>
      </c>
      <c r="R122">
        <v>27</v>
      </c>
      <c r="S122">
        <v>1</v>
      </c>
      <c r="T122">
        <v>192</v>
      </c>
      <c r="U122">
        <v>17.5</v>
      </c>
    </row>
    <row r="123" spans="1:21" x14ac:dyDescent="0.25">
      <c r="A123">
        <v>4</v>
      </c>
      <c r="B123" t="s">
        <v>85</v>
      </c>
      <c r="C123">
        <v>10</v>
      </c>
      <c r="D123">
        <v>10</v>
      </c>
      <c r="E123">
        <v>9</v>
      </c>
      <c r="I123">
        <v>1</v>
      </c>
      <c r="K123">
        <v>20</v>
      </c>
      <c r="M123">
        <v>0</v>
      </c>
      <c r="O123">
        <v>19</v>
      </c>
      <c r="P123">
        <v>20</v>
      </c>
      <c r="Q123">
        <v>14</v>
      </c>
      <c r="R123">
        <v>15</v>
      </c>
      <c r="T123">
        <v>181</v>
      </c>
      <c r="U123">
        <v>18.100000000000001</v>
      </c>
    </row>
    <row r="124" spans="1:21" x14ac:dyDescent="0.25">
      <c r="A124">
        <v>5</v>
      </c>
      <c r="B124" t="s">
        <v>100</v>
      </c>
      <c r="C124">
        <v>11</v>
      </c>
      <c r="D124">
        <v>4</v>
      </c>
      <c r="E124">
        <v>19</v>
      </c>
      <c r="F124">
        <v>1</v>
      </c>
      <c r="K124">
        <v>24</v>
      </c>
      <c r="M124">
        <v>2</v>
      </c>
      <c r="O124">
        <v>20</v>
      </c>
      <c r="P124">
        <v>22</v>
      </c>
      <c r="Q124">
        <v>14</v>
      </c>
      <c r="R124">
        <v>17</v>
      </c>
      <c r="T124">
        <v>206</v>
      </c>
      <c r="U124">
        <v>18.7</v>
      </c>
    </row>
    <row r="125" spans="1:21" x14ac:dyDescent="0.25">
      <c r="A125">
        <v>6</v>
      </c>
      <c r="B125" t="s">
        <v>88</v>
      </c>
      <c r="C125">
        <v>10</v>
      </c>
      <c r="D125">
        <v>6</v>
      </c>
      <c r="E125">
        <v>15</v>
      </c>
      <c r="H125">
        <v>1</v>
      </c>
      <c r="K125">
        <v>22</v>
      </c>
      <c r="L125">
        <v>3</v>
      </c>
      <c r="M125">
        <v>5</v>
      </c>
      <c r="O125">
        <v>16</v>
      </c>
      <c r="P125">
        <v>17</v>
      </c>
      <c r="Q125">
        <v>13</v>
      </c>
      <c r="R125">
        <v>17</v>
      </c>
      <c r="T125">
        <v>193</v>
      </c>
      <c r="U125">
        <v>19.3</v>
      </c>
    </row>
    <row r="126" spans="1:21" x14ac:dyDescent="0.25">
      <c r="A126">
        <v>7</v>
      </c>
      <c r="B126" t="s">
        <v>81</v>
      </c>
      <c r="C126">
        <v>10</v>
      </c>
      <c r="D126">
        <v>8</v>
      </c>
      <c r="E126">
        <v>13</v>
      </c>
      <c r="K126">
        <v>21</v>
      </c>
      <c r="L126">
        <v>2</v>
      </c>
      <c r="M126">
        <v>3</v>
      </c>
      <c r="O126">
        <v>16</v>
      </c>
      <c r="P126">
        <v>18</v>
      </c>
      <c r="Q126">
        <v>16</v>
      </c>
      <c r="R126">
        <v>20</v>
      </c>
      <c r="T126">
        <v>196</v>
      </c>
      <c r="U126">
        <v>19.600000000000001</v>
      </c>
    </row>
    <row r="127" spans="1:21" x14ac:dyDescent="0.25">
      <c r="A127">
        <v>8</v>
      </c>
      <c r="B127" t="s">
        <v>78</v>
      </c>
      <c r="C127">
        <v>10</v>
      </c>
      <c r="D127">
        <v>11</v>
      </c>
      <c r="E127">
        <v>9</v>
      </c>
      <c r="K127">
        <v>20</v>
      </c>
      <c r="L127">
        <v>1</v>
      </c>
      <c r="M127">
        <v>1</v>
      </c>
      <c r="O127">
        <v>17</v>
      </c>
      <c r="P127">
        <v>19</v>
      </c>
      <c r="Q127">
        <v>20</v>
      </c>
      <c r="R127">
        <v>24</v>
      </c>
      <c r="S127">
        <v>1</v>
      </c>
      <c r="T127">
        <v>201</v>
      </c>
      <c r="U127">
        <v>20.100000000000001</v>
      </c>
    </row>
    <row r="128" spans="1:21" x14ac:dyDescent="0.25">
      <c r="A128">
        <v>9</v>
      </c>
      <c r="B128" t="s">
        <v>84</v>
      </c>
      <c r="C128">
        <v>10</v>
      </c>
      <c r="D128">
        <v>8</v>
      </c>
      <c r="E128">
        <v>16</v>
      </c>
      <c r="K128">
        <v>24</v>
      </c>
      <c r="L128">
        <v>2</v>
      </c>
      <c r="M128">
        <v>2</v>
      </c>
      <c r="O128">
        <v>22</v>
      </c>
      <c r="P128">
        <v>22</v>
      </c>
      <c r="Q128">
        <v>12</v>
      </c>
      <c r="R128">
        <v>17</v>
      </c>
      <c r="T128">
        <v>206</v>
      </c>
      <c r="U128">
        <v>20.6</v>
      </c>
    </row>
    <row r="129" spans="1:21" x14ac:dyDescent="0.25">
      <c r="A129">
        <v>10</v>
      </c>
      <c r="B129" t="s">
        <v>87</v>
      </c>
      <c r="C129">
        <v>10</v>
      </c>
      <c r="D129">
        <v>8</v>
      </c>
      <c r="E129">
        <v>18</v>
      </c>
      <c r="K129">
        <v>26</v>
      </c>
      <c r="M129">
        <v>4</v>
      </c>
      <c r="O129">
        <v>21</v>
      </c>
      <c r="P129">
        <v>22</v>
      </c>
      <c r="Q129">
        <v>13</v>
      </c>
      <c r="R129">
        <v>14</v>
      </c>
      <c r="T129">
        <v>216</v>
      </c>
      <c r="U129">
        <v>21.6</v>
      </c>
    </row>
    <row r="130" spans="1:21" x14ac:dyDescent="0.25">
      <c r="A130">
        <v>11</v>
      </c>
      <c r="B130" t="s">
        <v>90</v>
      </c>
      <c r="C130">
        <v>11</v>
      </c>
      <c r="D130">
        <v>14</v>
      </c>
      <c r="E130">
        <v>10</v>
      </c>
      <c r="F130">
        <v>1</v>
      </c>
      <c r="I130">
        <v>1</v>
      </c>
      <c r="K130">
        <v>26</v>
      </c>
      <c r="L130">
        <v>2</v>
      </c>
      <c r="M130">
        <v>3</v>
      </c>
      <c r="O130">
        <v>21</v>
      </c>
      <c r="P130">
        <v>23</v>
      </c>
      <c r="Q130">
        <v>19</v>
      </c>
      <c r="R130">
        <v>22</v>
      </c>
      <c r="T130">
        <v>238</v>
      </c>
      <c r="U130">
        <v>21.6</v>
      </c>
    </row>
    <row r="131" spans="1:21" x14ac:dyDescent="0.25">
      <c r="A131">
        <v>12</v>
      </c>
      <c r="B131" t="s">
        <v>98</v>
      </c>
      <c r="C131">
        <v>10</v>
      </c>
      <c r="D131">
        <v>6</v>
      </c>
      <c r="E131">
        <v>21</v>
      </c>
      <c r="H131">
        <v>1</v>
      </c>
      <c r="K131">
        <v>28</v>
      </c>
      <c r="L131">
        <v>2</v>
      </c>
      <c r="M131">
        <v>5</v>
      </c>
      <c r="O131">
        <v>21</v>
      </c>
      <c r="P131">
        <v>22</v>
      </c>
      <c r="Q131">
        <v>11</v>
      </c>
      <c r="R131">
        <v>12</v>
      </c>
      <c r="T131">
        <v>226</v>
      </c>
      <c r="U131">
        <v>22.6</v>
      </c>
    </row>
    <row r="132" spans="1:21" x14ac:dyDescent="0.25">
      <c r="A132">
        <v>13</v>
      </c>
      <c r="B132" t="s">
        <v>104</v>
      </c>
      <c r="C132">
        <v>11</v>
      </c>
      <c r="D132">
        <v>13</v>
      </c>
      <c r="E132">
        <v>13</v>
      </c>
      <c r="F132">
        <v>1</v>
      </c>
      <c r="H132">
        <v>1</v>
      </c>
      <c r="K132">
        <v>28</v>
      </c>
      <c r="M132">
        <v>0</v>
      </c>
      <c r="O132">
        <v>27</v>
      </c>
      <c r="P132">
        <v>28</v>
      </c>
      <c r="Q132">
        <v>18</v>
      </c>
      <c r="R132">
        <v>21</v>
      </c>
      <c r="T132">
        <v>249</v>
      </c>
      <c r="U132">
        <v>22.6</v>
      </c>
    </row>
    <row r="133" spans="1:21" x14ac:dyDescent="0.25">
      <c r="A133">
        <v>14</v>
      </c>
      <c r="B133" t="s">
        <v>77</v>
      </c>
      <c r="C133">
        <v>10</v>
      </c>
      <c r="D133">
        <v>17</v>
      </c>
      <c r="E133">
        <v>10</v>
      </c>
      <c r="K133">
        <v>27</v>
      </c>
      <c r="L133">
        <v>1</v>
      </c>
      <c r="M133">
        <v>4</v>
      </c>
      <c r="O133">
        <v>20</v>
      </c>
      <c r="P133">
        <v>23</v>
      </c>
      <c r="Q133">
        <v>15</v>
      </c>
      <c r="R133">
        <v>17</v>
      </c>
      <c r="T133">
        <v>229</v>
      </c>
      <c r="U133">
        <v>22.9</v>
      </c>
    </row>
    <row r="134" spans="1:21" x14ac:dyDescent="0.25">
      <c r="A134">
        <v>15</v>
      </c>
      <c r="B134" t="s">
        <v>107</v>
      </c>
      <c r="C134">
        <v>11</v>
      </c>
      <c r="D134">
        <v>8</v>
      </c>
      <c r="E134">
        <v>21</v>
      </c>
      <c r="F134">
        <v>1</v>
      </c>
      <c r="K134">
        <v>30</v>
      </c>
      <c r="M134">
        <v>4</v>
      </c>
      <c r="O134">
        <v>25</v>
      </c>
      <c r="P134">
        <v>26</v>
      </c>
      <c r="Q134">
        <v>15</v>
      </c>
      <c r="R134">
        <v>22</v>
      </c>
      <c r="S134">
        <v>1</v>
      </c>
      <c r="T134">
        <v>252</v>
      </c>
      <c r="U134">
        <v>22.9</v>
      </c>
    </row>
    <row r="135" spans="1:21" x14ac:dyDescent="0.25">
      <c r="A135">
        <v>16</v>
      </c>
      <c r="B135" t="s">
        <v>96</v>
      </c>
      <c r="C135">
        <v>10</v>
      </c>
      <c r="D135">
        <v>7</v>
      </c>
      <c r="E135">
        <v>16</v>
      </c>
      <c r="J135">
        <v>1</v>
      </c>
      <c r="K135">
        <v>24</v>
      </c>
      <c r="L135">
        <v>2</v>
      </c>
      <c r="M135">
        <v>5</v>
      </c>
      <c r="O135">
        <v>19</v>
      </c>
      <c r="P135">
        <v>19</v>
      </c>
      <c r="Q135">
        <v>21</v>
      </c>
      <c r="R135">
        <v>25</v>
      </c>
      <c r="S135">
        <v>1</v>
      </c>
      <c r="T135">
        <v>232</v>
      </c>
      <c r="U135">
        <v>23.2</v>
      </c>
    </row>
    <row r="136" spans="1:21" x14ac:dyDescent="0.25">
      <c r="A136">
        <v>17</v>
      </c>
      <c r="B136" t="s">
        <v>82</v>
      </c>
      <c r="C136">
        <v>10</v>
      </c>
      <c r="D136">
        <v>8</v>
      </c>
      <c r="E136">
        <v>14</v>
      </c>
      <c r="I136">
        <v>2</v>
      </c>
      <c r="K136">
        <v>24</v>
      </c>
      <c r="L136">
        <v>1</v>
      </c>
      <c r="M136">
        <v>1</v>
      </c>
      <c r="O136">
        <v>23</v>
      </c>
      <c r="P136">
        <v>23</v>
      </c>
      <c r="Q136">
        <v>21</v>
      </c>
      <c r="R136">
        <v>28</v>
      </c>
      <c r="T136">
        <v>232</v>
      </c>
      <c r="U136">
        <v>23.2</v>
      </c>
    </row>
    <row r="137" spans="1:21" x14ac:dyDescent="0.25">
      <c r="A137">
        <v>18</v>
      </c>
      <c r="B137" t="s">
        <v>99</v>
      </c>
      <c r="C137">
        <v>10</v>
      </c>
      <c r="D137">
        <v>5</v>
      </c>
      <c r="E137">
        <v>16</v>
      </c>
      <c r="F137">
        <v>2</v>
      </c>
      <c r="G137">
        <v>1</v>
      </c>
      <c r="H137">
        <v>1</v>
      </c>
      <c r="K137">
        <v>25</v>
      </c>
      <c r="M137">
        <v>0</v>
      </c>
      <c r="O137">
        <v>25</v>
      </c>
      <c r="P137">
        <v>25</v>
      </c>
      <c r="Q137">
        <v>19</v>
      </c>
      <c r="R137">
        <v>22</v>
      </c>
      <c r="S137">
        <v>1</v>
      </c>
      <c r="T137">
        <v>234</v>
      </c>
      <c r="U137">
        <v>23.4</v>
      </c>
    </row>
    <row r="138" spans="1:21" x14ac:dyDescent="0.25">
      <c r="A138">
        <v>19</v>
      </c>
      <c r="B138" t="s">
        <v>103</v>
      </c>
      <c r="C138">
        <v>10</v>
      </c>
      <c r="D138">
        <v>8</v>
      </c>
      <c r="E138">
        <v>17</v>
      </c>
      <c r="I138">
        <v>1</v>
      </c>
      <c r="K138">
        <v>26</v>
      </c>
      <c r="L138">
        <v>2</v>
      </c>
      <c r="M138">
        <v>4</v>
      </c>
      <c r="O138">
        <v>19</v>
      </c>
      <c r="P138">
        <v>21</v>
      </c>
      <c r="Q138">
        <v>20</v>
      </c>
      <c r="R138">
        <v>22</v>
      </c>
      <c r="T138">
        <v>239</v>
      </c>
      <c r="U138">
        <v>23.9</v>
      </c>
    </row>
    <row r="139" spans="1:21" x14ac:dyDescent="0.25">
      <c r="A139">
        <v>20</v>
      </c>
      <c r="B139" t="s">
        <v>95</v>
      </c>
      <c r="C139">
        <v>11</v>
      </c>
      <c r="D139">
        <v>10</v>
      </c>
      <c r="E139">
        <v>18</v>
      </c>
      <c r="G139">
        <v>1</v>
      </c>
      <c r="I139">
        <v>1</v>
      </c>
      <c r="K139">
        <v>30</v>
      </c>
      <c r="L139">
        <v>2</v>
      </c>
      <c r="M139">
        <v>3</v>
      </c>
      <c r="O139">
        <v>25</v>
      </c>
      <c r="P139">
        <v>27</v>
      </c>
      <c r="Q139">
        <v>20</v>
      </c>
      <c r="R139">
        <v>23</v>
      </c>
      <c r="T139">
        <v>269</v>
      </c>
      <c r="U139">
        <v>24.5</v>
      </c>
    </row>
    <row r="140" spans="1:21" x14ac:dyDescent="0.25">
      <c r="A140">
        <v>21</v>
      </c>
      <c r="B140" t="s">
        <v>75</v>
      </c>
      <c r="C140">
        <v>10</v>
      </c>
      <c r="D140">
        <v>9</v>
      </c>
      <c r="E140">
        <v>18</v>
      </c>
      <c r="F140">
        <v>1</v>
      </c>
      <c r="I140">
        <v>1</v>
      </c>
      <c r="K140">
        <v>29</v>
      </c>
      <c r="L140">
        <v>1</v>
      </c>
      <c r="M140">
        <v>1</v>
      </c>
      <c r="O140">
        <v>26</v>
      </c>
      <c r="P140">
        <v>28</v>
      </c>
      <c r="Q140">
        <v>16</v>
      </c>
      <c r="R140">
        <v>19</v>
      </c>
      <c r="T140">
        <v>250</v>
      </c>
      <c r="U140">
        <v>25</v>
      </c>
    </row>
    <row r="141" spans="1:21" x14ac:dyDescent="0.25">
      <c r="A141">
        <v>22</v>
      </c>
      <c r="B141" t="s">
        <v>76</v>
      </c>
      <c r="C141">
        <v>10</v>
      </c>
      <c r="D141">
        <v>12</v>
      </c>
      <c r="E141">
        <v>16</v>
      </c>
      <c r="J141">
        <v>2</v>
      </c>
      <c r="K141">
        <v>30</v>
      </c>
      <c r="M141">
        <v>2</v>
      </c>
      <c r="O141">
        <v>28</v>
      </c>
      <c r="P141">
        <v>28</v>
      </c>
      <c r="Q141">
        <v>14</v>
      </c>
      <c r="R141">
        <v>17</v>
      </c>
      <c r="T141">
        <v>250</v>
      </c>
      <c r="U141">
        <v>25</v>
      </c>
    </row>
    <row r="142" spans="1:21" x14ac:dyDescent="0.25">
      <c r="A142">
        <v>23</v>
      </c>
      <c r="B142" t="s">
        <v>93</v>
      </c>
      <c r="C142">
        <v>10</v>
      </c>
      <c r="D142">
        <v>11</v>
      </c>
      <c r="E142">
        <v>15</v>
      </c>
      <c r="I142">
        <v>1</v>
      </c>
      <c r="K142">
        <v>27</v>
      </c>
      <c r="M142">
        <v>4</v>
      </c>
      <c r="O142">
        <v>23</v>
      </c>
      <c r="P142">
        <v>23</v>
      </c>
      <c r="Q142">
        <v>22</v>
      </c>
      <c r="R142">
        <v>27</v>
      </c>
      <c r="T142">
        <v>251</v>
      </c>
      <c r="U142">
        <v>25.1</v>
      </c>
    </row>
    <row r="143" spans="1:21" x14ac:dyDescent="0.25">
      <c r="A143">
        <v>24</v>
      </c>
      <c r="B143" t="s">
        <v>101</v>
      </c>
      <c r="C143">
        <v>10</v>
      </c>
      <c r="D143">
        <v>12</v>
      </c>
      <c r="E143">
        <v>16</v>
      </c>
      <c r="F143">
        <v>1</v>
      </c>
      <c r="K143">
        <v>29</v>
      </c>
      <c r="L143">
        <v>1</v>
      </c>
      <c r="M143">
        <v>5</v>
      </c>
      <c r="O143">
        <v>24</v>
      </c>
      <c r="P143">
        <v>24</v>
      </c>
      <c r="Q143">
        <v>17</v>
      </c>
      <c r="R143">
        <v>20</v>
      </c>
      <c r="S143">
        <v>1</v>
      </c>
      <c r="T143">
        <v>253</v>
      </c>
      <c r="U143">
        <v>25.3</v>
      </c>
    </row>
    <row r="144" spans="1:21" x14ac:dyDescent="0.25">
      <c r="A144">
        <v>25</v>
      </c>
      <c r="B144" t="s">
        <v>83</v>
      </c>
      <c r="C144">
        <v>10</v>
      </c>
      <c r="D144">
        <v>11</v>
      </c>
      <c r="E144">
        <v>13</v>
      </c>
      <c r="H144">
        <v>3</v>
      </c>
      <c r="J144">
        <v>1</v>
      </c>
      <c r="K144">
        <v>28</v>
      </c>
      <c r="M144">
        <v>3</v>
      </c>
      <c r="O144">
        <v>22</v>
      </c>
      <c r="P144">
        <v>25</v>
      </c>
      <c r="Q144">
        <v>22</v>
      </c>
      <c r="R144">
        <v>25</v>
      </c>
      <c r="T144">
        <v>256</v>
      </c>
      <c r="U144">
        <v>25.6</v>
      </c>
    </row>
    <row r="145" spans="1:21" x14ac:dyDescent="0.25">
      <c r="A145">
        <v>26</v>
      </c>
      <c r="B145" t="s">
        <v>89</v>
      </c>
      <c r="C145">
        <v>10</v>
      </c>
      <c r="D145">
        <v>9</v>
      </c>
      <c r="E145">
        <v>21</v>
      </c>
      <c r="G145">
        <v>1</v>
      </c>
      <c r="K145">
        <v>31</v>
      </c>
      <c r="L145">
        <v>3</v>
      </c>
      <c r="M145">
        <v>4</v>
      </c>
      <c r="O145">
        <v>27</v>
      </c>
      <c r="P145">
        <v>27</v>
      </c>
      <c r="Q145">
        <v>15</v>
      </c>
      <c r="R145">
        <v>20</v>
      </c>
      <c r="T145">
        <v>264</v>
      </c>
      <c r="U145">
        <v>26.4</v>
      </c>
    </row>
    <row r="146" spans="1:21" x14ac:dyDescent="0.25">
      <c r="A146">
        <v>27</v>
      </c>
      <c r="B146" t="s">
        <v>106</v>
      </c>
      <c r="C146">
        <v>10</v>
      </c>
      <c r="D146">
        <v>10</v>
      </c>
      <c r="E146">
        <v>18</v>
      </c>
      <c r="I146">
        <v>1</v>
      </c>
      <c r="K146">
        <v>29</v>
      </c>
      <c r="M146">
        <v>0</v>
      </c>
      <c r="O146">
        <v>28</v>
      </c>
      <c r="P146">
        <v>29</v>
      </c>
      <c r="Q146">
        <v>22</v>
      </c>
      <c r="R146">
        <v>24</v>
      </c>
      <c r="T146">
        <v>268</v>
      </c>
      <c r="U146">
        <v>26.8</v>
      </c>
    </row>
    <row r="147" spans="1:21" x14ac:dyDescent="0.25">
      <c r="A147">
        <v>28</v>
      </c>
      <c r="B147" t="s">
        <v>92</v>
      </c>
      <c r="C147">
        <v>11</v>
      </c>
      <c r="D147">
        <v>10</v>
      </c>
      <c r="E147">
        <v>22</v>
      </c>
      <c r="I147">
        <v>1</v>
      </c>
      <c r="K147">
        <v>33</v>
      </c>
      <c r="L147">
        <v>2</v>
      </c>
      <c r="M147">
        <v>4</v>
      </c>
      <c r="O147">
        <v>28</v>
      </c>
      <c r="P147">
        <v>29</v>
      </c>
      <c r="Q147">
        <v>22</v>
      </c>
      <c r="R147">
        <v>24</v>
      </c>
      <c r="T147">
        <v>296</v>
      </c>
      <c r="U147">
        <v>26.9</v>
      </c>
    </row>
    <row r="148" spans="1:21" x14ac:dyDescent="0.25">
      <c r="A148">
        <v>29</v>
      </c>
      <c r="B148" t="s">
        <v>105</v>
      </c>
      <c r="C148">
        <v>11</v>
      </c>
      <c r="D148">
        <v>15</v>
      </c>
      <c r="E148">
        <v>19</v>
      </c>
      <c r="H148">
        <v>1</v>
      </c>
      <c r="K148">
        <v>35</v>
      </c>
      <c r="L148">
        <v>4</v>
      </c>
      <c r="M148">
        <v>4</v>
      </c>
      <c r="O148">
        <v>28</v>
      </c>
      <c r="P148">
        <v>31</v>
      </c>
      <c r="Q148">
        <v>18</v>
      </c>
      <c r="R148">
        <v>22</v>
      </c>
      <c r="T148">
        <v>300</v>
      </c>
      <c r="U148">
        <v>27.3</v>
      </c>
    </row>
    <row r="149" spans="1:21" x14ac:dyDescent="0.25">
      <c r="A149">
        <v>30</v>
      </c>
      <c r="B149" t="s">
        <v>97</v>
      </c>
      <c r="C149">
        <v>10</v>
      </c>
      <c r="D149">
        <v>15</v>
      </c>
      <c r="E149">
        <v>15</v>
      </c>
      <c r="H149">
        <v>1</v>
      </c>
      <c r="I149">
        <v>1</v>
      </c>
      <c r="K149">
        <v>32</v>
      </c>
      <c r="M149">
        <v>1</v>
      </c>
      <c r="O149">
        <v>30</v>
      </c>
      <c r="P149">
        <v>31</v>
      </c>
      <c r="Q149">
        <v>17</v>
      </c>
      <c r="R149">
        <v>19</v>
      </c>
      <c r="T149">
        <v>273</v>
      </c>
      <c r="U149">
        <v>27.3</v>
      </c>
    </row>
    <row r="150" spans="1:21" x14ac:dyDescent="0.25">
      <c r="A150">
        <v>31</v>
      </c>
      <c r="B150" t="s">
        <v>79</v>
      </c>
      <c r="C150">
        <v>10</v>
      </c>
      <c r="D150">
        <v>11</v>
      </c>
      <c r="E150">
        <v>23</v>
      </c>
      <c r="K150">
        <v>34</v>
      </c>
      <c r="L150">
        <v>2</v>
      </c>
      <c r="M150">
        <v>4</v>
      </c>
      <c r="O150">
        <v>29</v>
      </c>
      <c r="P150">
        <v>30</v>
      </c>
      <c r="Q150">
        <v>18</v>
      </c>
      <c r="R150">
        <v>18</v>
      </c>
      <c r="S150">
        <v>1</v>
      </c>
      <c r="T150">
        <v>293</v>
      </c>
      <c r="U150">
        <v>29.3</v>
      </c>
    </row>
    <row r="151" spans="1:21" x14ac:dyDescent="0.25">
      <c r="A151">
        <v>32</v>
      </c>
      <c r="B151" t="s">
        <v>102</v>
      </c>
      <c r="C151">
        <v>10</v>
      </c>
      <c r="D151">
        <v>12</v>
      </c>
      <c r="E151">
        <v>25</v>
      </c>
      <c r="H151">
        <v>2</v>
      </c>
      <c r="I151">
        <v>2</v>
      </c>
      <c r="K151">
        <v>41</v>
      </c>
      <c r="L151">
        <v>2</v>
      </c>
      <c r="M151">
        <v>3</v>
      </c>
      <c r="O151">
        <v>37</v>
      </c>
      <c r="P151">
        <v>38</v>
      </c>
      <c r="Q151">
        <v>15</v>
      </c>
      <c r="R151">
        <v>17</v>
      </c>
      <c r="S151">
        <v>1</v>
      </c>
      <c r="T151">
        <v>334</v>
      </c>
      <c r="U151">
        <v>33.4</v>
      </c>
    </row>
    <row r="152" spans="1:21" x14ac:dyDescent="0.25">
      <c r="B152" t="s">
        <v>108</v>
      </c>
      <c r="D152">
        <v>9.6</v>
      </c>
      <c r="E152">
        <v>15.8</v>
      </c>
      <c r="F152">
        <v>0.3</v>
      </c>
      <c r="G152">
        <v>0.1</v>
      </c>
      <c r="H152">
        <v>0.3</v>
      </c>
      <c r="I152">
        <v>0.4</v>
      </c>
      <c r="J152">
        <v>0.2</v>
      </c>
      <c r="K152">
        <v>26.8</v>
      </c>
      <c r="L152">
        <v>1.2</v>
      </c>
      <c r="M152">
        <v>2.8</v>
      </c>
      <c r="N152">
        <v>0</v>
      </c>
      <c r="O152">
        <v>22.7</v>
      </c>
      <c r="P152">
        <v>23.9</v>
      </c>
      <c r="Q152">
        <v>17.3</v>
      </c>
      <c r="R152">
        <v>20.5</v>
      </c>
      <c r="S152">
        <v>0.3</v>
      </c>
      <c r="T152">
        <v>237.9</v>
      </c>
      <c r="U152">
        <v>23.2</v>
      </c>
    </row>
    <row r="153" spans="1:21" x14ac:dyDescent="0.25">
      <c r="B153" t="s">
        <v>109</v>
      </c>
      <c r="D153">
        <v>308</v>
      </c>
      <c r="E153">
        <v>507</v>
      </c>
      <c r="F153">
        <v>9</v>
      </c>
      <c r="G153">
        <v>3</v>
      </c>
      <c r="H153">
        <v>11</v>
      </c>
      <c r="I153">
        <v>13</v>
      </c>
      <c r="J153">
        <v>5</v>
      </c>
      <c r="K153">
        <v>856</v>
      </c>
      <c r="L153">
        <v>37</v>
      </c>
      <c r="M153">
        <v>88</v>
      </c>
      <c r="N153">
        <v>1</v>
      </c>
      <c r="O153">
        <v>727</v>
      </c>
      <c r="P153">
        <v>765</v>
      </c>
      <c r="Q153">
        <v>553</v>
      </c>
      <c r="R153">
        <v>655</v>
      </c>
      <c r="S153">
        <v>8</v>
      </c>
      <c r="T153">
        <v>7614</v>
      </c>
      <c r="U153">
        <v>23.2</v>
      </c>
    </row>
    <row r="154" spans="1:21" x14ac:dyDescent="0.25">
      <c r="B154" t="s">
        <v>110</v>
      </c>
      <c r="D154">
        <v>0.94</v>
      </c>
      <c r="E154">
        <v>1.55</v>
      </c>
      <c r="F154">
        <v>0.03</v>
      </c>
      <c r="G154">
        <v>0.01</v>
      </c>
      <c r="H154">
        <v>0.03</v>
      </c>
      <c r="I154">
        <v>0.04</v>
      </c>
      <c r="J154">
        <v>0.02</v>
      </c>
      <c r="K154">
        <v>2.61</v>
      </c>
      <c r="L154">
        <v>0.11</v>
      </c>
      <c r="M154">
        <v>0.27</v>
      </c>
      <c r="N154">
        <v>0</v>
      </c>
      <c r="O154">
        <v>2.2200000000000002</v>
      </c>
      <c r="P154">
        <v>2.33</v>
      </c>
      <c r="Q154">
        <v>1.69</v>
      </c>
      <c r="R154">
        <v>2</v>
      </c>
      <c r="S154">
        <v>0.02</v>
      </c>
      <c r="T154">
        <v>23.2</v>
      </c>
    </row>
  </sheetData>
  <mergeCells count="4">
    <mergeCell ref="A1:C1"/>
    <mergeCell ref="A40:C40"/>
    <mergeCell ref="A79:C79"/>
    <mergeCell ref="A118:C118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61B3-3C1D-4765-8690-20005247C8D9}">
  <dimension ref="B2:AH613"/>
  <sheetViews>
    <sheetView zoomScale="99" workbookViewId="0">
      <selection activeCell="B2" sqref="B2:AH565"/>
    </sheetView>
  </sheetViews>
  <sheetFormatPr defaultRowHeight="15" x14ac:dyDescent="0.25"/>
  <cols>
    <col min="2" max="2" width="5.5703125" bestFit="1" customWidth="1"/>
    <col min="3" max="3" width="24.28515625" bestFit="1" customWidth="1"/>
    <col min="4" max="4" width="6" bestFit="1" customWidth="1"/>
    <col min="5" max="5" width="10.42578125" bestFit="1" customWidth="1"/>
    <col min="6" max="6" width="6.5703125" bestFit="1" customWidth="1"/>
    <col min="7" max="7" width="4.7109375" bestFit="1" customWidth="1"/>
    <col min="8" max="8" width="5.85546875" bestFit="1" customWidth="1"/>
    <col min="9" max="9" width="7.5703125" bestFit="1" customWidth="1"/>
    <col min="10" max="10" width="5.85546875" bestFit="1" customWidth="1"/>
    <col min="11" max="11" width="6.5703125" bestFit="1" customWidth="1"/>
    <col min="12" max="13" width="5.7109375" bestFit="1" customWidth="1"/>
    <col min="14" max="14" width="7.7109375" bestFit="1" customWidth="1"/>
    <col min="15" max="15" width="8.42578125" bestFit="1" customWidth="1"/>
    <col min="16" max="16" width="6.28515625" bestFit="1" customWidth="1"/>
    <col min="17" max="17" width="7.5703125" bestFit="1" customWidth="1"/>
    <col min="18" max="18" width="6" bestFit="1" customWidth="1"/>
    <col min="19" max="19" width="6.7109375" bestFit="1" customWidth="1"/>
    <col min="20" max="20" width="8.42578125" bestFit="1" customWidth="1"/>
    <col min="21" max="21" width="6.42578125" bestFit="1" customWidth="1"/>
    <col min="22" max="22" width="7.5703125" bestFit="1" customWidth="1"/>
    <col min="23" max="23" width="7.140625" bestFit="1" customWidth="1"/>
    <col min="24" max="24" width="5.28515625" bestFit="1" customWidth="1"/>
    <col min="25" max="25" width="7.5703125" bestFit="1" customWidth="1"/>
    <col min="26" max="26" width="7" bestFit="1" customWidth="1"/>
    <col min="27" max="27" width="6.5703125" bestFit="1" customWidth="1"/>
    <col min="28" max="28" width="9" bestFit="1" customWidth="1"/>
    <col min="29" max="29" width="6.85546875" bestFit="1" customWidth="1"/>
    <col min="30" max="30" width="7.7109375" bestFit="1" customWidth="1"/>
    <col min="31" max="31" width="7.5703125" bestFit="1" customWidth="1"/>
    <col min="32" max="32" width="7" bestFit="1" customWidth="1"/>
    <col min="33" max="33" width="11" bestFit="1" customWidth="1"/>
    <col min="34" max="35" width="10.140625" bestFit="1" customWidth="1"/>
    <col min="36" max="36" width="21" bestFit="1" customWidth="1"/>
    <col min="37" max="43" width="10.140625" bestFit="1" customWidth="1"/>
    <col min="44" max="67" width="11.140625" bestFit="1" customWidth="1"/>
  </cols>
  <sheetData>
    <row r="2" spans="2:34" x14ac:dyDescent="0.25">
      <c r="B2" t="s">
        <v>54</v>
      </c>
      <c r="C2" t="s">
        <v>571</v>
      </c>
      <c r="D2" t="s">
        <v>55</v>
      </c>
      <c r="E2" t="s">
        <v>572</v>
      </c>
      <c r="F2" t="s">
        <v>573</v>
      </c>
      <c r="G2" t="s">
        <v>56</v>
      </c>
      <c r="H2" t="s">
        <v>574</v>
      </c>
      <c r="I2" t="s">
        <v>64</v>
      </c>
      <c r="J2" t="s">
        <v>65</v>
      </c>
      <c r="K2" t="s">
        <v>58</v>
      </c>
      <c r="L2" t="s">
        <v>66</v>
      </c>
      <c r="M2" t="s">
        <v>67</v>
      </c>
      <c r="N2" t="s">
        <v>1742</v>
      </c>
      <c r="O2" t="s">
        <v>1743</v>
      </c>
      <c r="P2" t="s">
        <v>69</v>
      </c>
      <c r="Q2" t="s">
        <v>1744</v>
      </c>
      <c r="R2" t="s">
        <v>575</v>
      </c>
      <c r="S2" t="s">
        <v>576</v>
      </c>
      <c r="T2" t="s">
        <v>122</v>
      </c>
      <c r="U2" t="s">
        <v>577</v>
      </c>
      <c r="V2" t="s">
        <v>123</v>
      </c>
      <c r="W2" t="s">
        <v>157</v>
      </c>
      <c r="X2" t="s">
        <v>62</v>
      </c>
      <c r="Y2" t="s">
        <v>1745</v>
      </c>
      <c r="Z2" t="s">
        <v>147</v>
      </c>
      <c r="AA2" t="s">
        <v>578</v>
      </c>
      <c r="AB2" t="s">
        <v>579</v>
      </c>
      <c r="AC2" t="s">
        <v>580</v>
      </c>
      <c r="AD2" t="s">
        <v>581</v>
      </c>
      <c r="AE2" t="s">
        <v>582</v>
      </c>
      <c r="AF2" t="s">
        <v>583</v>
      </c>
      <c r="AG2" t="s">
        <v>584</v>
      </c>
      <c r="AH2" t="s">
        <v>585</v>
      </c>
    </row>
    <row r="3" spans="2:34" x14ac:dyDescent="0.25">
      <c r="B3" t="s">
        <v>308</v>
      </c>
      <c r="C3" t="s">
        <v>606</v>
      </c>
      <c r="D3" t="s">
        <v>560</v>
      </c>
      <c r="E3" t="s">
        <v>594</v>
      </c>
      <c r="F3" t="s">
        <v>330</v>
      </c>
      <c r="G3" t="s">
        <v>47</v>
      </c>
      <c r="H3" t="s">
        <v>47</v>
      </c>
      <c r="I3" t="s">
        <v>339</v>
      </c>
      <c r="J3" t="s">
        <v>339</v>
      </c>
      <c r="K3" t="s">
        <v>339</v>
      </c>
      <c r="L3" t="s">
        <v>339</v>
      </c>
      <c r="M3" t="s">
        <v>339</v>
      </c>
      <c r="N3" t="s">
        <v>1099</v>
      </c>
      <c r="O3" t="s">
        <v>2482</v>
      </c>
      <c r="P3" t="s">
        <v>2483</v>
      </c>
      <c r="Q3" t="s">
        <v>52</v>
      </c>
      <c r="R3" t="s">
        <v>346</v>
      </c>
      <c r="S3" t="s">
        <v>336</v>
      </c>
      <c r="T3" t="s">
        <v>766</v>
      </c>
      <c r="U3" t="s">
        <v>1356</v>
      </c>
      <c r="V3" t="s">
        <v>40</v>
      </c>
      <c r="W3" t="s">
        <v>308</v>
      </c>
      <c r="X3" t="s">
        <v>339</v>
      </c>
      <c r="Y3" t="s">
        <v>315</v>
      </c>
      <c r="Z3" t="s">
        <v>308</v>
      </c>
      <c r="AA3" t="s">
        <v>570</v>
      </c>
      <c r="AB3" t="s">
        <v>749</v>
      </c>
      <c r="AC3" t="s">
        <v>2484</v>
      </c>
      <c r="AD3" t="s">
        <v>2485</v>
      </c>
      <c r="AE3" t="s">
        <v>2486</v>
      </c>
      <c r="AF3" t="s">
        <v>699</v>
      </c>
      <c r="AG3" t="s">
        <v>308</v>
      </c>
      <c r="AH3" t="s">
        <v>308</v>
      </c>
    </row>
    <row r="4" spans="2:34" x14ac:dyDescent="0.25">
      <c r="B4" t="s">
        <v>40</v>
      </c>
      <c r="C4" t="s">
        <v>593</v>
      </c>
      <c r="D4" t="s">
        <v>265</v>
      </c>
      <c r="E4" t="s">
        <v>594</v>
      </c>
      <c r="F4" t="s">
        <v>335</v>
      </c>
      <c r="G4" t="s">
        <v>48</v>
      </c>
      <c r="H4" t="s">
        <v>48</v>
      </c>
      <c r="I4" t="s">
        <v>339</v>
      </c>
      <c r="J4" t="s">
        <v>339</v>
      </c>
      <c r="K4" t="s">
        <v>339</v>
      </c>
      <c r="L4" t="s">
        <v>339</v>
      </c>
      <c r="M4" t="s">
        <v>339</v>
      </c>
      <c r="N4" t="s">
        <v>705</v>
      </c>
      <c r="O4" t="s">
        <v>2487</v>
      </c>
      <c r="P4" t="s">
        <v>2488</v>
      </c>
      <c r="Q4" t="s">
        <v>43</v>
      </c>
      <c r="R4" t="s">
        <v>888</v>
      </c>
      <c r="S4" t="s">
        <v>663</v>
      </c>
      <c r="T4" t="s">
        <v>2489</v>
      </c>
      <c r="U4" t="s">
        <v>2490</v>
      </c>
      <c r="V4" t="s">
        <v>42</v>
      </c>
      <c r="W4" t="s">
        <v>308</v>
      </c>
      <c r="X4" t="s">
        <v>339</v>
      </c>
      <c r="Y4" t="s">
        <v>48</v>
      </c>
      <c r="Z4" t="s">
        <v>570</v>
      </c>
      <c r="AA4" t="s">
        <v>570</v>
      </c>
      <c r="AB4" t="s">
        <v>1154</v>
      </c>
      <c r="AC4" t="s">
        <v>2491</v>
      </c>
      <c r="AD4" t="s">
        <v>2492</v>
      </c>
      <c r="AE4" t="s">
        <v>2493</v>
      </c>
      <c r="AF4" t="s">
        <v>733</v>
      </c>
      <c r="AG4" t="s">
        <v>40</v>
      </c>
      <c r="AH4" t="s">
        <v>40</v>
      </c>
    </row>
    <row r="5" spans="2:34" x14ac:dyDescent="0.25">
      <c r="B5" t="s">
        <v>41</v>
      </c>
      <c r="C5" t="s">
        <v>681</v>
      </c>
      <c r="D5" t="s">
        <v>251</v>
      </c>
      <c r="E5" t="s">
        <v>594</v>
      </c>
      <c r="F5" t="s">
        <v>326</v>
      </c>
      <c r="G5" t="s">
        <v>48</v>
      </c>
      <c r="H5" t="s">
        <v>48</v>
      </c>
      <c r="I5" t="s">
        <v>339</v>
      </c>
      <c r="J5" t="s">
        <v>339</v>
      </c>
      <c r="K5" t="s">
        <v>339</v>
      </c>
      <c r="L5" t="s">
        <v>339</v>
      </c>
      <c r="M5" t="s">
        <v>339</v>
      </c>
      <c r="N5" t="s">
        <v>985</v>
      </c>
      <c r="O5" t="s">
        <v>2494</v>
      </c>
      <c r="P5" t="s">
        <v>2495</v>
      </c>
      <c r="Q5" t="s">
        <v>42</v>
      </c>
      <c r="R5" t="s">
        <v>702</v>
      </c>
      <c r="S5" t="s">
        <v>639</v>
      </c>
      <c r="T5" t="s">
        <v>1484</v>
      </c>
      <c r="U5" t="s">
        <v>2496</v>
      </c>
      <c r="V5" t="s">
        <v>53</v>
      </c>
      <c r="W5" t="s">
        <v>308</v>
      </c>
      <c r="X5" t="s">
        <v>339</v>
      </c>
      <c r="Y5" t="s">
        <v>46</v>
      </c>
      <c r="Z5" t="s">
        <v>570</v>
      </c>
      <c r="AA5" t="s">
        <v>570</v>
      </c>
      <c r="AB5" t="s">
        <v>788</v>
      </c>
      <c r="AC5" t="s">
        <v>2497</v>
      </c>
      <c r="AD5" t="s">
        <v>2498</v>
      </c>
      <c r="AE5" t="s">
        <v>2499</v>
      </c>
      <c r="AF5" t="s">
        <v>591</v>
      </c>
      <c r="AG5" t="s">
        <v>41</v>
      </c>
      <c r="AH5" t="s">
        <v>41</v>
      </c>
    </row>
    <row r="6" spans="2:34" x14ac:dyDescent="0.25">
      <c r="B6" t="s">
        <v>53</v>
      </c>
      <c r="C6" t="s">
        <v>640</v>
      </c>
      <c r="D6" t="s">
        <v>238</v>
      </c>
      <c r="E6" t="s">
        <v>641</v>
      </c>
      <c r="F6" t="s">
        <v>335</v>
      </c>
      <c r="G6" t="s">
        <v>47</v>
      </c>
      <c r="H6" t="s">
        <v>47</v>
      </c>
      <c r="I6" t="s">
        <v>720</v>
      </c>
      <c r="J6" t="s">
        <v>1320</v>
      </c>
      <c r="K6" t="s">
        <v>2500</v>
      </c>
      <c r="L6" t="s">
        <v>317</v>
      </c>
      <c r="M6" t="s">
        <v>44</v>
      </c>
      <c r="N6" t="s">
        <v>666</v>
      </c>
      <c r="O6" t="s">
        <v>1448</v>
      </c>
      <c r="P6" t="s">
        <v>1960</v>
      </c>
      <c r="Q6" t="s">
        <v>47</v>
      </c>
      <c r="R6" t="s">
        <v>339</v>
      </c>
      <c r="S6" t="s">
        <v>339</v>
      </c>
      <c r="T6" t="s">
        <v>339</v>
      </c>
      <c r="U6" t="s">
        <v>570</v>
      </c>
      <c r="V6" t="s">
        <v>339</v>
      </c>
      <c r="W6" t="s">
        <v>42</v>
      </c>
      <c r="X6" t="s">
        <v>40</v>
      </c>
      <c r="Y6" t="s">
        <v>47</v>
      </c>
      <c r="Z6" t="s">
        <v>570</v>
      </c>
      <c r="AA6" t="s">
        <v>570</v>
      </c>
      <c r="AB6" t="s">
        <v>1224</v>
      </c>
      <c r="AC6" t="s">
        <v>2501</v>
      </c>
      <c r="AD6" t="s">
        <v>2502</v>
      </c>
      <c r="AE6" t="s">
        <v>2503</v>
      </c>
      <c r="AF6" t="s">
        <v>624</v>
      </c>
      <c r="AG6" t="s">
        <v>308</v>
      </c>
      <c r="AH6" t="s">
        <v>53</v>
      </c>
    </row>
    <row r="7" spans="2:34" x14ac:dyDescent="0.25">
      <c r="B7" t="s">
        <v>42</v>
      </c>
      <c r="C7" t="s">
        <v>668</v>
      </c>
      <c r="D7" t="s">
        <v>246</v>
      </c>
      <c r="E7" t="s">
        <v>594</v>
      </c>
      <c r="F7" t="s">
        <v>325</v>
      </c>
      <c r="G7" t="s">
        <v>47</v>
      </c>
      <c r="H7" t="s">
        <v>47</v>
      </c>
      <c r="I7" t="s">
        <v>339</v>
      </c>
      <c r="J7" t="s">
        <v>339</v>
      </c>
      <c r="K7" t="s">
        <v>339</v>
      </c>
      <c r="L7" t="s">
        <v>339</v>
      </c>
      <c r="M7" t="s">
        <v>339</v>
      </c>
      <c r="N7" t="s">
        <v>1010</v>
      </c>
      <c r="O7" t="s">
        <v>2489</v>
      </c>
      <c r="P7" t="s">
        <v>2504</v>
      </c>
      <c r="Q7" t="s">
        <v>45</v>
      </c>
      <c r="R7" t="s">
        <v>721</v>
      </c>
      <c r="S7" t="s">
        <v>610</v>
      </c>
      <c r="T7" t="s">
        <v>1411</v>
      </c>
      <c r="U7" t="s">
        <v>2505</v>
      </c>
      <c r="V7" t="s">
        <v>40</v>
      </c>
      <c r="W7" t="s">
        <v>339</v>
      </c>
      <c r="X7" t="s">
        <v>339</v>
      </c>
      <c r="Y7" t="s">
        <v>47</v>
      </c>
      <c r="Z7" t="s">
        <v>570</v>
      </c>
      <c r="AA7" t="s">
        <v>570</v>
      </c>
      <c r="AB7" t="s">
        <v>1070</v>
      </c>
      <c r="AC7" t="s">
        <v>2506</v>
      </c>
      <c r="AD7" t="s">
        <v>2507</v>
      </c>
      <c r="AE7" t="s">
        <v>2508</v>
      </c>
      <c r="AF7" t="s">
        <v>624</v>
      </c>
      <c r="AG7" t="s">
        <v>53</v>
      </c>
      <c r="AH7" t="s">
        <v>42</v>
      </c>
    </row>
    <row r="8" spans="2:34" x14ac:dyDescent="0.25">
      <c r="B8" t="s">
        <v>43</v>
      </c>
      <c r="C8" t="s">
        <v>692</v>
      </c>
      <c r="D8" t="s">
        <v>264</v>
      </c>
      <c r="E8" t="s">
        <v>588</v>
      </c>
      <c r="F8" t="s">
        <v>325</v>
      </c>
      <c r="G8" t="s">
        <v>47</v>
      </c>
      <c r="H8" t="s">
        <v>47</v>
      </c>
      <c r="I8" t="s">
        <v>339</v>
      </c>
      <c r="J8" t="s">
        <v>339</v>
      </c>
      <c r="K8" t="s">
        <v>339</v>
      </c>
      <c r="L8" t="s">
        <v>339</v>
      </c>
      <c r="M8" t="s">
        <v>339</v>
      </c>
      <c r="N8" t="s">
        <v>42</v>
      </c>
      <c r="O8" t="s">
        <v>637</v>
      </c>
      <c r="P8" t="s">
        <v>2354</v>
      </c>
      <c r="Q8" t="s">
        <v>339</v>
      </c>
      <c r="R8" t="s">
        <v>891</v>
      </c>
      <c r="S8" t="s">
        <v>826</v>
      </c>
      <c r="T8" t="s">
        <v>2509</v>
      </c>
      <c r="U8" t="s">
        <v>2510</v>
      </c>
      <c r="V8" t="s">
        <v>42</v>
      </c>
      <c r="W8" t="s">
        <v>40</v>
      </c>
      <c r="X8" t="s">
        <v>308</v>
      </c>
      <c r="Y8" t="s">
        <v>42</v>
      </c>
      <c r="Z8" t="s">
        <v>570</v>
      </c>
      <c r="AA8" t="s">
        <v>570</v>
      </c>
      <c r="AB8" t="s">
        <v>852</v>
      </c>
      <c r="AC8" t="s">
        <v>2511</v>
      </c>
      <c r="AD8" t="s">
        <v>2512</v>
      </c>
      <c r="AE8" t="s">
        <v>2513</v>
      </c>
      <c r="AF8" t="s">
        <v>814</v>
      </c>
      <c r="AG8" t="s">
        <v>308</v>
      </c>
      <c r="AH8" t="s">
        <v>43</v>
      </c>
    </row>
    <row r="9" spans="2:34" x14ac:dyDescent="0.25">
      <c r="B9" t="s">
        <v>44</v>
      </c>
      <c r="C9" t="s">
        <v>615</v>
      </c>
      <c r="D9" t="s">
        <v>237</v>
      </c>
      <c r="E9" t="s">
        <v>594</v>
      </c>
      <c r="F9" t="s">
        <v>325</v>
      </c>
      <c r="G9" t="s">
        <v>47</v>
      </c>
      <c r="H9" t="s">
        <v>47</v>
      </c>
      <c r="I9" t="s">
        <v>339</v>
      </c>
      <c r="J9" t="s">
        <v>339</v>
      </c>
      <c r="K9" t="s">
        <v>339</v>
      </c>
      <c r="L9" t="s">
        <v>339</v>
      </c>
      <c r="M9" t="s">
        <v>339</v>
      </c>
      <c r="N9" t="s">
        <v>1018</v>
      </c>
      <c r="O9" t="s">
        <v>2514</v>
      </c>
      <c r="P9" t="s">
        <v>2515</v>
      </c>
      <c r="Q9" t="s">
        <v>53</v>
      </c>
      <c r="R9" t="s">
        <v>670</v>
      </c>
      <c r="S9" t="s">
        <v>759</v>
      </c>
      <c r="T9" t="s">
        <v>910</v>
      </c>
      <c r="U9" t="s">
        <v>2516</v>
      </c>
      <c r="V9" t="s">
        <v>40</v>
      </c>
      <c r="W9" t="s">
        <v>40</v>
      </c>
      <c r="X9" t="s">
        <v>308</v>
      </c>
      <c r="Y9" t="s">
        <v>43</v>
      </c>
      <c r="Z9" t="s">
        <v>570</v>
      </c>
      <c r="AA9" t="s">
        <v>570</v>
      </c>
      <c r="AB9" t="s">
        <v>1064</v>
      </c>
      <c r="AC9" t="s">
        <v>2517</v>
      </c>
      <c r="AD9" t="s">
        <v>2518</v>
      </c>
      <c r="AE9" t="s">
        <v>2519</v>
      </c>
      <c r="AF9" t="s">
        <v>666</v>
      </c>
      <c r="AG9" t="s">
        <v>42</v>
      </c>
      <c r="AH9" t="s">
        <v>44</v>
      </c>
    </row>
    <row r="10" spans="2:34" x14ac:dyDescent="0.25">
      <c r="B10" t="s">
        <v>45</v>
      </c>
      <c r="C10" t="s">
        <v>601</v>
      </c>
      <c r="D10" t="s">
        <v>238</v>
      </c>
      <c r="E10" t="s">
        <v>594</v>
      </c>
      <c r="F10" t="s">
        <v>330</v>
      </c>
      <c r="G10" t="s">
        <v>47</v>
      </c>
      <c r="H10" t="s">
        <v>47</v>
      </c>
      <c r="I10" t="s">
        <v>339</v>
      </c>
      <c r="J10" t="s">
        <v>339</v>
      </c>
      <c r="K10" t="s">
        <v>339</v>
      </c>
      <c r="L10" t="s">
        <v>339</v>
      </c>
      <c r="M10" t="s">
        <v>339</v>
      </c>
      <c r="N10" t="s">
        <v>768</v>
      </c>
      <c r="O10" t="s">
        <v>2520</v>
      </c>
      <c r="P10" t="s">
        <v>1958</v>
      </c>
      <c r="Q10" t="s">
        <v>44</v>
      </c>
      <c r="R10" t="s">
        <v>325</v>
      </c>
      <c r="S10" t="s">
        <v>322</v>
      </c>
      <c r="T10" t="s">
        <v>816</v>
      </c>
      <c r="U10" t="s">
        <v>2291</v>
      </c>
      <c r="V10" t="s">
        <v>308</v>
      </c>
      <c r="W10" t="s">
        <v>40</v>
      </c>
      <c r="X10" t="s">
        <v>308</v>
      </c>
      <c r="Y10" t="s">
        <v>45</v>
      </c>
      <c r="Z10" t="s">
        <v>570</v>
      </c>
      <c r="AA10" t="s">
        <v>570</v>
      </c>
      <c r="AB10" t="s">
        <v>1061</v>
      </c>
      <c r="AC10" t="s">
        <v>2521</v>
      </c>
      <c r="AD10" t="s">
        <v>2522</v>
      </c>
      <c r="AE10" t="s">
        <v>2523</v>
      </c>
      <c r="AF10" t="s">
        <v>616</v>
      </c>
      <c r="AG10" t="s">
        <v>43</v>
      </c>
      <c r="AH10" t="s">
        <v>45</v>
      </c>
    </row>
    <row r="11" spans="2:34" x14ac:dyDescent="0.25">
      <c r="B11" t="s">
        <v>46</v>
      </c>
      <c r="C11" t="s">
        <v>646</v>
      </c>
      <c r="D11" t="s">
        <v>247</v>
      </c>
      <c r="E11" t="s">
        <v>594</v>
      </c>
      <c r="F11" t="s">
        <v>332</v>
      </c>
      <c r="G11" t="s">
        <v>47</v>
      </c>
      <c r="H11" t="s">
        <v>47</v>
      </c>
      <c r="I11" t="s">
        <v>339</v>
      </c>
      <c r="J11" t="s">
        <v>339</v>
      </c>
      <c r="K11" t="s">
        <v>339</v>
      </c>
      <c r="L11" t="s">
        <v>339</v>
      </c>
      <c r="M11" t="s">
        <v>339</v>
      </c>
      <c r="N11" t="s">
        <v>1076</v>
      </c>
      <c r="O11" t="s">
        <v>2524</v>
      </c>
      <c r="P11" t="s">
        <v>2525</v>
      </c>
      <c r="Q11" t="s">
        <v>48</v>
      </c>
      <c r="R11" t="s">
        <v>627</v>
      </c>
      <c r="S11" t="s">
        <v>334</v>
      </c>
      <c r="T11" t="s">
        <v>703</v>
      </c>
      <c r="U11" t="s">
        <v>2526</v>
      </c>
      <c r="V11" t="s">
        <v>339</v>
      </c>
      <c r="W11" t="s">
        <v>40</v>
      </c>
      <c r="X11" t="s">
        <v>308</v>
      </c>
      <c r="Y11" t="s">
        <v>48</v>
      </c>
      <c r="Z11" t="s">
        <v>570</v>
      </c>
      <c r="AA11" t="s">
        <v>570</v>
      </c>
      <c r="AB11" t="s">
        <v>1039</v>
      </c>
      <c r="AC11" t="s">
        <v>2527</v>
      </c>
      <c r="AD11" t="s">
        <v>2528</v>
      </c>
      <c r="AE11" t="s">
        <v>2529</v>
      </c>
      <c r="AF11" t="s">
        <v>783</v>
      </c>
      <c r="AG11" t="s">
        <v>44</v>
      </c>
      <c r="AH11" t="s">
        <v>46</v>
      </c>
    </row>
    <row r="12" spans="2:34" x14ac:dyDescent="0.25">
      <c r="B12" t="s">
        <v>47</v>
      </c>
      <c r="C12" t="s">
        <v>636</v>
      </c>
      <c r="D12" t="s">
        <v>245</v>
      </c>
      <c r="E12" t="s">
        <v>588</v>
      </c>
      <c r="F12" t="s">
        <v>326</v>
      </c>
      <c r="G12" t="s">
        <v>47</v>
      </c>
      <c r="H12" t="s">
        <v>46</v>
      </c>
      <c r="I12" t="s">
        <v>339</v>
      </c>
      <c r="J12" t="s">
        <v>339</v>
      </c>
      <c r="K12" t="s">
        <v>339</v>
      </c>
      <c r="L12" t="s">
        <v>339</v>
      </c>
      <c r="M12" t="s">
        <v>339</v>
      </c>
      <c r="N12" t="s">
        <v>339</v>
      </c>
      <c r="O12" t="s">
        <v>339</v>
      </c>
      <c r="P12" t="s">
        <v>570</v>
      </c>
      <c r="Q12" t="s">
        <v>339</v>
      </c>
      <c r="R12" t="s">
        <v>774</v>
      </c>
      <c r="S12" t="s">
        <v>635</v>
      </c>
      <c r="T12" t="s">
        <v>2530</v>
      </c>
      <c r="U12" t="s">
        <v>2531</v>
      </c>
      <c r="V12" t="s">
        <v>44</v>
      </c>
      <c r="W12" t="s">
        <v>40</v>
      </c>
      <c r="X12" t="s">
        <v>339</v>
      </c>
      <c r="Y12" t="s">
        <v>44</v>
      </c>
      <c r="Z12" t="s">
        <v>570</v>
      </c>
      <c r="AA12" t="s">
        <v>570</v>
      </c>
      <c r="AB12" t="s">
        <v>929</v>
      </c>
      <c r="AC12" t="s">
        <v>2532</v>
      </c>
      <c r="AD12" t="s">
        <v>2533</v>
      </c>
      <c r="AE12" t="s">
        <v>2534</v>
      </c>
      <c r="AF12" t="s">
        <v>656</v>
      </c>
      <c r="AG12" t="s">
        <v>40</v>
      </c>
      <c r="AH12" t="s">
        <v>47</v>
      </c>
    </row>
    <row r="13" spans="2:34" x14ac:dyDescent="0.25">
      <c r="B13" t="s">
        <v>48</v>
      </c>
      <c r="C13" t="s">
        <v>621</v>
      </c>
      <c r="D13" t="s">
        <v>587</v>
      </c>
      <c r="E13" t="s">
        <v>594</v>
      </c>
      <c r="F13" t="s">
        <v>328</v>
      </c>
      <c r="G13" t="s">
        <v>47</v>
      </c>
      <c r="H13" t="s">
        <v>47</v>
      </c>
      <c r="I13" t="s">
        <v>339</v>
      </c>
      <c r="J13" t="s">
        <v>339</v>
      </c>
      <c r="K13" t="s">
        <v>339</v>
      </c>
      <c r="L13" t="s">
        <v>339</v>
      </c>
      <c r="M13" t="s">
        <v>339</v>
      </c>
      <c r="N13" t="s">
        <v>1018</v>
      </c>
      <c r="O13" t="s">
        <v>2535</v>
      </c>
      <c r="P13" t="s">
        <v>959</v>
      </c>
      <c r="Q13" t="s">
        <v>43</v>
      </c>
      <c r="R13" t="s">
        <v>338</v>
      </c>
      <c r="S13" t="s">
        <v>325</v>
      </c>
      <c r="T13" t="s">
        <v>768</v>
      </c>
      <c r="U13" t="s">
        <v>2536</v>
      </c>
      <c r="V13" t="s">
        <v>41</v>
      </c>
      <c r="W13" t="s">
        <v>40</v>
      </c>
      <c r="X13" t="s">
        <v>40</v>
      </c>
      <c r="Y13" t="s">
        <v>46</v>
      </c>
      <c r="Z13" t="s">
        <v>570</v>
      </c>
      <c r="AA13" t="s">
        <v>570</v>
      </c>
      <c r="AB13" t="s">
        <v>685</v>
      </c>
      <c r="AC13" t="s">
        <v>2537</v>
      </c>
      <c r="AD13" t="s">
        <v>2538</v>
      </c>
      <c r="AE13" t="s">
        <v>2539</v>
      </c>
      <c r="AF13" t="s">
        <v>759</v>
      </c>
      <c r="AG13" t="s">
        <v>45</v>
      </c>
      <c r="AH13" t="s">
        <v>48</v>
      </c>
    </row>
    <row r="14" spans="2:34" x14ac:dyDescent="0.25">
      <c r="B14" t="s">
        <v>49</v>
      </c>
      <c r="C14" t="s">
        <v>801</v>
      </c>
      <c r="D14" t="s">
        <v>568</v>
      </c>
      <c r="E14" t="s">
        <v>731</v>
      </c>
      <c r="F14" t="s">
        <v>330</v>
      </c>
      <c r="G14" t="s">
        <v>47</v>
      </c>
      <c r="H14" t="s">
        <v>47</v>
      </c>
      <c r="I14" t="s">
        <v>339</v>
      </c>
      <c r="J14" t="s">
        <v>339</v>
      </c>
      <c r="K14" t="s">
        <v>339</v>
      </c>
      <c r="L14" t="s">
        <v>339</v>
      </c>
      <c r="M14" t="s">
        <v>339</v>
      </c>
      <c r="N14" t="s">
        <v>339</v>
      </c>
      <c r="O14" t="s">
        <v>339</v>
      </c>
      <c r="P14" t="s">
        <v>570</v>
      </c>
      <c r="Q14" t="s">
        <v>339</v>
      </c>
      <c r="R14" t="s">
        <v>898</v>
      </c>
      <c r="S14" t="s">
        <v>702</v>
      </c>
      <c r="T14" t="s">
        <v>2540</v>
      </c>
      <c r="U14" t="s">
        <v>2336</v>
      </c>
      <c r="V14" t="s">
        <v>44</v>
      </c>
      <c r="W14" t="s">
        <v>339</v>
      </c>
      <c r="X14" t="s">
        <v>339</v>
      </c>
      <c r="Y14" t="s">
        <v>44</v>
      </c>
      <c r="Z14" t="s">
        <v>570</v>
      </c>
      <c r="AA14" t="s">
        <v>570</v>
      </c>
      <c r="AB14" t="s">
        <v>803</v>
      </c>
      <c r="AC14" t="s">
        <v>2541</v>
      </c>
      <c r="AD14" t="s">
        <v>2542</v>
      </c>
      <c r="AE14" t="s">
        <v>2543</v>
      </c>
      <c r="AF14" t="s">
        <v>652</v>
      </c>
      <c r="AG14" t="s">
        <v>308</v>
      </c>
      <c r="AH14" t="s">
        <v>49</v>
      </c>
    </row>
    <row r="15" spans="2:34" x14ac:dyDescent="0.25">
      <c r="B15" t="s">
        <v>50</v>
      </c>
      <c r="C15" t="s">
        <v>745</v>
      </c>
      <c r="D15" t="s">
        <v>254</v>
      </c>
      <c r="E15" t="s">
        <v>641</v>
      </c>
      <c r="F15" t="s">
        <v>325</v>
      </c>
      <c r="G15" t="s">
        <v>48</v>
      </c>
      <c r="H15" t="s">
        <v>48</v>
      </c>
      <c r="I15" t="s">
        <v>1189</v>
      </c>
      <c r="J15" t="s">
        <v>1380</v>
      </c>
      <c r="K15" t="s">
        <v>2544</v>
      </c>
      <c r="L15" t="s">
        <v>321</v>
      </c>
      <c r="M15" t="s">
        <v>42</v>
      </c>
      <c r="N15" t="s">
        <v>620</v>
      </c>
      <c r="O15" t="s">
        <v>1297</v>
      </c>
      <c r="P15" t="s">
        <v>1196</v>
      </c>
      <c r="Q15" t="s">
        <v>40</v>
      </c>
      <c r="R15" t="s">
        <v>308</v>
      </c>
      <c r="S15" t="s">
        <v>308</v>
      </c>
      <c r="T15" t="s">
        <v>40</v>
      </c>
      <c r="U15" t="s">
        <v>747</v>
      </c>
      <c r="V15" t="s">
        <v>339</v>
      </c>
      <c r="W15" t="s">
        <v>43</v>
      </c>
      <c r="X15" t="s">
        <v>40</v>
      </c>
      <c r="Y15" t="s">
        <v>40</v>
      </c>
      <c r="Z15" t="s">
        <v>308</v>
      </c>
      <c r="AA15" t="s">
        <v>570</v>
      </c>
      <c r="AB15" t="s">
        <v>1015</v>
      </c>
      <c r="AC15" t="s">
        <v>2545</v>
      </c>
      <c r="AD15" t="s">
        <v>2546</v>
      </c>
      <c r="AE15" t="s">
        <v>2547</v>
      </c>
      <c r="AF15" t="s">
        <v>600</v>
      </c>
      <c r="AG15" t="s">
        <v>40</v>
      </c>
      <c r="AH15" t="s">
        <v>50</v>
      </c>
    </row>
    <row r="16" spans="2:34" x14ac:dyDescent="0.25">
      <c r="B16" t="s">
        <v>51</v>
      </c>
      <c r="C16" t="s">
        <v>661</v>
      </c>
      <c r="D16" t="s">
        <v>245</v>
      </c>
      <c r="E16" t="s">
        <v>594</v>
      </c>
      <c r="F16" t="s">
        <v>328</v>
      </c>
      <c r="G16" t="s">
        <v>47</v>
      </c>
      <c r="H16" t="s">
        <v>47</v>
      </c>
      <c r="I16" t="s">
        <v>339</v>
      </c>
      <c r="J16" t="s">
        <v>339</v>
      </c>
      <c r="K16" t="s">
        <v>339</v>
      </c>
      <c r="L16" t="s">
        <v>339</v>
      </c>
      <c r="M16" t="s">
        <v>339</v>
      </c>
      <c r="N16" t="s">
        <v>1059</v>
      </c>
      <c r="O16" t="s">
        <v>2548</v>
      </c>
      <c r="P16" t="s">
        <v>2549</v>
      </c>
      <c r="Q16" t="s">
        <v>45</v>
      </c>
      <c r="R16" t="s">
        <v>633</v>
      </c>
      <c r="S16" t="s">
        <v>330</v>
      </c>
      <c r="T16" t="s">
        <v>680</v>
      </c>
      <c r="U16" t="s">
        <v>2550</v>
      </c>
      <c r="V16" t="s">
        <v>308</v>
      </c>
      <c r="W16" t="s">
        <v>40</v>
      </c>
      <c r="X16" t="s">
        <v>40</v>
      </c>
      <c r="Y16" t="s">
        <v>46</v>
      </c>
      <c r="Z16" t="s">
        <v>570</v>
      </c>
      <c r="AA16" t="s">
        <v>570</v>
      </c>
      <c r="AB16" t="s">
        <v>1010</v>
      </c>
      <c r="AC16" t="s">
        <v>2537</v>
      </c>
      <c r="AD16" t="s">
        <v>2551</v>
      </c>
      <c r="AE16" t="s">
        <v>2552</v>
      </c>
      <c r="AF16" t="s">
        <v>711</v>
      </c>
      <c r="AG16" t="s">
        <v>46</v>
      </c>
      <c r="AH16" t="s">
        <v>51</v>
      </c>
    </row>
    <row r="17" spans="2:34" x14ac:dyDescent="0.25">
      <c r="B17" t="s">
        <v>52</v>
      </c>
      <c r="C17" t="s">
        <v>611</v>
      </c>
      <c r="D17" t="s">
        <v>246</v>
      </c>
      <c r="E17" t="s">
        <v>588</v>
      </c>
      <c r="F17" t="s">
        <v>330</v>
      </c>
      <c r="G17" t="s">
        <v>47</v>
      </c>
      <c r="H17" t="s">
        <v>47</v>
      </c>
      <c r="I17" t="s">
        <v>339</v>
      </c>
      <c r="J17" t="s">
        <v>339</v>
      </c>
      <c r="K17" t="s">
        <v>339</v>
      </c>
      <c r="L17" t="s">
        <v>339</v>
      </c>
      <c r="M17" t="s">
        <v>339</v>
      </c>
      <c r="N17" t="s">
        <v>41</v>
      </c>
      <c r="O17" t="s">
        <v>46</v>
      </c>
      <c r="P17" t="s">
        <v>756</v>
      </c>
      <c r="Q17" t="s">
        <v>339</v>
      </c>
      <c r="R17" t="s">
        <v>779</v>
      </c>
      <c r="S17" t="s">
        <v>814</v>
      </c>
      <c r="T17" t="s">
        <v>2135</v>
      </c>
      <c r="U17" t="s">
        <v>2553</v>
      </c>
      <c r="V17" t="s">
        <v>45</v>
      </c>
      <c r="W17" t="s">
        <v>308</v>
      </c>
      <c r="X17" t="s">
        <v>339</v>
      </c>
      <c r="Y17" t="s">
        <v>45</v>
      </c>
      <c r="Z17" t="s">
        <v>570</v>
      </c>
      <c r="AA17" t="s">
        <v>570</v>
      </c>
      <c r="AB17" t="s">
        <v>658</v>
      </c>
      <c r="AC17" t="s">
        <v>2554</v>
      </c>
      <c r="AD17" t="s">
        <v>2555</v>
      </c>
      <c r="AE17" t="s">
        <v>2556</v>
      </c>
      <c r="AF17" t="s">
        <v>711</v>
      </c>
      <c r="AG17" t="s">
        <v>41</v>
      </c>
      <c r="AH17" t="s">
        <v>52</v>
      </c>
    </row>
    <row r="18" spans="2:34" x14ac:dyDescent="0.25">
      <c r="B18" t="s">
        <v>313</v>
      </c>
      <c r="C18" t="s">
        <v>697</v>
      </c>
      <c r="D18" t="s">
        <v>250</v>
      </c>
      <c r="E18" t="s">
        <v>641</v>
      </c>
      <c r="F18" t="s">
        <v>336</v>
      </c>
      <c r="G18" t="s">
        <v>47</v>
      </c>
      <c r="H18" t="s">
        <v>47</v>
      </c>
      <c r="I18" t="s">
        <v>1194</v>
      </c>
      <c r="J18" t="s">
        <v>1468</v>
      </c>
      <c r="K18" t="s">
        <v>2557</v>
      </c>
      <c r="L18" t="s">
        <v>317</v>
      </c>
      <c r="M18" t="s">
        <v>43</v>
      </c>
      <c r="N18" t="s">
        <v>691</v>
      </c>
      <c r="O18" t="s">
        <v>1305</v>
      </c>
      <c r="P18" t="s">
        <v>1091</v>
      </c>
      <c r="Q18" t="s">
        <v>53</v>
      </c>
      <c r="R18" t="s">
        <v>339</v>
      </c>
      <c r="S18" t="s">
        <v>339</v>
      </c>
      <c r="T18" t="s">
        <v>339</v>
      </c>
      <c r="U18" t="s">
        <v>570</v>
      </c>
      <c r="V18" t="s">
        <v>339</v>
      </c>
      <c r="W18" t="s">
        <v>41</v>
      </c>
      <c r="X18" t="s">
        <v>339</v>
      </c>
      <c r="Y18" t="s">
        <v>53</v>
      </c>
      <c r="Z18" t="s">
        <v>570</v>
      </c>
      <c r="AA18" t="s">
        <v>308</v>
      </c>
      <c r="AB18" t="s">
        <v>1172</v>
      </c>
      <c r="AC18" t="s">
        <v>2558</v>
      </c>
      <c r="AD18" t="s">
        <v>2559</v>
      </c>
      <c r="AE18" t="s">
        <v>2560</v>
      </c>
      <c r="AF18" t="s">
        <v>721</v>
      </c>
      <c r="AG18" t="s">
        <v>41</v>
      </c>
      <c r="AH18" t="s">
        <v>313</v>
      </c>
    </row>
    <row r="19" spans="2:34" x14ac:dyDescent="0.25">
      <c r="B19" t="s">
        <v>315</v>
      </c>
      <c r="C19" t="s">
        <v>1100</v>
      </c>
      <c r="D19" t="s">
        <v>239</v>
      </c>
      <c r="E19" t="s">
        <v>594</v>
      </c>
      <c r="F19" t="s">
        <v>332</v>
      </c>
      <c r="G19" t="s">
        <v>48</v>
      </c>
      <c r="H19" t="s">
        <v>42</v>
      </c>
      <c r="I19" t="s">
        <v>339</v>
      </c>
      <c r="J19" t="s">
        <v>339</v>
      </c>
      <c r="K19" t="s">
        <v>339</v>
      </c>
      <c r="L19" t="s">
        <v>339</v>
      </c>
      <c r="M19" t="s">
        <v>339</v>
      </c>
      <c r="N19" t="s">
        <v>1073</v>
      </c>
      <c r="O19" t="s">
        <v>2561</v>
      </c>
      <c r="P19" t="s">
        <v>2515</v>
      </c>
      <c r="Q19" t="s">
        <v>42</v>
      </c>
      <c r="R19" t="s">
        <v>336</v>
      </c>
      <c r="S19" t="s">
        <v>325</v>
      </c>
      <c r="T19" t="s">
        <v>1131</v>
      </c>
      <c r="U19" t="s">
        <v>1980</v>
      </c>
      <c r="V19" t="s">
        <v>308</v>
      </c>
      <c r="W19" t="s">
        <v>308</v>
      </c>
      <c r="X19" t="s">
        <v>339</v>
      </c>
      <c r="Y19" t="s">
        <v>43</v>
      </c>
      <c r="Z19" t="s">
        <v>570</v>
      </c>
      <c r="AA19" t="s">
        <v>570</v>
      </c>
      <c r="AB19" t="s">
        <v>775</v>
      </c>
      <c r="AC19" t="s">
        <v>2562</v>
      </c>
      <c r="AD19" t="s">
        <v>2563</v>
      </c>
      <c r="AE19" t="s">
        <v>2564</v>
      </c>
      <c r="AF19" t="s">
        <v>721</v>
      </c>
      <c r="AG19" t="s">
        <v>47</v>
      </c>
      <c r="AH19" t="s">
        <v>315</v>
      </c>
    </row>
    <row r="20" spans="2:34" x14ac:dyDescent="0.25">
      <c r="B20" t="s">
        <v>317</v>
      </c>
      <c r="C20" t="s">
        <v>586</v>
      </c>
      <c r="D20" t="s">
        <v>587</v>
      </c>
      <c r="E20" t="s">
        <v>588</v>
      </c>
      <c r="F20" t="s">
        <v>326</v>
      </c>
      <c r="G20" t="s">
        <v>46</v>
      </c>
      <c r="H20" t="s">
        <v>45</v>
      </c>
      <c r="I20" t="s">
        <v>339</v>
      </c>
      <c r="J20" t="s">
        <v>339</v>
      </c>
      <c r="K20" t="s">
        <v>339</v>
      </c>
      <c r="L20" t="s">
        <v>339</v>
      </c>
      <c r="M20" t="s">
        <v>339</v>
      </c>
      <c r="N20" t="s">
        <v>43</v>
      </c>
      <c r="O20" t="s">
        <v>829</v>
      </c>
      <c r="P20" t="s">
        <v>2565</v>
      </c>
      <c r="Q20" t="s">
        <v>308</v>
      </c>
      <c r="R20" t="s">
        <v>698</v>
      </c>
      <c r="S20" t="s">
        <v>829</v>
      </c>
      <c r="T20" t="s">
        <v>2566</v>
      </c>
      <c r="U20" t="s">
        <v>2274</v>
      </c>
      <c r="V20" t="s">
        <v>53</v>
      </c>
      <c r="W20" t="s">
        <v>308</v>
      </c>
      <c r="X20" t="s">
        <v>308</v>
      </c>
      <c r="Y20" t="s">
        <v>42</v>
      </c>
      <c r="Z20" t="s">
        <v>570</v>
      </c>
      <c r="AA20" t="s">
        <v>570</v>
      </c>
      <c r="AB20" t="s">
        <v>956</v>
      </c>
      <c r="AC20" t="s">
        <v>2567</v>
      </c>
      <c r="AD20" t="s">
        <v>2568</v>
      </c>
      <c r="AE20" t="s">
        <v>2127</v>
      </c>
      <c r="AF20" t="s">
        <v>724</v>
      </c>
      <c r="AG20" t="s">
        <v>53</v>
      </c>
      <c r="AH20" t="s">
        <v>317</v>
      </c>
    </row>
    <row r="21" spans="2:34" x14ac:dyDescent="0.25">
      <c r="B21" t="s">
        <v>319</v>
      </c>
      <c r="C21" t="s">
        <v>812</v>
      </c>
      <c r="D21" t="s">
        <v>237</v>
      </c>
      <c r="E21" t="s">
        <v>588</v>
      </c>
      <c r="F21" t="s">
        <v>326</v>
      </c>
      <c r="G21" t="s">
        <v>46</v>
      </c>
      <c r="H21" t="s">
        <v>46</v>
      </c>
      <c r="I21" t="s">
        <v>339</v>
      </c>
      <c r="J21" t="s">
        <v>339</v>
      </c>
      <c r="K21" t="s">
        <v>339</v>
      </c>
      <c r="L21" t="s">
        <v>339</v>
      </c>
      <c r="M21" t="s">
        <v>339</v>
      </c>
      <c r="N21" t="s">
        <v>339</v>
      </c>
      <c r="O21" t="s">
        <v>339</v>
      </c>
      <c r="P21" t="s">
        <v>570</v>
      </c>
      <c r="Q21" t="s">
        <v>339</v>
      </c>
      <c r="R21" t="s">
        <v>779</v>
      </c>
      <c r="S21" t="s">
        <v>629</v>
      </c>
      <c r="T21" t="s">
        <v>2569</v>
      </c>
      <c r="U21" t="s">
        <v>1161</v>
      </c>
      <c r="V21" t="s">
        <v>43</v>
      </c>
      <c r="W21" t="s">
        <v>308</v>
      </c>
      <c r="X21" t="s">
        <v>308</v>
      </c>
      <c r="Y21" t="s">
        <v>43</v>
      </c>
      <c r="Z21" t="s">
        <v>308</v>
      </c>
      <c r="AA21" t="s">
        <v>570</v>
      </c>
      <c r="AB21" t="s">
        <v>863</v>
      </c>
      <c r="AC21" t="s">
        <v>2131</v>
      </c>
      <c r="AD21" t="s">
        <v>1959</v>
      </c>
      <c r="AE21" t="s">
        <v>2570</v>
      </c>
      <c r="AF21" t="s">
        <v>597</v>
      </c>
      <c r="AG21" t="s">
        <v>42</v>
      </c>
      <c r="AH21" t="s">
        <v>319</v>
      </c>
    </row>
    <row r="22" spans="2:34" x14ac:dyDescent="0.25">
      <c r="B22" t="s">
        <v>321</v>
      </c>
      <c r="C22" t="s">
        <v>651</v>
      </c>
      <c r="D22" t="s">
        <v>587</v>
      </c>
      <c r="E22" t="s">
        <v>588</v>
      </c>
      <c r="F22" t="s">
        <v>637</v>
      </c>
      <c r="G22" t="s">
        <v>47</v>
      </c>
      <c r="H22" t="s">
        <v>47</v>
      </c>
      <c r="I22" t="s">
        <v>339</v>
      </c>
      <c r="J22" t="s">
        <v>339</v>
      </c>
      <c r="K22" t="s">
        <v>339</v>
      </c>
      <c r="L22" t="s">
        <v>339</v>
      </c>
      <c r="M22" t="s">
        <v>339</v>
      </c>
      <c r="N22" t="s">
        <v>339</v>
      </c>
      <c r="O22" t="s">
        <v>339</v>
      </c>
      <c r="P22" t="s">
        <v>570</v>
      </c>
      <c r="Q22" t="s">
        <v>339</v>
      </c>
      <c r="R22" t="s">
        <v>855</v>
      </c>
      <c r="S22" t="s">
        <v>721</v>
      </c>
      <c r="T22" t="s">
        <v>2395</v>
      </c>
      <c r="U22" t="s">
        <v>2571</v>
      </c>
      <c r="V22" t="s">
        <v>47</v>
      </c>
      <c r="W22" t="s">
        <v>339</v>
      </c>
      <c r="X22" t="s">
        <v>339</v>
      </c>
      <c r="Y22" t="s">
        <v>47</v>
      </c>
      <c r="Z22" t="s">
        <v>570</v>
      </c>
      <c r="AA22" t="s">
        <v>570</v>
      </c>
      <c r="AB22" t="s">
        <v>863</v>
      </c>
      <c r="AC22" t="s">
        <v>2572</v>
      </c>
      <c r="AD22" t="s">
        <v>2573</v>
      </c>
      <c r="AE22" t="s">
        <v>2574</v>
      </c>
      <c r="AF22" t="s">
        <v>673</v>
      </c>
      <c r="AG22" t="s">
        <v>43</v>
      </c>
      <c r="AH22" t="s">
        <v>321</v>
      </c>
    </row>
    <row r="23" spans="2:34" x14ac:dyDescent="0.25">
      <c r="B23" t="s">
        <v>322</v>
      </c>
      <c r="C23" t="s">
        <v>817</v>
      </c>
      <c r="D23" t="s">
        <v>241</v>
      </c>
      <c r="E23" t="s">
        <v>588</v>
      </c>
      <c r="F23" t="s">
        <v>328</v>
      </c>
      <c r="G23" t="s">
        <v>47</v>
      </c>
      <c r="H23" t="s">
        <v>47</v>
      </c>
      <c r="I23" t="s">
        <v>339</v>
      </c>
      <c r="J23" t="s">
        <v>339</v>
      </c>
      <c r="K23" t="s">
        <v>339</v>
      </c>
      <c r="L23" t="s">
        <v>339</v>
      </c>
      <c r="M23" t="s">
        <v>339</v>
      </c>
      <c r="N23" t="s">
        <v>40</v>
      </c>
      <c r="O23" t="s">
        <v>43</v>
      </c>
      <c r="P23" t="s">
        <v>756</v>
      </c>
      <c r="Q23" t="s">
        <v>339</v>
      </c>
      <c r="R23" t="s">
        <v>863</v>
      </c>
      <c r="S23" t="s">
        <v>605</v>
      </c>
      <c r="T23" t="s">
        <v>2575</v>
      </c>
      <c r="U23" t="s">
        <v>2576</v>
      </c>
      <c r="V23" t="s">
        <v>42</v>
      </c>
      <c r="W23" t="s">
        <v>308</v>
      </c>
      <c r="X23" t="s">
        <v>308</v>
      </c>
      <c r="Y23" t="s">
        <v>42</v>
      </c>
      <c r="Z23" t="s">
        <v>570</v>
      </c>
      <c r="AA23" t="s">
        <v>570</v>
      </c>
      <c r="AB23" t="s">
        <v>944</v>
      </c>
      <c r="AC23" t="s">
        <v>2577</v>
      </c>
      <c r="AD23" t="s">
        <v>2578</v>
      </c>
      <c r="AE23" t="s">
        <v>2579</v>
      </c>
      <c r="AF23" t="s">
        <v>633</v>
      </c>
      <c r="AG23" t="s">
        <v>44</v>
      </c>
      <c r="AH23" t="s">
        <v>322</v>
      </c>
    </row>
    <row r="24" spans="2:34" x14ac:dyDescent="0.25">
      <c r="B24" t="s">
        <v>324</v>
      </c>
      <c r="C24" t="s">
        <v>654</v>
      </c>
      <c r="D24" t="s">
        <v>266</v>
      </c>
      <c r="E24" t="s">
        <v>588</v>
      </c>
      <c r="F24" t="s">
        <v>325</v>
      </c>
      <c r="G24" t="s">
        <v>47</v>
      </c>
      <c r="H24" t="s">
        <v>46</v>
      </c>
      <c r="I24" t="s">
        <v>339</v>
      </c>
      <c r="J24" t="s">
        <v>339</v>
      </c>
      <c r="K24" t="s">
        <v>339</v>
      </c>
      <c r="L24" t="s">
        <v>339</v>
      </c>
      <c r="M24" t="s">
        <v>339</v>
      </c>
      <c r="N24" t="s">
        <v>40</v>
      </c>
      <c r="O24" t="s">
        <v>46</v>
      </c>
      <c r="P24" t="s">
        <v>655</v>
      </c>
      <c r="Q24" t="s">
        <v>339</v>
      </c>
      <c r="R24" t="s">
        <v>599</v>
      </c>
      <c r="S24" t="s">
        <v>600</v>
      </c>
      <c r="T24" t="s">
        <v>2580</v>
      </c>
      <c r="U24" t="s">
        <v>2581</v>
      </c>
      <c r="V24" t="s">
        <v>43</v>
      </c>
      <c r="W24" t="s">
        <v>339</v>
      </c>
      <c r="X24" t="s">
        <v>339</v>
      </c>
      <c r="Y24" t="s">
        <v>43</v>
      </c>
      <c r="Z24" t="s">
        <v>308</v>
      </c>
      <c r="AA24" t="s">
        <v>570</v>
      </c>
      <c r="AB24" t="s">
        <v>871</v>
      </c>
      <c r="AC24" t="s">
        <v>2582</v>
      </c>
      <c r="AD24" t="s">
        <v>2583</v>
      </c>
      <c r="AE24" t="s">
        <v>2141</v>
      </c>
      <c r="AF24" t="s">
        <v>637</v>
      </c>
      <c r="AG24" t="s">
        <v>45</v>
      </c>
      <c r="AH24" t="s">
        <v>324</v>
      </c>
    </row>
    <row r="25" spans="2:34" x14ac:dyDescent="0.25">
      <c r="B25" t="s">
        <v>325</v>
      </c>
      <c r="C25" t="s">
        <v>762</v>
      </c>
      <c r="D25" t="s">
        <v>566</v>
      </c>
      <c r="E25" t="s">
        <v>594</v>
      </c>
      <c r="F25" t="s">
        <v>338</v>
      </c>
      <c r="G25" t="s">
        <v>47</v>
      </c>
      <c r="H25" t="s">
        <v>47</v>
      </c>
      <c r="I25" t="s">
        <v>339</v>
      </c>
      <c r="J25" t="s">
        <v>308</v>
      </c>
      <c r="K25" t="s">
        <v>339</v>
      </c>
      <c r="L25" t="s">
        <v>339</v>
      </c>
      <c r="M25" t="s">
        <v>339</v>
      </c>
      <c r="N25" t="s">
        <v>679</v>
      </c>
      <c r="O25" t="s">
        <v>2584</v>
      </c>
      <c r="P25" t="s">
        <v>2585</v>
      </c>
      <c r="Q25" t="s">
        <v>44</v>
      </c>
      <c r="R25" t="s">
        <v>52</v>
      </c>
      <c r="S25" t="s">
        <v>48</v>
      </c>
      <c r="T25" t="s">
        <v>663</v>
      </c>
      <c r="U25" t="s">
        <v>2586</v>
      </c>
      <c r="V25" t="s">
        <v>339</v>
      </c>
      <c r="W25" t="s">
        <v>41</v>
      </c>
      <c r="X25" t="s">
        <v>40</v>
      </c>
      <c r="Y25" t="s">
        <v>44</v>
      </c>
      <c r="Z25" t="s">
        <v>570</v>
      </c>
      <c r="AA25" t="s">
        <v>570</v>
      </c>
      <c r="AB25" t="s">
        <v>976</v>
      </c>
      <c r="AC25" t="s">
        <v>2201</v>
      </c>
      <c r="AD25" t="s">
        <v>2587</v>
      </c>
      <c r="AE25" t="s">
        <v>2588</v>
      </c>
      <c r="AF25" t="s">
        <v>338</v>
      </c>
      <c r="AG25" t="s">
        <v>48</v>
      </c>
      <c r="AH25" t="s">
        <v>325</v>
      </c>
    </row>
    <row r="26" spans="2:34" x14ac:dyDescent="0.25">
      <c r="B26" t="s">
        <v>326</v>
      </c>
      <c r="C26" t="s">
        <v>827</v>
      </c>
      <c r="D26" t="s">
        <v>563</v>
      </c>
      <c r="E26" t="s">
        <v>641</v>
      </c>
      <c r="F26" t="s">
        <v>332</v>
      </c>
      <c r="G26" t="s">
        <v>48</v>
      </c>
      <c r="H26" t="s">
        <v>48</v>
      </c>
      <c r="I26" t="s">
        <v>1231</v>
      </c>
      <c r="J26" t="s">
        <v>1496</v>
      </c>
      <c r="K26" t="s">
        <v>2589</v>
      </c>
      <c r="L26" t="s">
        <v>319</v>
      </c>
      <c r="M26" t="s">
        <v>46</v>
      </c>
      <c r="N26" t="s">
        <v>639</v>
      </c>
      <c r="O26" t="s">
        <v>1432</v>
      </c>
      <c r="P26" t="s">
        <v>2590</v>
      </c>
      <c r="Q26" t="s">
        <v>308</v>
      </c>
      <c r="R26" t="s">
        <v>339</v>
      </c>
      <c r="S26" t="s">
        <v>339</v>
      </c>
      <c r="T26" t="s">
        <v>339</v>
      </c>
      <c r="U26" t="s">
        <v>570</v>
      </c>
      <c r="V26" t="s">
        <v>339</v>
      </c>
      <c r="W26" t="s">
        <v>40</v>
      </c>
      <c r="X26" t="s">
        <v>308</v>
      </c>
      <c r="Y26" t="s">
        <v>308</v>
      </c>
      <c r="Z26" t="s">
        <v>308</v>
      </c>
      <c r="AA26" t="s">
        <v>570</v>
      </c>
      <c r="AB26" t="s">
        <v>1147</v>
      </c>
      <c r="AC26" t="s">
        <v>2591</v>
      </c>
      <c r="AD26" t="s">
        <v>2592</v>
      </c>
      <c r="AE26" t="s">
        <v>2593</v>
      </c>
      <c r="AF26" t="s">
        <v>336</v>
      </c>
      <c r="AG26" t="s">
        <v>53</v>
      </c>
      <c r="AH26" t="s">
        <v>326</v>
      </c>
    </row>
    <row r="27" spans="2:34" x14ac:dyDescent="0.25">
      <c r="B27" t="s">
        <v>328</v>
      </c>
      <c r="C27" t="s">
        <v>737</v>
      </c>
      <c r="D27" t="s">
        <v>258</v>
      </c>
      <c r="E27" t="s">
        <v>594</v>
      </c>
      <c r="F27" t="s">
        <v>334</v>
      </c>
      <c r="G27" t="s">
        <v>47</v>
      </c>
      <c r="H27" t="s">
        <v>47</v>
      </c>
      <c r="I27" t="s">
        <v>339</v>
      </c>
      <c r="J27" t="s">
        <v>339</v>
      </c>
      <c r="K27" t="s">
        <v>339</v>
      </c>
      <c r="L27" t="s">
        <v>339</v>
      </c>
      <c r="M27" t="s">
        <v>339</v>
      </c>
      <c r="N27" t="s">
        <v>1089</v>
      </c>
      <c r="O27" t="s">
        <v>2594</v>
      </c>
      <c r="P27" t="s">
        <v>1767</v>
      </c>
      <c r="Q27" t="s">
        <v>53</v>
      </c>
      <c r="R27" t="s">
        <v>637</v>
      </c>
      <c r="S27" t="s">
        <v>334</v>
      </c>
      <c r="T27" t="s">
        <v>1150</v>
      </c>
      <c r="U27" t="s">
        <v>2595</v>
      </c>
      <c r="V27" t="s">
        <v>40</v>
      </c>
      <c r="W27" t="s">
        <v>339</v>
      </c>
      <c r="X27" t="s">
        <v>339</v>
      </c>
      <c r="Y27" t="s">
        <v>43</v>
      </c>
      <c r="Z27" t="s">
        <v>570</v>
      </c>
      <c r="AA27" t="s">
        <v>570</v>
      </c>
      <c r="AB27" t="s">
        <v>746</v>
      </c>
      <c r="AC27" t="s">
        <v>2596</v>
      </c>
      <c r="AD27" t="s">
        <v>2597</v>
      </c>
      <c r="AE27" t="s">
        <v>2133</v>
      </c>
      <c r="AF27" t="s">
        <v>334</v>
      </c>
      <c r="AG27" t="s">
        <v>49</v>
      </c>
      <c r="AH27" t="s">
        <v>328</v>
      </c>
    </row>
    <row r="28" spans="2:34" x14ac:dyDescent="0.25">
      <c r="B28" t="s">
        <v>330</v>
      </c>
      <c r="C28" t="s">
        <v>665</v>
      </c>
      <c r="D28" t="s">
        <v>249</v>
      </c>
      <c r="E28" t="s">
        <v>594</v>
      </c>
      <c r="F28" t="s">
        <v>330</v>
      </c>
      <c r="G28" t="s">
        <v>47</v>
      </c>
      <c r="H28" t="s">
        <v>47</v>
      </c>
      <c r="I28" t="s">
        <v>339</v>
      </c>
      <c r="J28" t="s">
        <v>339</v>
      </c>
      <c r="K28" t="s">
        <v>339</v>
      </c>
      <c r="L28" t="s">
        <v>339</v>
      </c>
      <c r="M28" t="s">
        <v>339</v>
      </c>
      <c r="N28" t="s">
        <v>809</v>
      </c>
      <c r="O28" t="s">
        <v>2598</v>
      </c>
      <c r="P28" t="s">
        <v>2599</v>
      </c>
      <c r="Q28" t="s">
        <v>42</v>
      </c>
      <c r="R28" t="s">
        <v>637</v>
      </c>
      <c r="S28" t="s">
        <v>322</v>
      </c>
      <c r="T28" t="s">
        <v>700</v>
      </c>
      <c r="U28" t="s">
        <v>1892</v>
      </c>
      <c r="V28" t="s">
        <v>308</v>
      </c>
      <c r="W28" t="s">
        <v>308</v>
      </c>
      <c r="X28" t="s">
        <v>339</v>
      </c>
      <c r="Y28" t="s">
        <v>43</v>
      </c>
      <c r="Z28" t="s">
        <v>570</v>
      </c>
      <c r="AA28" t="s">
        <v>570</v>
      </c>
      <c r="AB28" t="s">
        <v>658</v>
      </c>
      <c r="AC28" t="s">
        <v>2600</v>
      </c>
      <c r="AD28" t="s">
        <v>2601</v>
      </c>
      <c r="AE28" t="s">
        <v>2168</v>
      </c>
      <c r="AF28" t="s">
        <v>332</v>
      </c>
      <c r="AG28" t="s">
        <v>50</v>
      </c>
      <c r="AH28" t="s">
        <v>330</v>
      </c>
    </row>
    <row r="29" spans="2:34" x14ac:dyDescent="0.25">
      <c r="B29" t="s">
        <v>332</v>
      </c>
      <c r="C29" t="s">
        <v>657</v>
      </c>
      <c r="D29" t="s">
        <v>587</v>
      </c>
      <c r="E29" t="s">
        <v>641</v>
      </c>
      <c r="F29" t="s">
        <v>610</v>
      </c>
      <c r="G29" t="s">
        <v>47</v>
      </c>
      <c r="H29" t="s">
        <v>47</v>
      </c>
      <c r="I29" t="s">
        <v>823</v>
      </c>
      <c r="J29" t="s">
        <v>1418</v>
      </c>
      <c r="K29" t="s">
        <v>2602</v>
      </c>
      <c r="L29" t="s">
        <v>332</v>
      </c>
      <c r="M29" t="s">
        <v>40</v>
      </c>
      <c r="N29" t="s">
        <v>326</v>
      </c>
      <c r="O29" t="s">
        <v>2603</v>
      </c>
      <c r="P29" t="s">
        <v>2604</v>
      </c>
      <c r="Q29" t="s">
        <v>339</v>
      </c>
      <c r="R29" t="s">
        <v>339</v>
      </c>
      <c r="S29" t="s">
        <v>339</v>
      </c>
      <c r="T29" t="s">
        <v>339</v>
      </c>
      <c r="U29" t="s">
        <v>570</v>
      </c>
      <c r="V29" t="s">
        <v>339</v>
      </c>
      <c r="W29" t="s">
        <v>42</v>
      </c>
      <c r="X29" t="s">
        <v>40</v>
      </c>
      <c r="Y29" t="s">
        <v>339</v>
      </c>
      <c r="Z29" t="s">
        <v>570</v>
      </c>
      <c r="AA29" t="s">
        <v>570</v>
      </c>
      <c r="AB29" t="s">
        <v>1140</v>
      </c>
      <c r="AC29" t="s">
        <v>2605</v>
      </c>
      <c r="AD29" t="s">
        <v>2606</v>
      </c>
      <c r="AE29" t="s">
        <v>2607</v>
      </c>
      <c r="AF29" t="s">
        <v>330</v>
      </c>
      <c r="AG29" t="s">
        <v>42</v>
      </c>
      <c r="AH29" t="s">
        <v>332</v>
      </c>
    </row>
    <row r="30" spans="2:34" x14ac:dyDescent="0.25">
      <c r="B30" t="s">
        <v>334</v>
      </c>
      <c r="C30" t="s">
        <v>734</v>
      </c>
      <c r="D30" t="s">
        <v>258</v>
      </c>
      <c r="E30" t="s">
        <v>641</v>
      </c>
      <c r="F30" t="s">
        <v>332</v>
      </c>
      <c r="G30" t="s">
        <v>47</v>
      </c>
      <c r="H30" t="s">
        <v>47</v>
      </c>
      <c r="I30" t="s">
        <v>1101</v>
      </c>
      <c r="J30" t="s">
        <v>813</v>
      </c>
      <c r="K30" t="s">
        <v>2608</v>
      </c>
      <c r="L30" t="s">
        <v>313</v>
      </c>
      <c r="M30" t="s">
        <v>308</v>
      </c>
      <c r="N30" t="s">
        <v>829</v>
      </c>
      <c r="O30" t="s">
        <v>790</v>
      </c>
      <c r="P30" t="s">
        <v>2609</v>
      </c>
      <c r="Q30" t="s">
        <v>43</v>
      </c>
      <c r="R30" t="s">
        <v>339</v>
      </c>
      <c r="S30" t="s">
        <v>339</v>
      </c>
      <c r="T30" t="s">
        <v>339</v>
      </c>
      <c r="U30" t="s">
        <v>570</v>
      </c>
      <c r="V30" t="s">
        <v>339</v>
      </c>
      <c r="W30" t="s">
        <v>42</v>
      </c>
      <c r="X30" t="s">
        <v>40</v>
      </c>
      <c r="Y30" t="s">
        <v>43</v>
      </c>
      <c r="Z30" t="s">
        <v>570</v>
      </c>
      <c r="AA30" t="s">
        <v>570</v>
      </c>
      <c r="AB30" t="s">
        <v>1138</v>
      </c>
      <c r="AC30" t="s">
        <v>2610</v>
      </c>
      <c r="AD30" t="s">
        <v>2611</v>
      </c>
      <c r="AE30" t="s">
        <v>2612</v>
      </c>
      <c r="AF30" t="s">
        <v>328</v>
      </c>
      <c r="AG30" t="s">
        <v>43</v>
      </c>
      <c r="AH30" t="s">
        <v>334</v>
      </c>
    </row>
    <row r="31" spans="2:34" x14ac:dyDescent="0.25">
      <c r="B31" t="s">
        <v>335</v>
      </c>
      <c r="C31" t="s">
        <v>820</v>
      </c>
      <c r="D31" t="s">
        <v>251</v>
      </c>
      <c r="E31" t="s">
        <v>588</v>
      </c>
      <c r="F31" t="s">
        <v>332</v>
      </c>
      <c r="G31" t="s">
        <v>48</v>
      </c>
      <c r="H31" t="s">
        <v>48</v>
      </c>
      <c r="I31" t="s">
        <v>308</v>
      </c>
      <c r="J31" t="s">
        <v>308</v>
      </c>
      <c r="K31" t="s">
        <v>45</v>
      </c>
      <c r="L31" t="s">
        <v>339</v>
      </c>
      <c r="M31" t="s">
        <v>339</v>
      </c>
      <c r="N31" t="s">
        <v>339</v>
      </c>
      <c r="O31" t="s">
        <v>339</v>
      </c>
      <c r="P31" t="s">
        <v>570</v>
      </c>
      <c r="Q31" t="s">
        <v>339</v>
      </c>
      <c r="R31" t="s">
        <v>829</v>
      </c>
      <c r="S31" t="s">
        <v>675</v>
      </c>
      <c r="T31" t="s">
        <v>2613</v>
      </c>
      <c r="U31" t="s">
        <v>2614</v>
      </c>
      <c r="V31" t="s">
        <v>42</v>
      </c>
      <c r="W31" t="s">
        <v>339</v>
      </c>
      <c r="X31" t="s">
        <v>339</v>
      </c>
      <c r="Y31" t="s">
        <v>42</v>
      </c>
      <c r="Z31" t="s">
        <v>570</v>
      </c>
      <c r="AA31" t="s">
        <v>570</v>
      </c>
      <c r="AB31" t="s">
        <v>908</v>
      </c>
      <c r="AC31" t="s">
        <v>2130</v>
      </c>
      <c r="AD31" t="s">
        <v>2615</v>
      </c>
      <c r="AE31" t="s">
        <v>2616</v>
      </c>
      <c r="AF31" t="s">
        <v>328</v>
      </c>
      <c r="AG31" t="s">
        <v>46</v>
      </c>
      <c r="AH31" t="s">
        <v>335</v>
      </c>
    </row>
    <row r="32" spans="2:34" x14ac:dyDescent="0.25">
      <c r="B32" t="s">
        <v>54</v>
      </c>
      <c r="C32" t="s">
        <v>571</v>
      </c>
      <c r="D32" t="s">
        <v>55</v>
      </c>
      <c r="E32" t="s">
        <v>572</v>
      </c>
      <c r="F32" t="s">
        <v>573</v>
      </c>
      <c r="G32" t="s">
        <v>56</v>
      </c>
      <c r="H32" t="s">
        <v>574</v>
      </c>
      <c r="I32" t="s">
        <v>64</v>
      </c>
      <c r="J32" t="s">
        <v>65</v>
      </c>
      <c r="K32" t="s">
        <v>58</v>
      </c>
      <c r="L32" t="s">
        <v>66</v>
      </c>
      <c r="M32" t="s">
        <v>67</v>
      </c>
      <c r="N32" t="s">
        <v>65</v>
      </c>
      <c r="O32" t="s">
        <v>58</v>
      </c>
      <c r="P32" t="s">
        <v>69</v>
      </c>
      <c r="Q32" t="s">
        <v>66</v>
      </c>
      <c r="R32" t="s">
        <v>575</v>
      </c>
      <c r="S32" t="s">
        <v>576</v>
      </c>
      <c r="T32" t="s">
        <v>58</v>
      </c>
      <c r="U32" t="s">
        <v>577</v>
      </c>
      <c r="V32" t="s">
        <v>66</v>
      </c>
      <c r="W32" t="s">
        <v>157</v>
      </c>
      <c r="X32" t="s">
        <v>62</v>
      </c>
      <c r="Y32" t="s">
        <v>66</v>
      </c>
      <c r="Z32" t="s">
        <v>147</v>
      </c>
      <c r="AA32" t="s">
        <v>578</v>
      </c>
      <c r="AB32" t="s">
        <v>579</v>
      </c>
      <c r="AC32" t="s">
        <v>580</v>
      </c>
      <c r="AD32" t="s">
        <v>581</v>
      </c>
      <c r="AE32" t="s">
        <v>582</v>
      </c>
      <c r="AF32" t="s">
        <v>583</v>
      </c>
      <c r="AG32" t="s">
        <v>584</v>
      </c>
      <c r="AH32" t="s">
        <v>585</v>
      </c>
    </row>
    <row r="33" spans="2:34" x14ac:dyDescent="0.25">
      <c r="B33" t="s">
        <v>336</v>
      </c>
      <c r="C33" t="s">
        <v>839</v>
      </c>
      <c r="D33" t="s">
        <v>229</v>
      </c>
      <c r="E33" t="s">
        <v>641</v>
      </c>
      <c r="F33" t="s">
        <v>328</v>
      </c>
      <c r="G33" t="s">
        <v>48</v>
      </c>
      <c r="H33" t="s">
        <v>48</v>
      </c>
      <c r="I33" t="s">
        <v>703</v>
      </c>
      <c r="J33" t="s">
        <v>598</v>
      </c>
      <c r="K33" t="s">
        <v>2617</v>
      </c>
      <c r="L33" t="s">
        <v>317</v>
      </c>
      <c r="M33" t="s">
        <v>45</v>
      </c>
      <c r="N33" t="s">
        <v>682</v>
      </c>
      <c r="O33" t="s">
        <v>1024</v>
      </c>
      <c r="P33" t="s">
        <v>2618</v>
      </c>
      <c r="Q33" t="s">
        <v>41</v>
      </c>
      <c r="R33" t="s">
        <v>308</v>
      </c>
      <c r="S33" t="s">
        <v>339</v>
      </c>
      <c r="T33" t="s">
        <v>339</v>
      </c>
      <c r="U33" t="s">
        <v>570</v>
      </c>
      <c r="V33" t="s">
        <v>339</v>
      </c>
      <c r="W33" t="s">
        <v>40</v>
      </c>
      <c r="X33" t="s">
        <v>308</v>
      </c>
      <c r="Y33" t="s">
        <v>41</v>
      </c>
      <c r="Z33" t="s">
        <v>570</v>
      </c>
      <c r="AA33" t="s">
        <v>53</v>
      </c>
      <c r="AB33" t="s">
        <v>1134</v>
      </c>
      <c r="AC33" t="s">
        <v>2619</v>
      </c>
      <c r="AD33" t="s">
        <v>2620</v>
      </c>
      <c r="AE33" t="s">
        <v>2591</v>
      </c>
      <c r="AF33" t="s">
        <v>325</v>
      </c>
      <c r="AG33" t="s">
        <v>44</v>
      </c>
      <c r="AH33" t="s">
        <v>336</v>
      </c>
    </row>
    <row r="34" spans="2:34" x14ac:dyDescent="0.25">
      <c r="B34" t="s">
        <v>338</v>
      </c>
      <c r="C34" t="s">
        <v>978</v>
      </c>
      <c r="D34" t="s">
        <v>250</v>
      </c>
      <c r="E34" t="s">
        <v>731</v>
      </c>
      <c r="F34" t="s">
        <v>633</v>
      </c>
      <c r="G34" t="s">
        <v>47</v>
      </c>
      <c r="H34" t="s">
        <v>47</v>
      </c>
      <c r="I34" t="s">
        <v>339</v>
      </c>
      <c r="J34" t="s">
        <v>339</v>
      </c>
      <c r="K34" t="s">
        <v>339</v>
      </c>
      <c r="L34" t="s">
        <v>339</v>
      </c>
      <c r="M34" t="s">
        <v>339</v>
      </c>
      <c r="N34" t="s">
        <v>339</v>
      </c>
      <c r="O34" t="s">
        <v>339</v>
      </c>
      <c r="P34" t="s">
        <v>570</v>
      </c>
      <c r="Q34" t="s">
        <v>339</v>
      </c>
      <c r="R34" t="s">
        <v>814</v>
      </c>
      <c r="S34" t="s">
        <v>682</v>
      </c>
      <c r="T34" t="s">
        <v>2621</v>
      </c>
      <c r="U34" t="s">
        <v>791</v>
      </c>
      <c r="V34" t="s">
        <v>53</v>
      </c>
      <c r="W34" t="s">
        <v>339</v>
      </c>
      <c r="X34" t="s">
        <v>339</v>
      </c>
      <c r="Y34" t="s">
        <v>53</v>
      </c>
      <c r="Z34" t="s">
        <v>308</v>
      </c>
      <c r="AA34" t="s">
        <v>570</v>
      </c>
      <c r="AB34" t="s">
        <v>604</v>
      </c>
      <c r="AC34" t="s">
        <v>2622</v>
      </c>
      <c r="AD34" t="s">
        <v>2587</v>
      </c>
      <c r="AE34" t="s">
        <v>2214</v>
      </c>
      <c r="AF34" t="s">
        <v>325</v>
      </c>
      <c r="AG34" t="s">
        <v>40</v>
      </c>
      <c r="AH34" t="s">
        <v>338</v>
      </c>
    </row>
    <row r="35" spans="2:34" x14ac:dyDescent="0.25">
      <c r="B35" t="s">
        <v>346</v>
      </c>
      <c r="C35" t="s">
        <v>923</v>
      </c>
      <c r="D35" t="s">
        <v>239</v>
      </c>
      <c r="E35" t="s">
        <v>588</v>
      </c>
      <c r="F35" t="s">
        <v>324</v>
      </c>
      <c r="G35" t="s">
        <v>48</v>
      </c>
      <c r="H35" t="s">
        <v>48</v>
      </c>
      <c r="I35" t="s">
        <v>339</v>
      </c>
      <c r="J35" t="s">
        <v>339</v>
      </c>
      <c r="K35" t="s">
        <v>339</v>
      </c>
      <c r="L35" t="s">
        <v>339</v>
      </c>
      <c r="M35" t="s">
        <v>339</v>
      </c>
      <c r="N35" t="s">
        <v>339</v>
      </c>
      <c r="O35" t="s">
        <v>339</v>
      </c>
      <c r="P35" t="s">
        <v>570</v>
      </c>
      <c r="Q35" t="s">
        <v>339</v>
      </c>
      <c r="R35" t="s">
        <v>604</v>
      </c>
      <c r="S35" t="s">
        <v>639</v>
      </c>
      <c r="T35" t="s">
        <v>2623</v>
      </c>
      <c r="U35" t="s">
        <v>2624</v>
      </c>
      <c r="V35" t="s">
        <v>53</v>
      </c>
      <c r="W35" t="s">
        <v>339</v>
      </c>
      <c r="X35" t="s">
        <v>339</v>
      </c>
      <c r="Y35" t="s">
        <v>53</v>
      </c>
      <c r="Z35" t="s">
        <v>570</v>
      </c>
      <c r="AA35" t="s">
        <v>570</v>
      </c>
      <c r="AB35" t="s">
        <v>898</v>
      </c>
      <c r="AC35" t="s">
        <v>2625</v>
      </c>
      <c r="AD35" t="s">
        <v>2626</v>
      </c>
      <c r="AE35" t="s">
        <v>2627</v>
      </c>
      <c r="AF35" t="s">
        <v>322</v>
      </c>
      <c r="AG35" t="s">
        <v>47</v>
      </c>
      <c r="AH35" t="s">
        <v>346</v>
      </c>
    </row>
    <row r="36" spans="2:34" x14ac:dyDescent="0.25">
      <c r="B36" t="s">
        <v>637</v>
      </c>
      <c r="C36" t="s">
        <v>1042</v>
      </c>
      <c r="D36" t="s">
        <v>241</v>
      </c>
      <c r="E36" t="s">
        <v>588</v>
      </c>
      <c r="F36" t="s">
        <v>330</v>
      </c>
      <c r="G36" t="s">
        <v>47</v>
      </c>
      <c r="H36" t="s">
        <v>47</v>
      </c>
      <c r="I36" t="s">
        <v>339</v>
      </c>
      <c r="J36" t="s">
        <v>339</v>
      </c>
      <c r="K36" t="s">
        <v>339</v>
      </c>
      <c r="L36" t="s">
        <v>339</v>
      </c>
      <c r="M36" t="s">
        <v>339</v>
      </c>
      <c r="N36" t="s">
        <v>339</v>
      </c>
      <c r="O36" t="s">
        <v>339</v>
      </c>
      <c r="P36" t="s">
        <v>570</v>
      </c>
      <c r="Q36" t="s">
        <v>339</v>
      </c>
      <c r="R36" t="s">
        <v>616</v>
      </c>
      <c r="S36" t="s">
        <v>627</v>
      </c>
      <c r="T36" t="s">
        <v>2081</v>
      </c>
      <c r="U36" t="s">
        <v>2628</v>
      </c>
      <c r="V36" t="s">
        <v>44</v>
      </c>
      <c r="W36" t="s">
        <v>339</v>
      </c>
      <c r="X36" t="s">
        <v>339</v>
      </c>
      <c r="Y36" t="s">
        <v>44</v>
      </c>
      <c r="Z36" t="s">
        <v>308</v>
      </c>
      <c r="AA36" t="s">
        <v>570</v>
      </c>
      <c r="AB36" t="s">
        <v>644</v>
      </c>
      <c r="AC36" t="s">
        <v>2629</v>
      </c>
      <c r="AD36" t="s">
        <v>2630</v>
      </c>
      <c r="AE36" t="s">
        <v>2631</v>
      </c>
      <c r="AF36" t="s">
        <v>322</v>
      </c>
      <c r="AG36" t="s">
        <v>48</v>
      </c>
      <c r="AH36" t="s">
        <v>637</v>
      </c>
    </row>
    <row r="37" spans="2:34" x14ac:dyDescent="0.25">
      <c r="B37" t="s">
        <v>694</v>
      </c>
      <c r="C37" t="s">
        <v>889</v>
      </c>
      <c r="D37" t="s">
        <v>256</v>
      </c>
      <c r="E37" t="s">
        <v>594</v>
      </c>
      <c r="F37" t="s">
        <v>326</v>
      </c>
      <c r="G37" t="s">
        <v>47</v>
      </c>
      <c r="H37" t="s">
        <v>47</v>
      </c>
      <c r="I37" t="s">
        <v>308</v>
      </c>
      <c r="J37" t="s">
        <v>308</v>
      </c>
      <c r="K37" t="s">
        <v>53</v>
      </c>
      <c r="L37" t="s">
        <v>308</v>
      </c>
      <c r="M37" t="s">
        <v>339</v>
      </c>
      <c r="N37" t="s">
        <v>1037</v>
      </c>
      <c r="O37" t="s">
        <v>2613</v>
      </c>
      <c r="P37" t="s">
        <v>959</v>
      </c>
      <c r="Q37" t="s">
        <v>40</v>
      </c>
      <c r="R37" t="s">
        <v>637</v>
      </c>
      <c r="S37" t="s">
        <v>326</v>
      </c>
      <c r="T37" t="s">
        <v>1181</v>
      </c>
      <c r="U37" t="s">
        <v>2632</v>
      </c>
      <c r="V37" t="s">
        <v>308</v>
      </c>
      <c r="W37" t="s">
        <v>308</v>
      </c>
      <c r="X37" t="s">
        <v>308</v>
      </c>
      <c r="Y37" t="s">
        <v>41</v>
      </c>
      <c r="Z37" t="s">
        <v>570</v>
      </c>
      <c r="AA37" t="s">
        <v>570</v>
      </c>
      <c r="AB37" t="s">
        <v>944</v>
      </c>
      <c r="AC37" t="s">
        <v>2633</v>
      </c>
      <c r="AD37" t="s">
        <v>2634</v>
      </c>
      <c r="AE37" t="s">
        <v>2616</v>
      </c>
      <c r="AF37" t="s">
        <v>321</v>
      </c>
      <c r="AG37" t="s">
        <v>51</v>
      </c>
      <c r="AH37" t="s">
        <v>694</v>
      </c>
    </row>
    <row r="38" spans="2:34" x14ac:dyDescent="0.25">
      <c r="B38" t="s">
        <v>627</v>
      </c>
      <c r="C38" t="s">
        <v>769</v>
      </c>
      <c r="D38" t="s">
        <v>560</v>
      </c>
      <c r="E38" t="s">
        <v>731</v>
      </c>
      <c r="F38" t="s">
        <v>325</v>
      </c>
      <c r="G38" t="s">
        <v>47</v>
      </c>
      <c r="H38" t="s">
        <v>44</v>
      </c>
      <c r="I38" t="s">
        <v>339</v>
      </c>
      <c r="J38" t="s">
        <v>308</v>
      </c>
      <c r="K38" t="s">
        <v>339</v>
      </c>
      <c r="L38" t="s">
        <v>339</v>
      </c>
      <c r="M38" t="s">
        <v>339</v>
      </c>
      <c r="N38" t="s">
        <v>53</v>
      </c>
      <c r="O38" t="s">
        <v>43</v>
      </c>
      <c r="P38" t="s">
        <v>770</v>
      </c>
      <c r="Q38" t="s">
        <v>308</v>
      </c>
      <c r="R38" t="s">
        <v>614</v>
      </c>
      <c r="S38" t="s">
        <v>682</v>
      </c>
      <c r="T38" t="s">
        <v>2120</v>
      </c>
      <c r="U38" t="s">
        <v>2635</v>
      </c>
      <c r="V38" t="s">
        <v>41</v>
      </c>
      <c r="W38" t="s">
        <v>339</v>
      </c>
      <c r="X38" t="s">
        <v>339</v>
      </c>
      <c r="Y38" t="s">
        <v>53</v>
      </c>
      <c r="Z38" t="s">
        <v>570</v>
      </c>
      <c r="AA38" t="s">
        <v>570</v>
      </c>
      <c r="AB38" t="s">
        <v>855</v>
      </c>
      <c r="AC38" t="s">
        <v>2636</v>
      </c>
      <c r="AD38" t="s">
        <v>2202</v>
      </c>
      <c r="AE38" t="s">
        <v>2175</v>
      </c>
      <c r="AF38" t="s">
        <v>321</v>
      </c>
      <c r="AG38" t="s">
        <v>41</v>
      </c>
      <c r="AH38" t="s">
        <v>627</v>
      </c>
    </row>
    <row r="39" spans="2:34" x14ac:dyDescent="0.25">
      <c r="B39" t="s">
        <v>633</v>
      </c>
      <c r="C39" t="s">
        <v>626</v>
      </c>
      <c r="D39" t="s">
        <v>240</v>
      </c>
      <c r="E39" t="s">
        <v>588</v>
      </c>
      <c r="F39" t="s">
        <v>325</v>
      </c>
      <c r="G39" t="s">
        <v>47</v>
      </c>
      <c r="H39" t="s">
        <v>47</v>
      </c>
      <c r="I39" t="s">
        <v>339</v>
      </c>
      <c r="J39" t="s">
        <v>339</v>
      </c>
      <c r="K39" t="s">
        <v>339</v>
      </c>
      <c r="L39" t="s">
        <v>339</v>
      </c>
      <c r="M39" t="s">
        <v>339</v>
      </c>
      <c r="N39" t="s">
        <v>339</v>
      </c>
      <c r="O39" t="s">
        <v>339</v>
      </c>
      <c r="P39" t="s">
        <v>570</v>
      </c>
      <c r="Q39" t="s">
        <v>339</v>
      </c>
      <c r="R39" t="s">
        <v>602</v>
      </c>
      <c r="S39" t="s">
        <v>597</v>
      </c>
      <c r="T39" t="s">
        <v>2637</v>
      </c>
      <c r="U39" t="s">
        <v>2638</v>
      </c>
      <c r="V39" t="s">
        <v>43</v>
      </c>
      <c r="W39" t="s">
        <v>339</v>
      </c>
      <c r="X39" t="s">
        <v>339</v>
      </c>
      <c r="Y39" t="s">
        <v>43</v>
      </c>
      <c r="Z39" t="s">
        <v>570</v>
      </c>
      <c r="AA39" t="s">
        <v>570</v>
      </c>
      <c r="AB39" t="s">
        <v>888</v>
      </c>
      <c r="AC39" t="s">
        <v>2639</v>
      </c>
      <c r="AD39" t="s">
        <v>2640</v>
      </c>
      <c r="AE39" t="s">
        <v>2641</v>
      </c>
      <c r="AF39" t="s">
        <v>319</v>
      </c>
      <c r="AG39" t="s">
        <v>49</v>
      </c>
      <c r="AH39" t="s">
        <v>633</v>
      </c>
    </row>
    <row r="40" spans="2:34" x14ac:dyDescent="0.25">
      <c r="B40" t="s">
        <v>610</v>
      </c>
      <c r="C40" t="s">
        <v>725</v>
      </c>
      <c r="D40" t="s">
        <v>560</v>
      </c>
      <c r="E40" t="s">
        <v>588</v>
      </c>
      <c r="F40" t="s">
        <v>334</v>
      </c>
      <c r="G40" t="s">
        <v>47</v>
      </c>
      <c r="H40" t="s">
        <v>46</v>
      </c>
      <c r="I40" t="s">
        <v>339</v>
      </c>
      <c r="J40" t="s">
        <v>339</v>
      </c>
      <c r="K40" t="s">
        <v>339</v>
      </c>
      <c r="L40" t="s">
        <v>339</v>
      </c>
      <c r="M40" t="s">
        <v>339</v>
      </c>
      <c r="N40" t="s">
        <v>339</v>
      </c>
      <c r="O40" t="s">
        <v>339</v>
      </c>
      <c r="P40" t="s">
        <v>570</v>
      </c>
      <c r="Q40" t="s">
        <v>339</v>
      </c>
      <c r="R40" t="s">
        <v>620</v>
      </c>
      <c r="S40" t="s">
        <v>639</v>
      </c>
      <c r="T40" t="s">
        <v>2642</v>
      </c>
      <c r="U40" t="s">
        <v>2643</v>
      </c>
      <c r="V40" t="s">
        <v>43</v>
      </c>
      <c r="W40" t="s">
        <v>339</v>
      </c>
      <c r="X40" t="s">
        <v>339</v>
      </c>
      <c r="Y40" t="s">
        <v>43</v>
      </c>
      <c r="Z40" t="s">
        <v>308</v>
      </c>
      <c r="AA40" t="s">
        <v>570</v>
      </c>
      <c r="AB40" t="s">
        <v>888</v>
      </c>
      <c r="AC40" t="s">
        <v>2644</v>
      </c>
      <c r="AD40" t="s">
        <v>2645</v>
      </c>
      <c r="AE40" t="s">
        <v>2157</v>
      </c>
      <c r="AF40" t="s">
        <v>319</v>
      </c>
      <c r="AG40" t="s">
        <v>50</v>
      </c>
      <c r="AH40" t="s">
        <v>610</v>
      </c>
    </row>
    <row r="41" spans="2:34" x14ac:dyDescent="0.25">
      <c r="B41" t="s">
        <v>673</v>
      </c>
      <c r="C41" t="s">
        <v>755</v>
      </c>
      <c r="D41" t="s">
        <v>247</v>
      </c>
      <c r="E41" t="s">
        <v>731</v>
      </c>
      <c r="F41" t="s">
        <v>328</v>
      </c>
      <c r="G41" t="s">
        <v>45</v>
      </c>
      <c r="H41" t="s">
        <v>45</v>
      </c>
      <c r="I41" t="s">
        <v>339</v>
      </c>
      <c r="J41" t="s">
        <v>339</v>
      </c>
      <c r="K41" t="s">
        <v>339</v>
      </c>
      <c r="L41" t="s">
        <v>339</v>
      </c>
      <c r="M41" t="s">
        <v>339</v>
      </c>
      <c r="N41" t="s">
        <v>308</v>
      </c>
      <c r="O41" t="s">
        <v>41</v>
      </c>
      <c r="P41" t="s">
        <v>756</v>
      </c>
      <c r="Q41" t="s">
        <v>339</v>
      </c>
      <c r="R41" t="s">
        <v>711</v>
      </c>
      <c r="S41" t="s">
        <v>346</v>
      </c>
      <c r="T41" t="s">
        <v>1724</v>
      </c>
      <c r="U41" t="s">
        <v>2151</v>
      </c>
      <c r="V41" t="s">
        <v>43</v>
      </c>
      <c r="W41" t="s">
        <v>339</v>
      </c>
      <c r="X41" t="s">
        <v>339</v>
      </c>
      <c r="Y41" t="s">
        <v>43</v>
      </c>
      <c r="Z41" t="s">
        <v>570</v>
      </c>
      <c r="AA41" t="s">
        <v>570</v>
      </c>
      <c r="AB41" t="s">
        <v>599</v>
      </c>
      <c r="AC41" t="s">
        <v>2140</v>
      </c>
      <c r="AD41" t="s">
        <v>2152</v>
      </c>
      <c r="AE41" t="s">
        <v>2153</v>
      </c>
      <c r="AF41" t="s">
        <v>319</v>
      </c>
      <c r="AG41" t="s">
        <v>53</v>
      </c>
      <c r="AH41" t="s">
        <v>673</v>
      </c>
    </row>
    <row r="42" spans="2:34" x14ac:dyDescent="0.25">
      <c r="B42" t="s">
        <v>597</v>
      </c>
      <c r="C42" t="s">
        <v>835</v>
      </c>
      <c r="D42" t="s">
        <v>245</v>
      </c>
      <c r="E42" t="s">
        <v>641</v>
      </c>
      <c r="F42" t="s">
        <v>346</v>
      </c>
      <c r="G42" t="s">
        <v>47</v>
      </c>
      <c r="H42" t="s">
        <v>47</v>
      </c>
      <c r="I42" t="s">
        <v>972</v>
      </c>
      <c r="J42" t="s">
        <v>1470</v>
      </c>
      <c r="K42" t="s">
        <v>2646</v>
      </c>
      <c r="L42" t="s">
        <v>322</v>
      </c>
      <c r="M42" t="s">
        <v>43</v>
      </c>
      <c r="N42" t="s">
        <v>637</v>
      </c>
      <c r="O42" t="s">
        <v>863</v>
      </c>
      <c r="P42" t="s">
        <v>1881</v>
      </c>
      <c r="Q42" t="s">
        <v>308</v>
      </c>
      <c r="R42" t="s">
        <v>339</v>
      </c>
      <c r="S42" t="s">
        <v>339</v>
      </c>
      <c r="T42" t="s">
        <v>339</v>
      </c>
      <c r="U42" t="s">
        <v>570</v>
      </c>
      <c r="V42" t="s">
        <v>339</v>
      </c>
      <c r="W42" t="s">
        <v>53</v>
      </c>
      <c r="X42" t="s">
        <v>308</v>
      </c>
      <c r="Y42" t="s">
        <v>308</v>
      </c>
      <c r="Z42" t="s">
        <v>570</v>
      </c>
      <c r="AA42" t="s">
        <v>308</v>
      </c>
      <c r="AB42" t="s">
        <v>705</v>
      </c>
      <c r="AC42" t="s">
        <v>2647</v>
      </c>
      <c r="AD42" t="s">
        <v>2648</v>
      </c>
      <c r="AE42" t="s">
        <v>2649</v>
      </c>
      <c r="AF42" t="s">
        <v>317</v>
      </c>
      <c r="AG42" t="s">
        <v>45</v>
      </c>
      <c r="AH42" t="s">
        <v>597</v>
      </c>
    </row>
    <row r="43" spans="2:34" x14ac:dyDescent="0.25">
      <c r="B43" t="s">
        <v>744</v>
      </c>
      <c r="C43" t="s">
        <v>780</v>
      </c>
      <c r="D43" t="s">
        <v>560</v>
      </c>
      <c r="E43" t="s">
        <v>641</v>
      </c>
      <c r="F43" t="s">
        <v>334</v>
      </c>
      <c r="G43" t="s">
        <v>47</v>
      </c>
      <c r="H43" t="s">
        <v>47</v>
      </c>
      <c r="I43" t="s">
        <v>823</v>
      </c>
      <c r="J43" t="s">
        <v>1377</v>
      </c>
      <c r="K43" t="s">
        <v>2650</v>
      </c>
      <c r="L43" t="s">
        <v>52</v>
      </c>
      <c r="M43" t="s">
        <v>44</v>
      </c>
      <c r="N43" t="s">
        <v>744</v>
      </c>
      <c r="O43" t="s">
        <v>685</v>
      </c>
      <c r="P43" t="s">
        <v>2550</v>
      </c>
      <c r="Q43" t="s">
        <v>42</v>
      </c>
      <c r="R43" t="s">
        <v>339</v>
      </c>
      <c r="S43" t="s">
        <v>339</v>
      </c>
      <c r="T43" t="s">
        <v>339</v>
      </c>
      <c r="U43" t="s">
        <v>570</v>
      </c>
      <c r="V43" t="s">
        <v>339</v>
      </c>
      <c r="W43" t="s">
        <v>45</v>
      </c>
      <c r="X43" t="s">
        <v>41</v>
      </c>
      <c r="Y43" t="s">
        <v>42</v>
      </c>
      <c r="Z43" t="s">
        <v>570</v>
      </c>
      <c r="AA43" t="s">
        <v>308</v>
      </c>
      <c r="AB43" t="s">
        <v>705</v>
      </c>
      <c r="AC43" t="s">
        <v>2137</v>
      </c>
      <c r="AD43" t="s">
        <v>2651</v>
      </c>
      <c r="AE43" t="s">
        <v>2652</v>
      </c>
      <c r="AF43" t="s">
        <v>317</v>
      </c>
      <c r="AG43" t="s">
        <v>46</v>
      </c>
      <c r="AH43" t="s">
        <v>744</v>
      </c>
    </row>
    <row r="44" spans="2:34" x14ac:dyDescent="0.25">
      <c r="B44" t="s">
        <v>727</v>
      </c>
      <c r="C44" t="s">
        <v>881</v>
      </c>
      <c r="D44" t="s">
        <v>240</v>
      </c>
      <c r="E44" t="s">
        <v>594</v>
      </c>
      <c r="F44" t="s">
        <v>330</v>
      </c>
      <c r="G44" t="s">
        <v>46</v>
      </c>
      <c r="H44" t="s">
        <v>46</v>
      </c>
      <c r="I44" t="s">
        <v>339</v>
      </c>
      <c r="J44" t="s">
        <v>339</v>
      </c>
      <c r="K44" t="s">
        <v>339</v>
      </c>
      <c r="L44" t="s">
        <v>339</v>
      </c>
      <c r="M44" t="s">
        <v>339</v>
      </c>
      <c r="N44" t="s">
        <v>994</v>
      </c>
      <c r="O44" t="s">
        <v>2653</v>
      </c>
      <c r="P44" t="s">
        <v>2599</v>
      </c>
      <c r="Q44" t="s">
        <v>53</v>
      </c>
      <c r="R44" t="s">
        <v>637</v>
      </c>
      <c r="S44" t="s">
        <v>325</v>
      </c>
      <c r="T44" t="s">
        <v>1154</v>
      </c>
      <c r="U44" t="s">
        <v>2654</v>
      </c>
      <c r="V44" t="s">
        <v>308</v>
      </c>
      <c r="W44" t="s">
        <v>308</v>
      </c>
      <c r="X44" t="s">
        <v>308</v>
      </c>
      <c r="Y44" t="s">
        <v>42</v>
      </c>
      <c r="Z44" t="s">
        <v>570</v>
      </c>
      <c r="AA44" t="s">
        <v>570</v>
      </c>
      <c r="AB44" t="s">
        <v>935</v>
      </c>
      <c r="AC44" t="s">
        <v>2655</v>
      </c>
      <c r="AD44" t="s">
        <v>2656</v>
      </c>
      <c r="AE44" t="s">
        <v>2165</v>
      </c>
      <c r="AF44" t="s">
        <v>317</v>
      </c>
      <c r="AG44" t="s">
        <v>52</v>
      </c>
      <c r="AH44" t="s">
        <v>727</v>
      </c>
    </row>
    <row r="45" spans="2:34" x14ac:dyDescent="0.25">
      <c r="B45" t="s">
        <v>724</v>
      </c>
      <c r="C45" t="s">
        <v>712</v>
      </c>
      <c r="D45" t="s">
        <v>688</v>
      </c>
      <c r="E45" t="s">
        <v>594</v>
      </c>
      <c r="F45" t="s">
        <v>324</v>
      </c>
      <c r="G45" t="s">
        <v>47</v>
      </c>
      <c r="H45" t="s">
        <v>47</v>
      </c>
      <c r="I45" t="s">
        <v>339</v>
      </c>
      <c r="J45" t="s">
        <v>339</v>
      </c>
      <c r="K45" t="s">
        <v>339</v>
      </c>
      <c r="L45" t="s">
        <v>339</v>
      </c>
      <c r="M45" t="s">
        <v>339</v>
      </c>
      <c r="N45" t="s">
        <v>806</v>
      </c>
      <c r="O45" t="s">
        <v>1956</v>
      </c>
      <c r="P45" t="s">
        <v>2128</v>
      </c>
      <c r="Q45" t="s">
        <v>53</v>
      </c>
      <c r="R45" t="s">
        <v>673</v>
      </c>
      <c r="S45" t="s">
        <v>335</v>
      </c>
      <c r="T45" t="s">
        <v>1064</v>
      </c>
      <c r="U45" t="s">
        <v>2657</v>
      </c>
      <c r="V45" t="s">
        <v>41</v>
      </c>
      <c r="W45" t="s">
        <v>40</v>
      </c>
      <c r="X45" t="s">
        <v>308</v>
      </c>
      <c r="Y45" t="s">
        <v>44</v>
      </c>
      <c r="Z45" t="s">
        <v>570</v>
      </c>
      <c r="AA45" t="s">
        <v>570</v>
      </c>
      <c r="AB45" t="s">
        <v>935</v>
      </c>
      <c r="AC45" t="s">
        <v>2658</v>
      </c>
      <c r="AD45" t="s">
        <v>2659</v>
      </c>
      <c r="AE45" t="s">
        <v>2660</v>
      </c>
      <c r="AF45" t="s">
        <v>315</v>
      </c>
      <c r="AG45" t="s">
        <v>313</v>
      </c>
      <c r="AH45" t="s">
        <v>724</v>
      </c>
    </row>
    <row r="46" spans="2:34" x14ac:dyDescent="0.25">
      <c r="B46" t="s">
        <v>721</v>
      </c>
      <c r="C46" t="s">
        <v>751</v>
      </c>
      <c r="D46" t="s">
        <v>240</v>
      </c>
      <c r="E46" t="s">
        <v>641</v>
      </c>
      <c r="F46" t="s">
        <v>326</v>
      </c>
      <c r="G46" t="s">
        <v>47</v>
      </c>
      <c r="H46" t="s">
        <v>47</v>
      </c>
      <c r="I46" t="s">
        <v>1125</v>
      </c>
      <c r="J46" t="s">
        <v>1393</v>
      </c>
      <c r="K46" t="s">
        <v>2661</v>
      </c>
      <c r="L46" t="s">
        <v>50</v>
      </c>
      <c r="M46" t="s">
        <v>53</v>
      </c>
      <c r="N46" t="s">
        <v>589</v>
      </c>
      <c r="O46" t="s">
        <v>1267</v>
      </c>
      <c r="P46" t="s">
        <v>2504</v>
      </c>
      <c r="Q46" t="s">
        <v>41</v>
      </c>
      <c r="R46" t="s">
        <v>40</v>
      </c>
      <c r="S46" t="s">
        <v>40</v>
      </c>
      <c r="T46" t="s">
        <v>324</v>
      </c>
      <c r="U46" t="s">
        <v>933</v>
      </c>
      <c r="V46" t="s">
        <v>308</v>
      </c>
      <c r="W46" t="s">
        <v>42</v>
      </c>
      <c r="X46" t="s">
        <v>339</v>
      </c>
      <c r="Y46" t="s">
        <v>53</v>
      </c>
      <c r="Z46" t="s">
        <v>570</v>
      </c>
      <c r="AA46" t="s">
        <v>570</v>
      </c>
      <c r="AB46" t="s">
        <v>1119</v>
      </c>
      <c r="AC46" t="s">
        <v>2662</v>
      </c>
      <c r="AD46" t="s">
        <v>2663</v>
      </c>
      <c r="AE46" t="s">
        <v>2664</v>
      </c>
      <c r="AF46" t="s">
        <v>313</v>
      </c>
      <c r="AG46" t="s">
        <v>47</v>
      </c>
      <c r="AH46" t="s">
        <v>721</v>
      </c>
    </row>
    <row r="47" spans="2:34" x14ac:dyDescent="0.25">
      <c r="B47" t="s">
        <v>711</v>
      </c>
      <c r="C47" t="s">
        <v>696</v>
      </c>
      <c r="D47" t="s">
        <v>229</v>
      </c>
      <c r="E47" t="s">
        <v>588</v>
      </c>
      <c r="F47" t="s">
        <v>336</v>
      </c>
      <c r="G47" t="s">
        <v>48</v>
      </c>
      <c r="H47" t="s">
        <v>48</v>
      </c>
      <c r="I47" t="s">
        <v>339</v>
      </c>
      <c r="J47" t="s">
        <v>339</v>
      </c>
      <c r="K47" t="s">
        <v>339</v>
      </c>
      <c r="L47" t="s">
        <v>339</v>
      </c>
      <c r="M47" t="s">
        <v>339</v>
      </c>
      <c r="N47" t="s">
        <v>339</v>
      </c>
      <c r="O47" t="s">
        <v>339</v>
      </c>
      <c r="P47" t="s">
        <v>570</v>
      </c>
      <c r="Q47" t="s">
        <v>339</v>
      </c>
      <c r="R47" t="s">
        <v>663</v>
      </c>
      <c r="S47" t="s">
        <v>600</v>
      </c>
      <c r="T47" t="s">
        <v>2173</v>
      </c>
      <c r="U47" t="s">
        <v>2319</v>
      </c>
      <c r="V47" t="s">
        <v>53</v>
      </c>
      <c r="W47" t="s">
        <v>339</v>
      </c>
      <c r="X47" t="s">
        <v>339</v>
      </c>
      <c r="Y47" t="s">
        <v>53</v>
      </c>
      <c r="Z47" t="s">
        <v>308</v>
      </c>
      <c r="AA47" t="s">
        <v>570</v>
      </c>
      <c r="AB47" t="s">
        <v>595</v>
      </c>
      <c r="AC47" t="s">
        <v>2136</v>
      </c>
      <c r="AD47" t="s">
        <v>2665</v>
      </c>
      <c r="AE47" t="s">
        <v>2666</v>
      </c>
      <c r="AF47" t="s">
        <v>51</v>
      </c>
      <c r="AG47" t="s">
        <v>51</v>
      </c>
      <c r="AH47" t="s">
        <v>711</v>
      </c>
    </row>
    <row r="48" spans="2:34" x14ac:dyDescent="0.25">
      <c r="B48" t="s">
        <v>600</v>
      </c>
      <c r="C48" t="s">
        <v>822</v>
      </c>
      <c r="D48" t="s">
        <v>245</v>
      </c>
      <c r="E48" t="s">
        <v>731</v>
      </c>
      <c r="F48" t="s">
        <v>330</v>
      </c>
      <c r="G48" t="s">
        <v>47</v>
      </c>
      <c r="H48" t="s">
        <v>44</v>
      </c>
      <c r="I48" t="s">
        <v>339</v>
      </c>
      <c r="J48" t="s">
        <v>339</v>
      </c>
      <c r="K48" t="s">
        <v>339</v>
      </c>
      <c r="L48" t="s">
        <v>339</v>
      </c>
      <c r="M48" t="s">
        <v>339</v>
      </c>
      <c r="N48" t="s">
        <v>339</v>
      </c>
      <c r="O48" t="s">
        <v>339</v>
      </c>
      <c r="P48" t="s">
        <v>570</v>
      </c>
      <c r="Q48" t="s">
        <v>339</v>
      </c>
      <c r="R48" t="s">
        <v>702</v>
      </c>
      <c r="S48" t="s">
        <v>629</v>
      </c>
      <c r="T48" t="s">
        <v>1546</v>
      </c>
      <c r="U48" t="s">
        <v>2041</v>
      </c>
      <c r="V48" t="s">
        <v>44</v>
      </c>
      <c r="W48" t="s">
        <v>308</v>
      </c>
      <c r="X48" t="s">
        <v>308</v>
      </c>
      <c r="Y48" t="s">
        <v>44</v>
      </c>
      <c r="Z48" t="s">
        <v>570</v>
      </c>
      <c r="AA48" t="s">
        <v>570</v>
      </c>
      <c r="AB48" t="s">
        <v>647</v>
      </c>
      <c r="AC48" t="s">
        <v>2667</v>
      </c>
      <c r="AD48" t="s">
        <v>2668</v>
      </c>
      <c r="AE48" t="s">
        <v>2669</v>
      </c>
      <c r="AF48" t="s">
        <v>51</v>
      </c>
      <c r="AG48" t="s">
        <v>42</v>
      </c>
      <c r="AH48" t="s">
        <v>600</v>
      </c>
    </row>
    <row r="49" spans="2:34" x14ac:dyDescent="0.25">
      <c r="B49" t="s">
        <v>652</v>
      </c>
      <c r="C49" t="s">
        <v>765</v>
      </c>
      <c r="D49" t="s">
        <v>567</v>
      </c>
      <c r="E49" t="s">
        <v>588</v>
      </c>
      <c r="F49" t="s">
        <v>330</v>
      </c>
      <c r="G49" t="s">
        <v>46</v>
      </c>
      <c r="H49" t="s">
        <v>46</v>
      </c>
      <c r="I49" t="s">
        <v>339</v>
      </c>
      <c r="J49" t="s">
        <v>339</v>
      </c>
      <c r="K49" t="s">
        <v>339</v>
      </c>
      <c r="L49" t="s">
        <v>339</v>
      </c>
      <c r="M49" t="s">
        <v>339</v>
      </c>
      <c r="N49" t="s">
        <v>308</v>
      </c>
      <c r="O49" t="s">
        <v>45</v>
      </c>
      <c r="P49" t="s">
        <v>984</v>
      </c>
      <c r="Q49" t="s">
        <v>339</v>
      </c>
      <c r="R49" t="s">
        <v>591</v>
      </c>
      <c r="S49" t="s">
        <v>675</v>
      </c>
      <c r="T49" t="s">
        <v>2670</v>
      </c>
      <c r="U49" t="s">
        <v>2671</v>
      </c>
      <c r="V49" t="s">
        <v>53</v>
      </c>
      <c r="W49" t="s">
        <v>308</v>
      </c>
      <c r="X49" t="s">
        <v>308</v>
      </c>
      <c r="Y49" t="s">
        <v>53</v>
      </c>
      <c r="Z49" t="s">
        <v>308</v>
      </c>
      <c r="AA49" t="s">
        <v>570</v>
      </c>
      <c r="AB49" t="s">
        <v>604</v>
      </c>
      <c r="AC49" t="s">
        <v>2640</v>
      </c>
      <c r="AD49" t="s">
        <v>2672</v>
      </c>
      <c r="AE49" t="s">
        <v>2673</v>
      </c>
      <c r="AF49" t="s">
        <v>49</v>
      </c>
      <c r="AG49" t="s">
        <v>52</v>
      </c>
      <c r="AH49" t="s">
        <v>652</v>
      </c>
    </row>
    <row r="50" spans="2:34" x14ac:dyDescent="0.25">
      <c r="B50" t="s">
        <v>759</v>
      </c>
      <c r="C50" t="s">
        <v>1084</v>
      </c>
      <c r="D50" t="s">
        <v>563</v>
      </c>
      <c r="E50" t="s">
        <v>588</v>
      </c>
      <c r="F50" t="s">
        <v>326</v>
      </c>
      <c r="G50" t="s">
        <v>48</v>
      </c>
      <c r="H50" t="s">
        <v>46</v>
      </c>
      <c r="I50" t="s">
        <v>339</v>
      </c>
      <c r="J50" t="s">
        <v>339</v>
      </c>
      <c r="K50" t="s">
        <v>339</v>
      </c>
      <c r="L50" t="s">
        <v>339</v>
      </c>
      <c r="M50" t="s">
        <v>339</v>
      </c>
      <c r="N50" t="s">
        <v>339</v>
      </c>
      <c r="O50" t="s">
        <v>339</v>
      </c>
      <c r="P50" t="s">
        <v>570</v>
      </c>
      <c r="Q50" t="s">
        <v>339</v>
      </c>
      <c r="R50" t="s">
        <v>736</v>
      </c>
      <c r="S50" t="s">
        <v>639</v>
      </c>
      <c r="T50" t="s">
        <v>2121</v>
      </c>
      <c r="U50" t="s">
        <v>2022</v>
      </c>
      <c r="V50" t="s">
        <v>53</v>
      </c>
      <c r="W50" t="s">
        <v>339</v>
      </c>
      <c r="X50" t="s">
        <v>339</v>
      </c>
      <c r="Y50" t="s">
        <v>53</v>
      </c>
      <c r="Z50" t="s">
        <v>570</v>
      </c>
      <c r="AA50" t="s">
        <v>570</v>
      </c>
      <c r="AB50" t="s">
        <v>866</v>
      </c>
      <c r="AC50" t="s">
        <v>2656</v>
      </c>
      <c r="AD50" t="s">
        <v>2674</v>
      </c>
      <c r="AE50" t="s">
        <v>2675</v>
      </c>
      <c r="AF50" t="s">
        <v>49</v>
      </c>
      <c r="AG50" t="s">
        <v>313</v>
      </c>
      <c r="AH50" t="s">
        <v>759</v>
      </c>
    </row>
    <row r="51" spans="2:34" x14ac:dyDescent="0.25">
      <c r="B51" t="s">
        <v>691</v>
      </c>
      <c r="C51" t="s">
        <v>802</v>
      </c>
      <c r="D51" t="s">
        <v>258</v>
      </c>
      <c r="E51" t="s">
        <v>731</v>
      </c>
      <c r="F51" t="s">
        <v>336</v>
      </c>
      <c r="G51" t="s">
        <v>46</v>
      </c>
      <c r="H51" t="s">
        <v>46</v>
      </c>
      <c r="I51" t="s">
        <v>339</v>
      </c>
      <c r="J51" t="s">
        <v>339</v>
      </c>
      <c r="K51" t="s">
        <v>339</v>
      </c>
      <c r="L51" t="s">
        <v>339</v>
      </c>
      <c r="M51" t="s">
        <v>339</v>
      </c>
      <c r="N51" t="s">
        <v>339</v>
      </c>
      <c r="O51" t="s">
        <v>339</v>
      </c>
      <c r="P51" t="s">
        <v>570</v>
      </c>
      <c r="Q51" t="s">
        <v>339</v>
      </c>
      <c r="R51" t="s">
        <v>682</v>
      </c>
      <c r="S51" t="s">
        <v>633</v>
      </c>
      <c r="T51" t="s">
        <v>1459</v>
      </c>
      <c r="U51" t="s">
        <v>2490</v>
      </c>
      <c r="V51" t="s">
        <v>44</v>
      </c>
      <c r="W51" t="s">
        <v>339</v>
      </c>
      <c r="X51" t="s">
        <v>339</v>
      </c>
      <c r="Y51" t="s">
        <v>44</v>
      </c>
      <c r="Z51" t="s">
        <v>570</v>
      </c>
      <c r="AA51" t="s">
        <v>570</v>
      </c>
      <c r="AB51" t="s">
        <v>841</v>
      </c>
      <c r="AC51" t="s">
        <v>2213</v>
      </c>
      <c r="AD51" t="s">
        <v>2676</v>
      </c>
      <c r="AE51" t="s">
        <v>2677</v>
      </c>
      <c r="AF51" t="s">
        <v>49</v>
      </c>
      <c r="AG51" t="s">
        <v>43</v>
      </c>
      <c r="AH51" t="s">
        <v>691</v>
      </c>
    </row>
    <row r="52" spans="2:34" x14ac:dyDescent="0.25">
      <c r="B52" t="s">
        <v>675</v>
      </c>
      <c r="C52" t="s">
        <v>714</v>
      </c>
      <c r="D52" t="s">
        <v>229</v>
      </c>
      <c r="E52" t="s">
        <v>594</v>
      </c>
      <c r="F52" t="s">
        <v>332</v>
      </c>
      <c r="G52" t="s">
        <v>47</v>
      </c>
      <c r="H52" t="s">
        <v>46</v>
      </c>
      <c r="I52" t="s">
        <v>339</v>
      </c>
      <c r="J52" t="s">
        <v>339</v>
      </c>
      <c r="K52" t="s">
        <v>339</v>
      </c>
      <c r="L52" t="s">
        <v>339</v>
      </c>
      <c r="M52" t="s">
        <v>339</v>
      </c>
      <c r="N52" t="s">
        <v>1039</v>
      </c>
      <c r="O52" t="s">
        <v>2678</v>
      </c>
      <c r="P52" t="s">
        <v>2679</v>
      </c>
      <c r="Q52" t="s">
        <v>53</v>
      </c>
      <c r="R52" t="s">
        <v>51</v>
      </c>
      <c r="S52" t="s">
        <v>48</v>
      </c>
      <c r="T52" t="s">
        <v>610</v>
      </c>
      <c r="U52" t="s">
        <v>2229</v>
      </c>
      <c r="V52" t="s">
        <v>339</v>
      </c>
      <c r="W52" t="s">
        <v>339</v>
      </c>
      <c r="X52" t="s">
        <v>339</v>
      </c>
      <c r="Y52" t="s">
        <v>53</v>
      </c>
      <c r="Z52" t="s">
        <v>570</v>
      </c>
      <c r="AA52" t="s">
        <v>570</v>
      </c>
      <c r="AB52" t="s">
        <v>916</v>
      </c>
      <c r="AC52" t="s">
        <v>2631</v>
      </c>
      <c r="AD52" t="s">
        <v>2209</v>
      </c>
      <c r="AE52" t="s">
        <v>2680</v>
      </c>
      <c r="AF52" t="s">
        <v>48</v>
      </c>
      <c r="AG52" t="s">
        <v>315</v>
      </c>
      <c r="AH52" t="s">
        <v>675</v>
      </c>
    </row>
    <row r="53" spans="2:34" x14ac:dyDescent="0.25">
      <c r="B53" t="s">
        <v>682</v>
      </c>
      <c r="C53" t="s">
        <v>1001</v>
      </c>
      <c r="D53" t="s">
        <v>253</v>
      </c>
      <c r="E53" t="s">
        <v>588</v>
      </c>
      <c r="F53" t="s">
        <v>328</v>
      </c>
      <c r="G53" t="s">
        <v>47</v>
      </c>
      <c r="H53" t="s">
        <v>47</v>
      </c>
      <c r="I53" t="s">
        <v>339</v>
      </c>
      <c r="J53" t="s">
        <v>308</v>
      </c>
      <c r="K53" t="s">
        <v>339</v>
      </c>
      <c r="L53" t="s">
        <v>339</v>
      </c>
      <c r="M53" t="s">
        <v>308</v>
      </c>
      <c r="N53" t="s">
        <v>308</v>
      </c>
      <c r="O53" t="s">
        <v>1506</v>
      </c>
      <c r="P53" t="s">
        <v>2183</v>
      </c>
      <c r="Q53" t="s">
        <v>339</v>
      </c>
      <c r="R53" t="s">
        <v>678</v>
      </c>
      <c r="S53" t="s">
        <v>629</v>
      </c>
      <c r="T53" t="s">
        <v>2681</v>
      </c>
      <c r="U53" t="s">
        <v>2682</v>
      </c>
      <c r="V53" t="s">
        <v>53</v>
      </c>
      <c r="W53" t="s">
        <v>339</v>
      </c>
      <c r="X53" t="s">
        <v>339</v>
      </c>
      <c r="Y53" t="s">
        <v>53</v>
      </c>
      <c r="Z53" t="s">
        <v>570</v>
      </c>
      <c r="AA53" t="s">
        <v>570</v>
      </c>
      <c r="AB53" t="s">
        <v>866</v>
      </c>
      <c r="AC53" t="s">
        <v>2683</v>
      </c>
      <c r="AD53" t="s">
        <v>2684</v>
      </c>
      <c r="AE53" t="s">
        <v>2685</v>
      </c>
      <c r="AF53" t="s">
        <v>48</v>
      </c>
      <c r="AG53" t="s">
        <v>317</v>
      </c>
      <c r="AH53" t="s">
        <v>682</v>
      </c>
    </row>
    <row r="54" spans="2:34" x14ac:dyDescent="0.25">
      <c r="B54" t="s">
        <v>592</v>
      </c>
      <c r="C54" t="s">
        <v>719</v>
      </c>
      <c r="D54" t="s">
        <v>267</v>
      </c>
      <c r="E54" t="s">
        <v>588</v>
      </c>
      <c r="F54" t="s">
        <v>335</v>
      </c>
      <c r="G54" t="s">
        <v>47</v>
      </c>
      <c r="H54" t="s">
        <v>43</v>
      </c>
      <c r="I54" t="s">
        <v>339</v>
      </c>
      <c r="J54" t="s">
        <v>339</v>
      </c>
      <c r="K54" t="s">
        <v>339</v>
      </c>
      <c r="L54" t="s">
        <v>339</v>
      </c>
      <c r="M54" t="s">
        <v>339</v>
      </c>
      <c r="N54" t="s">
        <v>48</v>
      </c>
      <c r="O54" t="s">
        <v>589</v>
      </c>
      <c r="P54" t="s">
        <v>2599</v>
      </c>
      <c r="Q54" t="s">
        <v>308</v>
      </c>
      <c r="R54" t="s">
        <v>677</v>
      </c>
      <c r="S54" t="s">
        <v>656</v>
      </c>
      <c r="T54" t="s">
        <v>1687</v>
      </c>
      <c r="U54" t="s">
        <v>2126</v>
      </c>
      <c r="V54" t="s">
        <v>42</v>
      </c>
      <c r="W54" t="s">
        <v>308</v>
      </c>
      <c r="X54" t="s">
        <v>339</v>
      </c>
      <c r="Y54" t="s">
        <v>43</v>
      </c>
      <c r="Z54" t="s">
        <v>570</v>
      </c>
      <c r="AA54" t="s">
        <v>570</v>
      </c>
      <c r="AB54" t="s">
        <v>866</v>
      </c>
      <c r="AC54" t="s">
        <v>2686</v>
      </c>
      <c r="AD54" t="s">
        <v>2687</v>
      </c>
      <c r="AE54" t="s">
        <v>2688</v>
      </c>
      <c r="AF54" t="s">
        <v>48</v>
      </c>
      <c r="AG54" t="s">
        <v>315</v>
      </c>
      <c r="AH54" t="s">
        <v>592</v>
      </c>
    </row>
    <row r="55" spans="2:34" x14ac:dyDescent="0.25">
      <c r="B55" t="s">
        <v>589</v>
      </c>
      <c r="C55" t="s">
        <v>938</v>
      </c>
      <c r="D55" t="s">
        <v>246</v>
      </c>
      <c r="E55" t="s">
        <v>588</v>
      </c>
      <c r="F55" t="s">
        <v>326</v>
      </c>
      <c r="G55" t="s">
        <v>47</v>
      </c>
      <c r="H55" t="s">
        <v>45</v>
      </c>
      <c r="I55" t="s">
        <v>339</v>
      </c>
      <c r="J55" t="s">
        <v>339</v>
      </c>
      <c r="K55" t="s">
        <v>339</v>
      </c>
      <c r="L55" t="s">
        <v>339</v>
      </c>
      <c r="M55" t="s">
        <v>339</v>
      </c>
      <c r="N55" t="s">
        <v>53</v>
      </c>
      <c r="O55" t="s">
        <v>47</v>
      </c>
      <c r="P55" t="s">
        <v>981</v>
      </c>
      <c r="Q55" t="s">
        <v>339</v>
      </c>
      <c r="R55" t="s">
        <v>682</v>
      </c>
      <c r="S55" t="s">
        <v>338</v>
      </c>
      <c r="T55" t="s">
        <v>2155</v>
      </c>
      <c r="U55" t="s">
        <v>1785</v>
      </c>
      <c r="V55" t="s">
        <v>42</v>
      </c>
      <c r="W55" t="s">
        <v>339</v>
      </c>
      <c r="X55" t="s">
        <v>339</v>
      </c>
      <c r="Y55" t="s">
        <v>42</v>
      </c>
      <c r="Z55" t="s">
        <v>570</v>
      </c>
      <c r="AA55" t="s">
        <v>570</v>
      </c>
      <c r="AB55" t="s">
        <v>698</v>
      </c>
      <c r="AC55" t="s">
        <v>2689</v>
      </c>
      <c r="AD55" t="s">
        <v>2690</v>
      </c>
      <c r="AE55" t="s">
        <v>2691</v>
      </c>
      <c r="AF55" t="s">
        <v>48</v>
      </c>
      <c r="AG55" t="s">
        <v>319</v>
      </c>
      <c r="AH55" t="s">
        <v>589</v>
      </c>
    </row>
    <row r="56" spans="2:34" x14ac:dyDescent="0.25">
      <c r="B56" t="s">
        <v>656</v>
      </c>
      <c r="C56" t="s">
        <v>787</v>
      </c>
      <c r="D56" t="s">
        <v>255</v>
      </c>
      <c r="E56" t="s">
        <v>594</v>
      </c>
      <c r="F56" t="s">
        <v>325</v>
      </c>
      <c r="G56" t="s">
        <v>45</v>
      </c>
      <c r="H56" t="s">
        <v>42</v>
      </c>
      <c r="I56" t="s">
        <v>339</v>
      </c>
      <c r="J56" t="s">
        <v>339</v>
      </c>
      <c r="K56" t="s">
        <v>339</v>
      </c>
      <c r="L56" t="s">
        <v>339</v>
      </c>
      <c r="M56" t="s">
        <v>339</v>
      </c>
      <c r="N56" t="s">
        <v>735</v>
      </c>
      <c r="O56" t="s">
        <v>1564</v>
      </c>
      <c r="P56" t="s">
        <v>1965</v>
      </c>
      <c r="Q56" t="s">
        <v>42</v>
      </c>
      <c r="R56" t="s">
        <v>346</v>
      </c>
      <c r="S56" t="s">
        <v>326</v>
      </c>
      <c r="T56" t="s">
        <v>1150</v>
      </c>
      <c r="U56" t="s">
        <v>1984</v>
      </c>
      <c r="V56" t="s">
        <v>40</v>
      </c>
      <c r="W56" t="s">
        <v>308</v>
      </c>
      <c r="X56" t="s">
        <v>308</v>
      </c>
      <c r="Y56" t="s">
        <v>44</v>
      </c>
      <c r="Z56" t="s">
        <v>308</v>
      </c>
      <c r="AA56" t="s">
        <v>570</v>
      </c>
      <c r="AB56" t="s">
        <v>913</v>
      </c>
      <c r="AC56" t="s">
        <v>2144</v>
      </c>
      <c r="AD56" t="s">
        <v>1963</v>
      </c>
      <c r="AE56" t="s">
        <v>2145</v>
      </c>
      <c r="AF56" t="s">
        <v>47</v>
      </c>
      <c r="AG56" t="s">
        <v>317</v>
      </c>
      <c r="AH56" t="s">
        <v>656</v>
      </c>
    </row>
    <row r="57" spans="2:34" x14ac:dyDescent="0.25">
      <c r="B57" t="s">
        <v>639</v>
      </c>
      <c r="C57" t="s">
        <v>741</v>
      </c>
      <c r="D57" t="s">
        <v>252</v>
      </c>
      <c r="E57" t="s">
        <v>588</v>
      </c>
      <c r="F57" t="s">
        <v>330</v>
      </c>
      <c r="G57" t="s">
        <v>47</v>
      </c>
      <c r="H57" t="s">
        <v>47</v>
      </c>
      <c r="I57" t="s">
        <v>339</v>
      </c>
      <c r="J57" t="s">
        <v>339</v>
      </c>
      <c r="K57" t="s">
        <v>339</v>
      </c>
      <c r="L57" t="s">
        <v>339</v>
      </c>
      <c r="M57" t="s">
        <v>339</v>
      </c>
      <c r="N57" t="s">
        <v>308</v>
      </c>
      <c r="O57" t="s">
        <v>53</v>
      </c>
      <c r="P57" t="s">
        <v>742</v>
      </c>
      <c r="Q57" t="s">
        <v>339</v>
      </c>
      <c r="R57" t="s">
        <v>680</v>
      </c>
      <c r="S57" t="s">
        <v>783</v>
      </c>
      <c r="T57" t="s">
        <v>2692</v>
      </c>
      <c r="U57" t="s">
        <v>2189</v>
      </c>
      <c r="V57" t="s">
        <v>40</v>
      </c>
      <c r="W57" t="s">
        <v>339</v>
      </c>
      <c r="X57" t="s">
        <v>339</v>
      </c>
      <c r="Y57" t="s">
        <v>40</v>
      </c>
      <c r="Z57" t="s">
        <v>570</v>
      </c>
      <c r="AA57" t="s">
        <v>570</v>
      </c>
      <c r="AB57" t="s">
        <v>698</v>
      </c>
      <c r="AC57" t="s">
        <v>2693</v>
      </c>
      <c r="AD57" t="s">
        <v>2150</v>
      </c>
      <c r="AE57" t="s">
        <v>2143</v>
      </c>
      <c r="AF57" t="s">
        <v>47</v>
      </c>
      <c r="AG57" t="s">
        <v>321</v>
      </c>
      <c r="AH57" t="s">
        <v>639</v>
      </c>
    </row>
    <row r="58" spans="2:34" x14ac:dyDescent="0.25">
      <c r="B58" t="s">
        <v>781</v>
      </c>
      <c r="C58" t="s">
        <v>932</v>
      </c>
      <c r="D58" t="s">
        <v>229</v>
      </c>
      <c r="E58" t="s">
        <v>588</v>
      </c>
      <c r="F58" t="s">
        <v>324</v>
      </c>
      <c r="G58" t="s">
        <v>48</v>
      </c>
      <c r="H58" t="s">
        <v>43</v>
      </c>
      <c r="I58" t="s">
        <v>339</v>
      </c>
      <c r="J58" t="s">
        <v>339</v>
      </c>
      <c r="K58" t="s">
        <v>339</v>
      </c>
      <c r="L58" t="s">
        <v>339</v>
      </c>
      <c r="M58" t="s">
        <v>339</v>
      </c>
      <c r="N58" t="s">
        <v>53</v>
      </c>
      <c r="O58" t="s">
        <v>46</v>
      </c>
      <c r="P58" t="s">
        <v>2007</v>
      </c>
      <c r="Q58" t="s">
        <v>339</v>
      </c>
      <c r="R58" t="s">
        <v>752</v>
      </c>
      <c r="S58" t="s">
        <v>652</v>
      </c>
      <c r="T58" t="s">
        <v>1832</v>
      </c>
      <c r="U58" t="s">
        <v>2682</v>
      </c>
      <c r="V58" t="s">
        <v>42</v>
      </c>
      <c r="W58" t="s">
        <v>308</v>
      </c>
      <c r="X58" t="s">
        <v>308</v>
      </c>
      <c r="Y58" t="s">
        <v>42</v>
      </c>
      <c r="Z58" t="s">
        <v>41</v>
      </c>
      <c r="AA58" t="s">
        <v>570</v>
      </c>
      <c r="AB58" t="s">
        <v>855</v>
      </c>
      <c r="AC58" t="s">
        <v>2694</v>
      </c>
      <c r="AD58" t="s">
        <v>2695</v>
      </c>
      <c r="AE58" t="s">
        <v>2192</v>
      </c>
      <c r="AF58" t="s">
        <v>46</v>
      </c>
      <c r="AG58" t="s">
        <v>322</v>
      </c>
      <c r="AH58" t="s">
        <v>781</v>
      </c>
    </row>
    <row r="59" spans="2:34" x14ac:dyDescent="0.25">
      <c r="B59" t="s">
        <v>783</v>
      </c>
      <c r="C59" t="s">
        <v>709</v>
      </c>
      <c r="D59" t="s">
        <v>259</v>
      </c>
      <c r="E59" t="s">
        <v>588</v>
      </c>
      <c r="F59" t="s">
        <v>334</v>
      </c>
      <c r="G59" t="s">
        <v>47</v>
      </c>
      <c r="H59" t="s">
        <v>47</v>
      </c>
      <c r="I59" t="s">
        <v>339</v>
      </c>
      <c r="J59" t="s">
        <v>339</v>
      </c>
      <c r="K59" t="s">
        <v>339</v>
      </c>
      <c r="L59" t="s">
        <v>339</v>
      </c>
      <c r="M59" t="s">
        <v>339</v>
      </c>
      <c r="N59" t="s">
        <v>339</v>
      </c>
      <c r="O59" t="s">
        <v>339</v>
      </c>
      <c r="P59" t="s">
        <v>570</v>
      </c>
      <c r="Q59" t="s">
        <v>339</v>
      </c>
      <c r="R59" t="s">
        <v>590</v>
      </c>
      <c r="S59" t="s">
        <v>610</v>
      </c>
      <c r="T59" t="s">
        <v>1968</v>
      </c>
      <c r="U59" t="s">
        <v>2164</v>
      </c>
      <c r="V59" t="s">
        <v>42</v>
      </c>
      <c r="W59" t="s">
        <v>339</v>
      </c>
      <c r="X59" t="s">
        <v>339</v>
      </c>
      <c r="Y59" t="s">
        <v>42</v>
      </c>
      <c r="Z59" t="s">
        <v>570</v>
      </c>
      <c r="AA59" t="s">
        <v>570</v>
      </c>
      <c r="AB59" t="s">
        <v>599</v>
      </c>
      <c r="AC59" t="s">
        <v>2696</v>
      </c>
      <c r="AD59" t="s">
        <v>2697</v>
      </c>
      <c r="AE59" t="s">
        <v>2160</v>
      </c>
      <c r="AF59" t="s">
        <v>46</v>
      </c>
      <c r="AG59" t="s">
        <v>324</v>
      </c>
      <c r="AH59" t="s">
        <v>783</v>
      </c>
    </row>
    <row r="60" spans="2:34" x14ac:dyDescent="0.25">
      <c r="B60" t="s">
        <v>686</v>
      </c>
      <c r="C60" t="s">
        <v>1017</v>
      </c>
      <c r="D60" t="s">
        <v>258</v>
      </c>
      <c r="E60" t="s">
        <v>588</v>
      </c>
      <c r="F60" t="s">
        <v>332</v>
      </c>
      <c r="G60" t="s">
        <v>47</v>
      </c>
      <c r="H60" t="s">
        <v>47</v>
      </c>
      <c r="I60" t="s">
        <v>339</v>
      </c>
      <c r="J60" t="s">
        <v>339</v>
      </c>
      <c r="K60" t="s">
        <v>339</v>
      </c>
      <c r="L60" t="s">
        <v>339</v>
      </c>
      <c r="M60" t="s">
        <v>339</v>
      </c>
      <c r="N60" t="s">
        <v>339</v>
      </c>
      <c r="O60" t="s">
        <v>339</v>
      </c>
      <c r="P60" t="s">
        <v>570</v>
      </c>
      <c r="Q60" t="s">
        <v>339</v>
      </c>
      <c r="R60" t="s">
        <v>614</v>
      </c>
      <c r="S60" t="s">
        <v>675</v>
      </c>
      <c r="T60" t="s">
        <v>2698</v>
      </c>
      <c r="U60" t="s">
        <v>2699</v>
      </c>
      <c r="V60" t="s">
        <v>41</v>
      </c>
      <c r="W60" t="s">
        <v>339</v>
      </c>
      <c r="X60" t="s">
        <v>339</v>
      </c>
      <c r="Y60" t="s">
        <v>41</v>
      </c>
      <c r="Z60" t="s">
        <v>570</v>
      </c>
      <c r="AA60" t="s">
        <v>570</v>
      </c>
      <c r="AB60" t="s">
        <v>599</v>
      </c>
      <c r="AC60" t="s">
        <v>2700</v>
      </c>
      <c r="AD60" t="s">
        <v>2701</v>
      </c>
      <c r="AE60" t="s">
        <v>2702</v>
      </c>
      <c r="AF60" t="s">
        <v>45</v>
      </c>
      <c r="AG60" t="s">
        <v>326</v>
      </c>
      <c r="AH60" t="s">
        <v>686</v>
      </c>
    </row>
    <row r="61" spans="2:34" x14ac:dyDescent="0.25">
      <c r="B61" t="s">
        <v>635</v>
      </c>
      <c r="C61" t="s">
        <v>630</v>
      </c>
      <c r="D61" t="s">
        <v>563</v>
      </c>
      <c r="E61" t="s">
        <v>588</v>
      </c>
      <c r="F61" t="s">
        <v>326</v>
      </c>
      <c r="G61" t="s">
        <v>47</v>
      </c>
      <c r="H61" t="s">
        <v>45</v>
      </c>
      <c r="I61" t="s">
        <v>339</v>
      </c>
      <c r="J61" t="s">
        <v>339</v>
      </c>
      <c r="K61" t="s">
        <v>339</v>
      </c>
      <c r="L61" t="s">
        <v>339</v>
      </c>
      <c r="M61" t="s">
        <v>339</v>
      </c>
      <c r="N61" t="s">
        <v>40</v>
      </c>
      <c r="O61" t="s">
        <v>44</v>
      </c>
      <c r="P61" t="s">
        <v>612</v>
      </c>
      <c r="Q61" t="s">
        <v>339</v>
      </c>
      <c r="R61" t="s">
        <v>666</v>
      </c>
      <c r="S61" t="s">
        <v>610</v>
      </c>
      <c r="T61" t="s">
        <v>1824</v>
      </c>
      <c r="U61" t="s">
        <v>2699</v>
      </c>
      <c r="V61" t="s">
        <v>43</v>
      </c>
      <c r="W61" t="s">
        <v>308</v>
      </c>
      <c r="X61" t="s">
        <v>308</v>
      </c>
      <c r="Y61" t="s">
        <v>43</v>
      </c>
      <c r="Z61" t="s">
        <v>570</v>
      </c>
      <c r="AA61" t="s">
        <v>570</v>
      </c>
      <c r="AB61" t="s">
        <v>599</v>
      </c>
      <c r="AC61" t="s">
        <v>2703</v>
      </c>
      <c r="AD61" t="s">
        <v>2704</v>
      </c>
      <c r="AE61" t="s">
        <v>1975</v>
      </c>
      <c r="AF61" t="s">
        <v>45</v>
      </c>
      <c r="AG61" t="s">
        <v>325</v>
      </c>
      <c r="AH61" t="s">
        <v>635</v>
      </c>
    </row>
    <row r="62" spans="2:34" x14ac:dyDescent="0.25">
      <c r="B62" t="s">
        <v>670</v>
      </c>
      <c r="C62" t="s">
        <v>1023</v>
      </c>
      <c r="D62" t="s">
        <v>254</v>
      </c>
      <c r="E62" t="s">
        <v>588</v>
      </c>
      <c r="F62" t="s">
        <v>346</v>
      </c>
      <c r="G62" t="s">
        <v>48</v>
      </c>
      <c r="H62" t="s">
        <v>48</v>
      </c>
      <c r="I62" t="s">
        <v>339</v>
      </c>
      <c r="J62" t="s">
        <v>339</v>
      </c>
      <c r="K62" t="s">
        <v>339</v>
      </c>
      <c r="L62" t="s">
        <v>339</v>
      </c>
      <c r="M62" t="s">
        <v>339</v>
      </c>
      <c r="N62" t="s">
        <v>339</v>
      </c>
      <c r="O62" t="s">
        <v>339</v>
      </c>
      <c r="P62" t="s">
        <v>570</v>
      </c>
      <c r="Q62" t="s">
        <v>339</v>
      </c>
      <c r="R62" t="s">
        <v>826</v>
      </c>
      <c r="S62" t="s">
        <v>670</v>
      </c>
      <c r="T62" t="s">
        <v>2705</v>
      </c>
      <c r="U62" t="s">
        <v>2706</v>
      </c>
      <c r="V62" t="s">
        <v>41</v>
      </c>
      <c r="W62" t="s">
        <v>339</v>
      </c>
      <c r="X62" t="s">
        <v>339</v>
      </c>
      <c r="Y62" t="s">
        <v>41</v>
      </c>
      <c r="Z62" t="s">
        <v>570</v>
      </c>
      <c r="AA62" t="s">
        <v>570</v>
      </c>
      <c r="AB62" t="s">
        <v>736</v>
      </c>
      <c r="AC62" t="s">
        <v>2600</v>
      </c>
      <c r="AD62" t="s">
        <v>2707</v>
      </c>
      <c r="AE62" t="s">
        <v>2666</v>
      </c>
      <c r="AF62" t="s">
        <v>44</v>
      </c>
      <c r="AG62" t="s">
        <v>328</v>
      </c>
      <c r="AH62" t="s">
        <v>670</v>
      </c>
    </row>
    <row r="63" spans="2:34" x14ac:dyDescent="0.25">
      <c r="B63" t="s">
        <v>54</v>
      </c>
      <c r="C63" t="s">
        <v>571</v>
      </c>
      <c r="D63" t="s">
        <v>55</v>
      </c>
      <c r="E63" t="s">
        <v>572</v>
      </c>
      <c r="F63" t="s">
        <v>573</v>
      </c>
      <c r="G63" t="s">
        <v>56</v>
      </c>
      <c r="H63" t="s">
        <v>574</v>
      </c>
      <c r="I63" t="s">
        <v>64</v>
      </c>
      <c r="J63" t="s">
        <v>65</v>
      </c>
      <c r="K63" t="s">
        <v>58</v>
      </c>
      <c r="L63" t="s">
        <v>66</v>
      </c>
      <c r="M63" t="s">
        <v>67</v>
      </c>
      <c r="N63" t="s">
        <v>65</v>
      </c>
      <c r="O63" t="s">
        <v>58</v>
      </c>
      <c r="P63" t="s">
        <v>69</v>
      </c>
      <c r="Q63" t="s">
        <v>66</v>
      </c>
      <c r="R63" t="s">
        <v>575</v>
      </c>
      <c r="S63" t="s">
        <v>576</v>
      </c>
      <c r="T63" t="s">
        <v>58</v>
      </c>
      <c r="U63" t="s">
        <v>577</v>
      </c>
      <c r="V63" t="s">
        <v>66</v>
      </c>
      <c r="W63" t="s">
        <v>157</v>
      </c>
      <c r="X63" t="s">
        <v>62</v>
      </c>
      <c r="Y63" t="s">
        <v>66</v>
      </c>
      <c r="Z63" t="s">
        <v>147</v>
      </c>
      <c r="AA63" t="s">
        <v>578</v>
      </c>
      <c r="AB63" t="s">
        <v>579</v>
      </c>
      <c r="AC63" t="s">
        <v>580</v>
      </c>
      <c r="AD63" t="s">
        <v>581</v>
      </c>
      <c r="AE63" t="s">
        <v>582</v>
      </c>
      <c r="AF63" t="s">
        <v>583</v>
      </c>
      <c r="AG63" t="s">
        <v>584</v>
      </c>
      <c r="AH63" t="s">
        <v>585</v>
      </c>
    </row>
    <row r="64" spans="2:34" x14ac:dyDescent="0.25">
      <c r="B64" t="s">
        <v>629</v>
      </c>
      <c r="C64" t="s">
        <v>687</v>
      </c>
      <c r="D64" t="s">
        <v>688</v>
      </c>
      <c r="E64" t="s">
        <v>588</v>
      </c>
      <c r="F64" t="s">
        <v>326</v>
      </c>
      <c r="G64" t="s">
        <v>47</v>
      </c>
      <c r="H64" t="s">
        <v>47</v>
      </c>
      <c r="I64" t="s">
        <v>339</v>
      </c>
      <c r="J64" t="s">
        <v>339</v>
      </c>
      <c r="K64" t="s">
        <v>339</v>
      </c>
      <c r="L64" t="s">
        <v>339</v>
      </c>
      <c r="M64" t="s">
        <v>339</v>
      </c>
      <c r="N64" t="s">
        <v>43</v>
      </c>
      <c r="O64" t="s">
        <v>633</v>
      </c>
      <c r="P64" t="s">
        <v>1091</v>
      </c>
      <c r="Q64" t="s">
        <v>339</v>
      </c>
      <c r="R64" t="s">
        <v>639</v>
      </c>
      <c r="S64" t="s">
        <v>673</v>
      </c>
      <c r="T64" t="s">
        <v>1824</v>
      </c>
      <c r="U64" t="s">
        <v>2708</v>
      </c>
      <c r="V64" t="s">
        <v>42</v>
      </c>
      <c r="W64" t="s">
        <v>339</v>
      </c>
      <c r="X64" t="s">
        <v>339</v>
      </c>
      <c r="Y64" t="s">
        <v>42</v>
      </c>
      <c r="Z64" t="s">
        <v>570</v>
      </c>
      <c r="AA64" t="s">
        <v>570</v>
      </c>
      <c r="AB64" t="s">
        <v>736</v>
      </c>
      <c r="AC64" t="s">
        <v>2709</v>
      </c>
      <c r="AD64" t="s">
        <v>2710</v>
      </c>
      <c r="AE64" t="s">
        <v>2711</v>
      </c>
      <c r="AF64" t="s">
        <v>44</v>
      </c>
      <c r="AG64" t="s">
        <v>330</v>
      </c>
      <c r="AH64" t="s">
        <v>629</v>
      </c>
    </row>
    <row r="65" spans="2:34" x14ac:dyDescent="0.25">
      <c r="B65" t="s">
        <v>664</v>
      </c>
      <c r="C65" t="s">
        <v>728</v>
      </c>
      <c r="D65" t="s">
        <v>563</v>
      </c>
      <c r="E65" t="s">
        <v>588</v>
      </c>
      <c r="F65" t="s">
        <v>637</v>
      </c>
      <c r="G65" t="s">
        <v>48</v>
      </c>
      <c r="H65" t="s">
        <v>40</v>
      </c>
      <c r="I65" t="s">
        <v>339</v>
      </c>
      <c r="J65" t="s">
        <v>339</v>
      </c>
      <c r="K65" t="s">
        <v>339</v>
      </c>
      <c r="L65" t="s">
        <v>339</v>
      </c>
      <c r="M65" t="s">
        <v>339</v>
      </c>
      <c r="N65" t="s">
        <v>339</v>
      </c>
      <c r="O65" t="s">
        <v>339</v>
      </c>
      <c r="P65" t="s">
        <v>570</v>
      </c>
      <c r="Q65" t="s">
        <v>339</v>
      </c>
      <c r="R65" t="s">
        <v>855</v>
      </c>
      <c r="S65" t="s">
        <v>783</v>
      </c>
      <c r="T65" t="s">
        <v>2712</v>
      </c>
      <c r="U65" t="s">
        <v>2260</v>
      </c>
      <c r="V65" t="s">
        <v>53</v>
      </c>
      <c r="W65" t="s">
        <v>308</v>
      </c>
      <c r="X65" t="s">
        <v>339</v>
      </c>
      <c r="Y65" t="s">
        <v>53</v>
      </c>
      <c r="Z65" t="s">
        <v>570</v>
      </c>
      <c r="AA65" t="s">
        <v>570</v>
      </c>
      <c r="AB65" t="s">
        <v>774</v>
      </c>
      <c r="AC65" t="s">
        <v>2713</v>
      </c>
      <c r="AD65" t="s">
        <v>2714</v>
      </c>
      <c r="AE65" t="s">
        <v>2715</v>
      </c>
      <c r="AF65" t="s">
        <v>44</v>
      </c>
      <c r="AG65" t="s">
        <v>332</v>
      </c>
      <c r="AH65" t="s">
        <v>664</v>
      </c>
    </row>
    <row r="66" spans="2:34" x14ac:dyDescent="0.25">
      <c r="B66" t="s">
        <v>590</v>
      </c>
      <c r="C66" t="s">
        <v>773</v>
      </c>
      <c r="D66" t="s">
        <v>266</v>
      </c>
      <c r="E66" t="s">
        <v>641</v>
      </c>
      <c r="F66" t="s">
        <v>336</v>
      </c>
      <c r="G66" t="s">
        <v>47</v>
      </c>
      <c r="H66" t="s">
        <v>47</v>
      </c>
      <c r="I66" t="s">
        <v>1165</v>
      </c>
      <c r="J66" t="s">
        <v>1422</v>
      </c>
      <c r="K66" t="s">
        <v>2716</v>
      </c>
      <c r="L66" t="s">
        <v>315</v>
      </c>
      <c r="M66" t="s">
        <v>41</v>
      </c>
      <c r="N66" t="s">
        <v>332</v>
      </c>
      <c r="O66" t="s">
        <v>1131</v>
      </c>
      <c r="P66" t="s">
        <v>2317</v>
      </c>
      <c r="Q66" t="s">
        <v>308</v>
      </c>
      <c r="R66" t="s">
        <v>339</v>
      </c>
      <c r="S66" t="s">
        <v>339</v>
      </c>
      <c r="T66" t="s">
        <v>339</v>
      </c>
      <c r="U66" t="s">
        <v>570</v>
      </c>
      <c r="V66" t="s">
        <v>339</v>
      </c>
      <c r="W66" t="s">
        <v>44</v>
      </c>
      <c r="X66" t="s">
        <v>40</v>
      </c>
      <c r="Y66" t="s">
        <v>308</v>
      </c>
      <c r="Z66" t="s">
        <v>570</v>
      </c>
      <c r="AA66" t="s">
        <v>308</v>
      </c>
      <c r="AB66" t="s">
        <v>1101</v>
      </c>
      <c r="AC66" t="s">
        <v>2717</v>
      </c>
      <c r="AD66" t="s">
        <v>2718</v>
      </c>
      <c r="AE66" t="s">
        <v>2719</v>
      </c>
      <c r="AF66" t="s">
        <v>43</v>
      </c>
      <c r="AG66" t="s">
        <v>48</v>
      </c>
      <c r="AH66" t="s">
        <v>590</v>
      </c>
    </row>
    <row r="67" spans="2:34" x14ac:dyDescent="0.25">
      <c r="B67" t="s">
        <v>650</v>
      </c>
      <c r="C67" t="s">
        <v>977</v>
      </c>
      <c r="D67" t="s">
        <v>254</v>
      </c>
      <c r="E67" t="s">
        <v>594</v>
      </c>
      <c r="F67" t="s">
        <v>325</v>
      </c>
      <c r="G67" t="s">
        <v>48</v>
      </c>
      <c r="H67" t="s">
        <v>41</v>
      </c>
      <c r="I67" t="s">
        <v>339</v>
      </c>
      <c r="J67" t="s">
        <v>339</v>
      </c>
      <c r="K67" t="s">
        <v>339</v>
      </c>
      <c r="L67" t="s">
        <v>339</v>
      </c>
      <c r="M67" t="s">
        <v>339</v>
      </c>
      <c r="N67" t="s">
        <v>859</v>
      </c>
      <c r="O67" t="s">
        <v>1732</v>
      </c>
      <c r="P67" t="s">
        <v>684</v>
      </c>
      <c r="Q67" t="s">
        <v>42</v>
      </c>
      <c r="R67" t="s">
        <v>336</v>
      </c>
      <c r="S67" t="s">
        <v>330</v>
      </c>
      <c r="T67" t="s">
        <v>992</v>
      </c>
      <c r="U67" t="s">
        <v>2720</v>
      </c>
      <c r="V67" t="s">
        <v>308</v>
      </c>
      <c r="W67" t="s">
        <v>308</v>
      </c>
      <c r="X67" t="s">
        <v>308</v>
      </c>
      <c r="Y67" t="s">
        <v>43</v>
      </c>
      <c r="Z67" t="s">
        <v>570</v>
      </c>
      <c r="AA67" t="s">
        <v>570</v>
      </c>
      <c r="AB67" t="s">
        <v>859</v>
      </c>
      <c r="AC67" t="s">
        <v>2204</v>
      </c>
      <c r="AD67" t="s">
        <v>2721</v>
      </c>
      <c r="AE67" t="s">
        <v>2166</v>
      </c>
      <c r="AF67" t="s">
        <v>43</v>
      </c>
      <c r="AG67" t="s">
        <v>319</v>
      </c>
      <c r="AH67" t="s">
        <v>650</v>
      </c>
    </row>
    <row r="68" spans="2:34" x14ac:dyDescent="0.25">
      <c r="B68" t="s">
        <v>616</v>
      </c>
      <c r="C68" t="s">
        <v>810</v>
      </c>
      <c r="D68" t="s">
        <v>242</v>
      </c>
      <c r="E68" t="s">
        <v>594</v>
      </c>
      <c r="F68" t="s">
        <v>324</v>
      </c>
      <c r="G68" t="s">
        <v>46</v>
      </c>
      <c r="H68" t="s">
        <v>46</v>
      </c>
      <c r="I68" t="s">
        <v>339</v>
      </c>
      <c r="J68" t="s">
        <v>339</v>
      </c>
      <c r="K68" t="s">
        <v>339</v>
      </c>
      <c r="L68" t="s">
        <v>339</v>
      </c>
      <c r="M68" t="s">
        <v>339</v>
      </c>
      <c r="N68" t="s">
        <v>1048</v>
      </c>
      <c r="O68" t="s">
        <v>2722</v>
      </c>
      <c r="P68" t="s">
        <v>2723</v>
      </c>
      <c r="Q68" t="s">
        <v>42</v>
      </c>
      <c r="R68" t="s">
        <v>321</v>
      </c>
      <c r="S68" t="s">
        <v>51</v>
      </c>
      <c r="T68" t="s">
        <v>620</v>
      </c>
      <c r="U68" t="s">
        <v>689</v>
      </c>
      <c r="V68" t="s">
        <v>339</v>
      </c>
      <c r="W68" t="s">
        <v>339</v>
      </c>
      <c r="X68" t="s">
        <v>339</v>
      </c>
      <c r="Y68" t="s">
        <v>42</v>
      </c>
      <c r="Z68" t="s">
        <v>570</v>
      </c>
      <c r="AA68" t="s">
        <v>570</v>
      </c>
      <c r="AB68" t="s">
        <v>898</v>
      </c>
      <c r="AC68" t="s">
        <v>2724</v>
      </c>
      <c r="AD68" t="s">
        <v>2156</v>
      </c>
      <c r="AE68" t="s">
        <v>2158</v>
      </c>
      <c r="AF68" t="s">
        <v>42</v>
      </c>
      <c r="AG68" t="s">
        <v>321</v>
      </c>
      <c r="AH68" t="s">
        <v>616</v>
      </c>
    </row>
    <row r="69" spans="2:34" x14ac:dyDescent="0.25">
      <c r="B69" t="s">
        <v>666</v>
      </c>
      <c r="C69" t="s">
        <v>748</v>
      </c>
      <c r="D69" t="s">
        <v>264</v>
      </c>
      <c r="E69" t="s">
        <v>594</v>
      </c>
      <c r="F69" t="s">
        <v>328</v>
      </c>
      <c r="G69" t="s">
        <v>47</v>
      </c>
      <c r="H69" t="s">
        <v>47</v>
      </c>
      <c r="I69" t="s">
        <v>339</v>
      </c>
      <c r="J69" t="s">
        <v>339</v>
      </c>
      <c r="K69" t="s">
        <v>339</v>
      </c>
      <c r="L69" t="s">
        <v>339</v>
      </c>
      <c r="M69" t="s">
        <v>339</v>
      </c>
      <c r="N69" t="s">
        <v>998</v>
      </c>
      <c r="O69" t="s">
        <v>2129</v>
      </c>
      <c r="P69" t="s">
        <v>2218</v>
      </c>
      <c r="Q69" t="s">
        <v>53</v>
      </c>
      <c r="R69" t="s">
        <v>52</v>
      </c>
      <c r="S69" t="s">
        <v>51</v>
      </c>
      <c r="T69" t="s">
        <v>857</v>
      </c>
      <c r="U69" t="s">
        <v>2725</v>
      </c>
      <c r="V69" t="s">
        <v>339</v>
      </c>
      <c r="W69" t="s">
        <v>339</v>
      </c>
      <c r="X69" t="s">
        <v>339</v>
      </c>
      <c r="Y69" t="s">
        <v>53</v>
      </c>
      <c r="Z69" t="s">
        <v>570</v>
      </c>
      <c r="AA69" t="s">
        <v>570</v>
      </c>
      <c r="AB69" t="s">
        <v>891</v>
      </c>
      <c r="AC69" t="s">
        <v>2175</v>
      </c>
      <c r="AD69" t="s">
        <v>2726</v>
      </c>
      <c r="AE69" t="s">
        <v>2727</v>
      </c>
      <c r="AF69" t="s">
        <v>53</v>
      </c>
      <c r="AG69" t="s">
        <v>322</v>
      </c>
      <c r="AH69" t="s">
        <v>666</v>
      </c>
    </row>
    <row r="70" spans="2:34" x14ac:dyDescent="0.25">
      <c r="B70" t="s">
        <v>814</v>
      </c>
      <c r="C70" t="s">
        <v>750</v>
      </c>
      <c r="D70" t="s">
        <v>238</v>
      </c>
      <c r="E70" t="s">
        <v>731</v>
      </c>
      <c r="F70" t="s">
        <v>330</v>
      </c>
      <c r="G70" t="s">
        <v>45</v>
      </c>
      <c r="H70" t="s">
        <v>41</v>
      </c>
      <c r="I70" t="s">
        <v>339</v>
      </c>
      <c r="J70" t="s">
        <v>339</v>
      </c>
      <c r="K70" t="s">
        <v>339</v>
      </c>
      <c r="L70" t="s">
        <v>339</v>
      </c>
      <c r="M70" t="s">
        <v>339</v>
      </c>
      <c r="N70" t="s">
        <v>339</v>
      </c>
      <c r="O70" t="s">
        <v>339</v>
      </c>
      <c r="P70" t="s">
        <v>570</v>
      </c>
      <c r="Q70" t="s">
        <v>339</v>
      </c>
      <c r="R70" t="s">
        <v>633</v>
      </c>
      <c r="S70" t="s">
        <v>335</v>
      </c>
      <c r="T70" t="s">
        <v>1640</v>
      </c>
      <c r="U70" t="s">
        <v>2728</v>
      </c>
      <c r="V70" t="s">
        <v>53</v>
      </c>
      <c r="W70" t="s">
        <v>308</v>
      </c>
      <c r="X70" t="s">
        <v>339</v>
      </c>
      <c r="Y70" t="s">
        <v>53</v>
      </c>
      <c r="Z70" t="s">
        <v>570</v>
      </c>
      <c r="AA70" t="s">
        <v>570</v>
      </c>
      <c r="AB70" t="s">
        <v>624</v>
      </c>
      <c r="AC70" t="s">
        <v>2729</v>
      </c>
      <c r="AD70" t="s">
        <v>2174</v>
      </c>
      <c r="AE70" t="s">
        <v>1759</v>
      </c>
      <c r="AF70" t="s">
        <v>41</v>
      </c>
      <c r="AG70" t="s">
        <v>44</v>
      </c>
      <c r="AH70" t="s">
        <v>814</v>
      </c>
    </row>
    <row r="71" spans="2:34" x14ac:dyDescent="0.25">
      <c r="B71" t="s">
        <v>614</v>
      </c>
      <c r="C71" t="s">
        <v>952</v>
      </c>
      <c r="D71" t="s">
        <v>566</v>
      </c>
      <c r="E71" t="s">
        <v>731</v>
      </c>
      <c r="F71" t="s">
        <v>336</v>
      </c>
      <c r="G71" t="s">
        <v>47</v>
      </c>
      <c r="H71" t="s">
        <v>44</v>
      </c>
      <c r="I71" t="s">
        <v>339</v>
      </c>
      <c r="J71" t="s">
        <v>339</v>
      </c>
      <c r="K71" t="s">
        <v>339</v>
      </c>
      <c r="L71" t="s">
        <v>339</v>
      </c>
      <c r="M71" t="s">
        <v>339</v>
      </c>
      <c r="N71" t="s">
        <v>44</v>
      </c>
      <c r="O71" t="s">
        <v>721</v>
      </c>
      <c r="P71" t="s">
        <v>2330</v>
      </c>
      <c r="Q71" t="s">
        <v>308</v>
      </c>
      <c r="R71" t="s">
        <v>721</v>
      </c>
      <c r="S71" t="s">
        <v>346</v>
      </c>
      <c r="T71" t="s">
        <v>1279</v>
      </c>
      <c r="U71" t="s">
        <v>1984</v>
      </c>
      <c r="V71" t="s">
        <v>42</v>
      </c>
      <c r="W71" t="s">
        <v>308</v>
      </c>
      <c r="X71" t="s">
        <v>339</v>
      </c>
      <c r="Y71" t="s">
        <v>43</v>
      </c>
      <c r="Z71" t="s">
        <v>570</v>
      </c>
      <c r="AA71" t="s">
        <v>570</v>
      </c>
      <c r="AB71" t="s">
        <v>677</v>
      </c>
      <c r="AC71" t="s">
        <v>1971</v>
      </c>
      <c r="AD71" t="s">
        <v>2730</v>
      </c>
      <c r="AE71" t="s">
        <v>1989</v>
      </c>
      <c r="AF71" t="s">
        <v>41</v>
      </c>
      <c r="AG71" t="s">
        <v>45</v>
      </c>
      <c r="AH71" t="s">
        <v>614</v>
      </c>
    </row>
    <row r="72" spans="2:34" x14ac:dyDescent="0.25">
      <c r="B72" t="s">
        <v>677</v>
      </c>
      <c r="C72" t="s">
        <v>784</v>
      </c>
      <c r="D72" t="s">
        <v>568</v>
      </c>
      <c r="E72" t="s">
        <v>588</v>
      </c>
      <c r="F72" t="s">
        <v>325</v>
      </c>
      <c r="G72" t="s">
        <v>46</v>
      </c>
      <c r="H72" t="s">
        <v>46</v>
      </c>
      <c r="I72" t="s">
        <v>339</v>
      </c>
      <c r="J72" t="s">
        <v>339</v>
      </c>
      <c r="K72" t="s">
        <v>339</v>
      </c>
      <c r="L72" t="s">
        <v>339</v>
      </c>
      <c r="M72" t="s">
        <v>339</v>
      </c>
      <c r="N72" t="s">
        <v>339</v>
      </c>
      <c r="O72" t="s">
        <v>339</v>
      </c>
      <c r="P72" t="s">
        <v>570</v>
      </c>
      <c r="Q72" t="s">
        <v>339</v>
      </c>
      <c r="R72" t="s">
        <v>590</v>
      </c>
      <c r="S72" t="s">
        <v>694</v>
      </c>
      <c r="T72" t="s">
        <v>1863</v>
      </c>
      <c r="U72" t="s">
        <v>2731</v>
      </c>
      <c r="V72" t="s">
        <v>53</v>
      </c>
      <c r="W72" t="s">
        <v>339</v>
      </c>
      <c r="X72" t="s">
        <v>339</v>
      </c>
      <c r="Y72" t="s">
        <v>53</v>
      </c>
      <c r="Z72" t="s">
        <v>308</v>
      </c>
      <c r="AA72" t="s">
        <v>570</v>
      </c>
      <c r="AB72" t="s">
        <v>605</v>
      </c>
      <c r="AC72" t="s">
        <v>2732</v>
      </c>
      <c r="AD72" t="s">
        <v>2641</v>
      </c>
      <c r="AE72" t="s">
        <v>2733</v>
      </c>
      <c r="AF72" t="s">
        <v>40</v>
      </c>
      <c r="AG72" t="s">
        <v>334</v>
      </c>
      <c r="AH72" t="s">
        <v>677</v>
      </c>
    </row>
    <row r="73" spans="2:34" x14ac:dyDescent="0.25">
      <c r="B73" t="s">
        <v>624</v>
      </c>
      <c r="C73" t="s">
        <v>1066</v>
      </c>
      <c r="D73" t="s">
        <v>246</v>
      </c>
      <c r="E73" t="s">
        <v>731</v>
      </c>
      <c r="F73" t="s">
        <v>326</v>
      </c>
      <c r="G73" t="s">
        <v>46</v>
      </c>
      <c r="H73" t="s">
        <v>46</v>
      </c>
      <c r="I73" t="s">
        <v>339</v>
      </c>
      <c r="J73" t="s">
        <v>339</v>
      </c>
      <c r="K73" t="s">
        <v>339</v>
      </c>
      <c r="L73" t="s">
        <v>339</v>
      </c>
      <c r="M73" t="s">
        <v>339</v>
      </c>
      <c r="N73" t="s">
        <v>339</v>
      </c>
      <c r="O73" t="s">
        <v>339</v>
      </c>
      <c r="P73" t="s">
        <v>570</v>
      </c>
      <c r="Q73" t="s">
        <v>339</v>
      </c>
      <c r="R73" t="s">
        <v>675</v>
      </c>
      <c r="S73" t="s">
        <v>744</v>
      </c>
      <c r="T73" t="s">
        <v>1724</v>
      </c>
      <c r="U73" t="s">
        <v>2734</v>
      </c>
      <c r="V73" t="s">
        <v>41</v>
      </c>
      <c r="W73" t="s">
        <v>339</v>
      </c>
      <c r="X73" t="s">
        <v>339</v>
      </c>
      <c r="Y73" t="s">
        <v>41</v>
      </c>
      <c r="Z73" t="s">
        <v>570</v>
      </c>
      <c r="AA73" t="s">
        <v>570</v>
      </c>
      <c r="AB73" t="s">
        <v>614</v>
      </c>
      <c r="AC73" t="s">
        <v>2735</v>
      </c>
      <c r="AD73" t="s">
        <v>2736</v>
      </c>
      <c r="AE73" t="s">
        <v>2737</v>
      </c>
      <c r="AF73" t="s">
        <v>40</v>
      </c>
      <c r="AG73" t="s">
        <v>46</v>
      </c>
      <c r="AH73" t="s">
        <v>624</v>
      </c>
    </row>
    <row r="74" spans="2:34" x14ac:dyDescent="0.25">
      <c r="B74" t="s">
        <v>620</v>
      </c>
      <c r="C74" t="s">
        <v>760</v>
      </c>
      <c r="D74" t="s">
        <v>246</v>
      </c>
      <c r="E74" t="s">
        <v>594</v>
      </c>
      <c r="F74" t="s">
        <v>334</v>
      </c>
      <c r="G74" t="s">
        <v>47</v>
      </c>
      <c r="H74" t="s">
        <v>339</v>
      </c>
      <c r="I74" t="s">
        <v>308</v>
      </c>
      <c r="J74" t="s">
        <v>308</v>
      </c>
      <c r="K74" t="s">
        <v>41</v>
      </c>
      <c r="L74" t="s">
        <v>308</v>
      </c>
      <c r="M74" t="s">
        <v>339</v>
      </c>
      <c r="N74" t="s">
        <v>733</v>
      </c>
      <c r="O74" t="s">
        <v>1734</v>
      </c>
      <c r="P74" t="s">
        <v>2738</v>
      </c>
      <c r="Q74" t="s">
        <v>42</v>
      </c>
      <c r="R74" t="s">
        <v>319</v>
      </c>
      <c r="S74" t="s">
        <v>52</v>
      </c>
      <c r="T74" t="s">
        <v>947</v>
      </c>
      <c r="U74" t="s">
        <v>2324</v>
      </c>
      <c r="V74" t="s">
        <v>339</v>
      </c>
      <c r="W74" t="s">
        <v>308</v>
      </c>
      <c r="X74" t="s">
        <v>308</v>
      </c>
      <c r="Y74" t="s">
        <v>42</v>
      </c>
      <c r="Z74" t="s">
        <v>308</v>
      </c>
      <c r="AA74" t="s">
        <v>570</v>
      </c>
      <c r="AB74" t="s">
        <v>678</v>
      </c>
      <c r="AC74" t="s">
        <v>2669</v>
      </c>
      <c r="AD74" t="s">
        <v>2739</v>
      </c>
      <c r="AE74" t="s">
        <v>1757</v>
      </c>
      <c r="AF74" t="s">
        <v>308</v>
      </c>
      <c r="AG74" t="s">
        <v>324</v>
      </c>
      <c r="AH74" t="s">
        <v>620</v>
      </c>
    </row>
    <row r="75" spans="2:34" x14ac:dyDescent="0.25">
      <c r="B75" t="s">
        <v>702</v>
      </c>
      <c r="C75" t="s">
        <v>928</v>
      </c>
      <c r="D75" t="s">
        <v>241</v>
      </c>
      <c r="E75" t="s">
        <v>594</v>
      </c>
      <c r="F75" t="s">
        <v>328</v>
      </c>
      <c r="G75" t="s">
        <v>47</v>
      </c>
      <c r="H75" t="s">
        <v>47</v>
      </c>
      <c r="I75" t="s">
        <v>339</v>
      </c>
      <c r="J75" t="s">
        <v>339</v>
      </c>
      <c r="K75" t="s">
        <v>339</v>
      </c>
      <c r="L75" t="s">
        <v>339</v>
      </c>
      <c r="M75" t="s">
        <v>339</v>
      </c>
      <c r="N75" t="s">
        <v>976</v>
      </c>
      <c r="O75" t="s">
        <v>1925</v>
      </c>
      <c r="P75" t="s">
        <v>2178</v>
      </c>
      <c r="Q75" t="s">
        <v>40</v>
      </c>
      <c r="R75" t="s">
        <v>656</v>
      </c>
      <c r="S75" t="s">
        <v>597</v>
      </c>
      <c r="T75" t="s">
        <v>990</v>
      </c>
      <c r="U75" t="s">
        <v>2740</v>
      </c>
      <c r="V75" t="s">
        <v>308</v>
      </c>
      <c r="W75" t="s">
        <v>40</v>
      </c>
      <c r="X75" t="s">
        <v>339</v>
      </c>
      <c r="Y75" t="s">
        <v>41</v>
      </c>
      <c r="Z75" t="s">
        <v>308</v>
      </c>
      <c r="AA75" t="s">
        <v>570</v>
      </c>
      <c r="AB75" t="s">
        <v>678</v>
      </c>
      <c r="AC75" t="s">
        <v>2147</v>
      </c>
      <c r="AD75" t="s">
        <v>2199</v>
      </c>
      <c r="AE75" t="s">
        <v>2741</v>
      </c>
      <c r="AF75" t="s">
        <v>308</v>
      </c>
      <c r="AG75" t="s">
        <v>325</v>
      </c>
      <c r="AH75" t="s">
        <v>702</v>
      </c>
    </row>
    <row r="76" spans="2:34" x14ac:dyDescent="0.25">
      <c r="B76" t="s">
        <v>826</v>
      </c>
      <c r="C76" t="s">
        <v>753</v>
      </c>
      <c r="D76" t="s">
        <v>566</v>
      </c>
      <c r="E76" t="s">
        <v>588</v>
      </c>
      <c r="F76" t="s">
        <v>328</v>
      </c>
      <c r="G76" t="s">
        <v>47</v>
      </c>
      <c r="H76" t="s">
        <v>47</v>
      </c>
      <c r="I76" t="s">
        <v>339</v>
      </c>
      <c r="J76" t="s">
        <v>339</v>
      </c>
      <c r="K76" t="s">
        <v>339</v>
      </c>
      <c r="L76" t="s">
        <v>339</v>
      </c>
      <c r="M76" t="s">
        <v>339</v>
      </c>
      <c r="N76" t="s">
        <v>43</v>
      </c>
      <c r="O76" t="s">
        <v>338</v>
      </c>
      <c r="P76" t="s">
        <v>2742</v>
      </c>
      <c r="Q76" t="s">
        <v>339</v>
      </c>
      <c r="R76" t="s">
        <v>702</v>
      </c>
      <c r="S76" t="s">
        <v>656</v>
      </c>
      <c r="T76" t="s">
        <v>2743</v>
      </c>
      <c r="U76" t="s">
        <v>2744</v>
      </c>
      <c r="V76" t="s">
        <v>308</v>
      </c>
      <c r="W76" t="s">
        <v>308</v>
      </c>
      <c r="X76" t="s">
        <v>308</v>
      </c>
      <c r="Y76" t="s">
        <v>308</v>
      </c>
      <c r="Z76" t="s">
        <v>570</v>
      </c>
      <c r="AA76" t="s">
        <v>570</v>
      </c>
      <c r="AB76" t="s">
        <v>607</v>
      </c>
      <c r="AC76" t="s">
        <v>2745</v>
      </c>
      <c r="AD76" t="s">
        <v>2746</v>
      </c>
      <c r="AE76" t="s">
        <v>2171</v>
      </c>
      <c r="AF76" t="s">
        <v>308</v>
      </c>
      <c r="AG76" t="s">
        <v>335</v>
      </c>
      <c r="AH76" t="s">
        <v>826</v>
      </c>
    </row>
    <row r="77" spans="2:34" x14ac:dyDescent="0.25">
      <c r="B77" t="s">
        <v>829</v>
      </c>
      <c r="C77" t="s">
        <v>955</v>
      </c>
      <c r="D77" t="s">
        <v>688</v>
      </c>
      <c r="E77" t="s">
        <v>731</v>
      </c>
      <c r="F77" t="s">
        <v>325</v>
      </c>
      <c r="G77" t="s">
        <v>44</v>
      </c>
      <c r="H77" t="s">
        <v>41</v>
      </c>
      <c r="I77" t="s">
        <v>339</v>
      </c>
      <c r="J77" t="s">
        <v>339</v>
      </c>
      <c r="K77" t="s">
        <v>339</v>
      </c>
      <c r="L77" t="s">
        <v>339</v>
      </c>
      <c r="M77" t="s">
        <v>339</v>
      </c>
      <c r="N77" t="s">
        <v>40</v>
      </c>
      <c r="O77" t="s">
        <v>40</v>
      </c>
      <c r="P77" t="s">
        <v>1052</v>
      </c>
      <c r="Q77" t="s">
        <v>339</v>
      </c>
      <c r="R77" t="s">
        <v>781</v>
      </c>
      <c r="S77" t="s">
        <v>597</v>
      </c>
      <c r="T77" t="s">
        <v>1656</v>
      </c>
      <c r="U77" t="s">
        <v>2747</v>
      </c>
      <c r="V77" t="s">
        <v>41</v>
      </c>
      <c r="W77" t="s">
        <v>339</v>
      </c>
      <c r="X77" t="s">
        <v>339</v>
      </c>
      <c r="Y77" t="s">
        <v>41</v>
      </c>
      <c r="Z77" t="s">
        <v>308</v>
      </c>
      <c r="AA77" t="s">
        <v>570</v>
      </c>
      <c r="AB77" t="s">
        <v>814</v>
      </c>
      <c r="AC77" t="s">
        <v>2194</v>
      </c>
      <c r="AD77" t="s">
        <v>2748</v>
      </c>
      <c r="AE77" t="s">
        <v>2749</v>
      </c>
      <c r="AF77" t="s">
        <v>308</v>
      </c>
      <c r="AG77" t="s">
        <v>48</v>
      </c>
      <c r="AH77" t="s">
        <v>829</v>
      </c>
    </row>
    <row r="78" spans="2:34" x14ac:dyDescent="0.25">
      <c r="B78" t="s">
        <v>663</v>
      </c>
      <c r="C78" t="s">
        <v>730</v>
      </c>
      <c r="D78" t="s">
        <v>254</v>
      </c>
      <c r="E78" t="s">
        <v>731</v>
      </c>
      <c r="F78" t="s">
        <v>338</v>
      </c>
      <c r="G78" t="s">
        <v>48</v>
      </c>
      <c r="H78" t="s">
        <v>48</v>
      </c>
      <c r="I78" t="s">
        <v>339</v>
      </c>
      <c r="J78" t="s">
        <v>339</v>
      </c>
      <c r="K78" t="s">
        <v>339</v>
      </c>
      <c r="L78" t="s">
        <v>339</v>
      </c>
      <c r="M78" t="s">
        <v>339</v>
      </c>
      <c r="N78" t="s">
        <v>339</v>
      </c>
      <c r="O78" t="s">
        <v>339</v>
      </c>
      <c r="P78" t="s">
        <v>570</v>
      </c>
      <c r="Q78" t="s">
        <v>339</v>
      </c>
      <c r="R78" t="s">
        <v>656</v>
      </c>
      <c r="S78" t="s">
        <v>694</v>
      </c>
      <c r="T78" t="s">
        <v>1587</v>
      </c>
      <c r="U78" t="s">
        <v>2750</v>
      </c>
      <c r="V78" t="s">
        <v>53</v>
      </c>
      <c r="W78" t="s">
        <v>339</v>
      </c>
      <c r="X78" t="s">
        <v>339</v>
      </c>
      <c r="Y78" t="s">
        <v>53</v>
      </c>
      <c r="Z78" t="s">
        <v>570</v>
      </c>
      <c r="AA78" t="s">
        <v>570</v>
      </c>
      <c r="AB78" t="s">
        <v>814</v>
      </c>
      <c r="AC78" t="s">
        <v>2185</v>
      </c>
      <c r="AD78" t="s">
        <v>2751</v>
      </c>
      <c r="AE78" t="s">
        <v>1873</v>
      </c>
      <c r="AF78" t="s">
        <v>308</v>
      </c>
      <c r="AG78" t="s">
        <v>47</v>
      </c>
      <c r="AH78" t="s">
        <v>663</v>
      </c>
    </row>
    <row r="79" spans="2:34" x14ac:dyDescent="0.25">
      <c r="B79" t="s">
        <v>602</v>
      </c>
      <c r="C79" t="s">
        <v>837</v>
      </c>
      <c r="D79" t="s">
        <v>246</v>
      </c>
      <c r="E79" t="s">
        <v>641</v>
      </c>
      <c r="F79" t="s">
        <v>338</v>
      </c>
      <c r="G79" t="s">
        <v>47</v>
      </c>
      <c r="H79" t="s">
        <v>47</v>
      </c>
      <c r="I79" t="s">
        <v>1165</v>
      </c>
      <c r="J79" t="s">
        <v>1357</v>
      </c>
      <c r="K79" t="s">
        <v>2752</v>
      </c>
      <c r="L79" t="s">
        <v>322</v>
      </c>
      <c r="M79" t="s">
        <v>53</v>
      </c>
      <c r="N79" t="s">
        <v>49</v>
      </c>
      <c r="O79" t="s">
        <v>324</v>
      </c>
      <c r="P79" t="s">
        <v>2753</v>
      </c>
      <c r="Q79" t="s">
        <v>339</v>
      </c>
      <c r="R79" t="s">
        <v>339</v>
      </c>
      <c r="S79" t="s">
        <v>339</v>
      </c>
      <c r="T79" t="s">
        <v>339</v>
      </c>
      <c r="U79" t="s">
        <v>570</v>
      </c>
      <c r="V79" t="s">
        <v>339</v>
      </c>
      <c r="W79" t="s">
        <v>41</v>
      </c>
      <c r="X79" t="s">
        <v>40</v>
      </c>
      <c r="Y79" t="s">
        <v>339</v>
      </c>
      <c r="Z79" t="s">
        <v>570</v>
      </c>
      <c r="AA79" t="s">
        <v>570</v>
      </c>
      <c r="AB79" t="s">
        <v>982</v>
      </c>
      <c r="AC79" t="s">
        <v>2139</v>
      </c>
      <c r="AD79" t="s">
        <v>2521</v>
      </c>
      <c r="AE79" t="s">
        <v>2754</v>
      </c>
      <c r="AF79" t="s">
        <v>570</v>
      </c>
      <c r="AG79" t="s">
        <v>49</v>
      </c>
      <c r="AH79" t="s">
        <v>602</v>
      </c>
    </row>
    <row r="80" spans="2:34" x14ac:dyDescent="0.25">
      <c r="B80" t="s">
        <v>836</v>
      </c>
      <c r="C80" t="s">
        <v>825</v>
      </c>
      <c r="D80" t="s">
        <v>247</v>
      </c>
      <c r="E80" t="s">
        <v>641</v>
      </c>
      <c r="F80" t="s">
        <v>332</v>
      </c>
      <c r="G80" t="s">
        <v>47</v>
      </c>
      <c r="H80" t="s">
        <v>47</v>
      </c>
      <c r="I80" t="s">
        <v>1154</v>
      </c>
      <c r="J80" t="s">
        <v>1357</v>
      </c>
      <c r="K80" t="s">
        <v>2617</v>
      </c>
      <c r="L80" t="s">
        <v>52</v>
      </c>
      <c r="M80" t="s">
        <v>41</v>
      </c>
      <c r="N80" t="s">
        <v>637</v>
      </c>
      <c r="O80" t="s">
        <v>1021</v>
      </c>
      <c r="P80" t="s">
        <v>2755</v>
      </c>
      <c r="Q80" t="s">
        <v>339</v>
      </c>
      <c r="R80" t="s">
        <v>339</v>
      </c>
      <c r="S80" t="s">
        <v>339</v>
      </c>
      <c r="T80" t="s">
        <v>339</v>
      </c>
      <c r="U80" t="s">
        <v>570</v>
      </c>
      <c r="V80" t="s">
        <v>339</v>
      </c>
      <c r="W80" t="s">
        <v>42</v>
      </c>
      <c r="X80" t="s">
        <v>40</v>
      </c>
      <c r="Y80" t="s">
        <v>339</v>
      </c>
      <c r="Z80" t="s">
        <v>570</v>
      </c>
      <c r="AA80" t="s">
        <v>40</v>
      </c>
      <c r="AB80" t="s">
        <v>992</v>
      </c>
      <c r="AC80" t="s">
        <v>2756</v>
      </c>
      <c r="AD80" t="s">
        <v>2757</v>
      </c>
      <c r="AE80" t="s">
        <v>2161</v>
      </c>
      <c r="AF80" t="s">
        <v>570</v>
      </c>
      <c r="AG80" t="s">
        <v>50</v>
      </c>
      <c r="AH80" t="s">
        <v>836</v>
      </c>
    </row>
    <row r="81" spans="2:34" x14ac:dyDescent="0.25">
      <c r="B81" t="s">
        <v>607</v>
      </c>
      <c r="C81" t="s">
        <v>1038</v>
      </c>
      <c r="D81" t="s">
        <v>255</v>
      </c>
      <c r="E81" t="s">
        <v>641</v>
      </c>
      <c r="F81" t="s">
        <v>324</v>
      </c>
      <c r="G81" t="s">
        <v>46</v>
      </c>
      <c r="H81" t="s">
        <v>44</v>
      </c>
      <c r="I81" t="s">
        <v>953</v>
      </c>
      <c r="J81" t="s">
        <v>720</v>
      </c>
      <c r="K81" t="s">
        <v>2758</v>
      </c>
      <c r="L81" t="s">
        <v>47</v>
      </c>
      <c r="M81" t="s">
        <v>41</v>
      </c>
      <c r="N81" t="s">
        <v>686</v>
      </c>
      <c r="O81" t="s">
        <v>1371</v>
      </c>
      <c r="P81" t="s">
        <v>2759</v>
      </c>
      <c r="Q81" t="s">
        <v>44</v>
      </c>
      <c r="R81" t="s">
        <v>339</v>
      </c>
      <c r="S81" t="s">
        <v>339</v>
      </c>
      <c r="T81" t="s">
        <v>339</v>
      </c>
      <c r="U81" t="s">
        <v>570</v>
      </c>
      <c r="V81" t="s">
        <v>339</v>
      </c>
      <c r="W81" t="s">
        <v>41</v>
      </c>
      <c r="X81" t="s">
        <v>40</v>
      </c>
      <c r="Y81" t="s">
        <v>44</v>
      </c>
      <c r="Z81" t="s">
        <v>570</v>
      </c>
      <c r="AA81" t="s">
        <v>570</v>
      </c>
      <c r="AB81" t="s">
        <v>949</v>
      </c>
      <c r="AC81" t="s">
        <v>2760</v>
      </c>
      <c r="AD81" t="s">
        <v>2761</v>
      </c>
      <c r="AE81" t="s">
        <v>2762</v>
      </c>
      <c r="AF81" t="s">
        <v>570</v>
      </c>
      <c r="AG81" t="s">
        <v>51</v>
      </c>
      <c r="AH81" t="s">
        <v>607</v>
      </c>
    </row>
    <row r="82" spans="2:34" x14ac:dyDescent="0.25">
      <c r="B82" t="s">
        <v>841</v>
      </c>
      <c r="C82" t="s">
        <v>869</v>
      </c>
      <c r="D82" t="s">
        <v>249</v>
      </c>
      <c r="E82" t="s">
        <v>641</v>
      </c>
      <c r="F82" t="s">
        <v>330</v>
      </c>
      <c r="G82" t="s">
        <v>47</v>
      </c>
      <c r="H82" t="s">
        <v>47</v>
      </c>
      <c r="I82" t="s">
        <v>1142</v>
      </c>
      <c r="J82" t="s">
        <v>1418</v>
      </c>
      <c r="K82" t="s">
        <v>2763</v>
      </c>
      <c r="L82" t="s">
        <v>48</v>
      </c>
      <c r="M82" t="s">
        <v>45</v>
      </c>
      <c r="N82" t="s">
        <v>675</v>
      </c>
      <c r="O82" t="s">
        <v>788</v>
      </c>
      <c r="P82" t="s">
        <v>2764</v>
      </c>
      <c r="Q82" t="s">
        <v>42</v>
      </c>
      <c r="R82" t="s">
        <v>339</v>
      </c>
      <c r="S82" t="s">
        <v>339</v>
      </c>
      <c r="T82" t="s">
        <v>339</v>
      </c>
      <c r="U82" t="s">
        <v>570</v>
      </c>
      <c r="V82" t="s">
        <v>339</v>
      </c>
      <c r="W82" t="s">
        <v>53</v>
      </c>
      <c r="X82" t="s">
        <v>40</v>
      </c>
      <c r="Y82" t="s">
        <v>42</v>
      </c>
      <c r="Z82" t="s">
        <v>570</v>
      </c>
      <c r="AA82" t="s">
        <v>570</v>
      </c>
      <c r="AB82" t="s">
        <v>1018</v>
      </c>
      <c r="AC82" t="s">
        <v>2765</v>
      </c>
      <c r="AD82" t="s">
        <v>2766</v>
      </c>
      <c r="AE82" t="s">
        <v>2767</v>
      </c>
      <c r="AF82" t="s">
        <v>570</v>
      </c>
      <c r="AG82" t="s">
        <v>52</v>
      </c>
      <c r="AH82" t="s">
        <v>841</v>
      </c>
    </row>
    <row r="83" spans="2:34" x14ac:dyDescent="0.25">
      <c r="B83" t="s">
        <v>605</v>
      </c>
      <c r="C83" t="s">
        <v>858</v>
      </c>
      <c r="D83" t="s">
        <v>264</v>
      </c>
      <c r="E83" t="s">
        <v>641</v>
      </c>
      <c r="F83" t="s">
        <v>334</v>
      </c>
      <c r="G83" t="s">
        <v>47</v>
      </c>
      <c r="H83" t="s">
        <v>47</v>
      </c>
      <c r="I83" t="s">
        <v>1119</v>
      </c>
      <c r="J83" t="s">
        <v>1267</v>
      </c>
      <c r="K83" t="s">
        <v>2768</v>
      </c>
      <c r="L83" t="s">
        <v>315</v>
      </c>
      <c r="M83" t="s">
        <v>47</v>
      </c>
      <c r="N83" t="s">
        <v>52</v>
      </c>
      <c r="O83" t="s">
        <v>682</v>
      </c>
      <c r="P83" t="s">
        <v>2769</v>
      </c>
      <c r="Q83" t="s">
        <v>339</v>
      </c>
      <c r="R83" t="s">
        <v>339</v>
      </c>
      <c r="S83" t="s">
        <v>339</v>
      </c>
      <c r="T83" t="s">
        <v>339</v>
      </c>
      <c r="U83" t="s">
        <v>570</v>
      </c>
      <c r="V83" t="s">
        <v>339</v>
      </c>
      <c r="W83" t="s">
        <v>42</v>
      </c>
      <c r="X83" t="s">
        <v>53</v>
      </c>
      <c r="Y83" t="s">
        <v>339</v>
      </c>
      <c r="Z83" t="s">
        <v>570</v>
      </c>
      <c r="AA83" t="s">
        <v>570</v>
      </c>
      <c r="AB83" t="s">
        <v>1025</v>
      </c>
      <c r="AC83" t="s">
        <v>2770</v>
      </c>
      <c r="AD83" t="s">
        <v>2771</v>
      </c>
      <c r="AE83" t="s">
        <v>2772</v>
      </c>
      <c r="AF83" t="s">
        <v>570</v>
      </c>
      <c r="AG83" t="s">
        <v>313</v>
      </c>
      <c r="AH83" t="s">
        <v>570</v>
      </c>
    </row>
    <row r="84" spans="2:34" x14ac:dyDescent="0.25">
      <c r="B84" t="s">
        <v>647</v>
      </c>
      <c r="C84" t="s">
        <v>847</v>
      </c>
      <c r="D84" t="s">
        <v>259</v>
      </c>
      <c r="E84" t="s">
        <v>641</v>
      </c>
      <c r="F84" t="s">
        <v>724</v>
      </c>
      <c r="G84" t="s">
        <v>47</v>
      </c>
      <c r="H84" t="s">
        <v>47</v>
      </c>
      <c r="I84" t="s">
        <v>1121</v>
      </c>
      <c r="J84" t="s">
        <v>1307</v>
      </c>
      <c r="K84" t="s">
        <v>2773</v>
      </c>
      <c r="L84" t="s">
        <v>319</v>
      </c>
      <c r="M84" t="s">
        <v>44</v>
      </c>
      <c r="N84" t="s">
        <v>51</v>
      </c>
      <c r="O84" t="s">
        <v>330</v>
      </c>
      <c r="P84" t="s">
        <v>2774</v>
      </c>
      <c r="Q84" t="s">
        <v>339</v>
      </c>
      <c r="R84" t="s">
        <v>339</v>
      </c>
      <c r="S84" t="s">
        <v>339</v>
      </c>
      <c r="T84" t="s">
        <v>339</v>
      </c>
      <c r="U84" t="s">
        <v>570</v>
      </c>
      <c r="V84" t="s">
        <v>339</v>
      </c>
      <c r="W84" t="s">
        <v>40</v>
      </c>
      <c r="X84" t="s">
        <v>339</v>
      </c>
      <c r="Y84" t="s">
        <v>339</v>
      </c>
      <c r="Z84" t="s">
        <v>570</v>
      </c>
      <c r="AA84" t="s">
        <v>308</v>
      </c>
      <c r="AB84" t="s">
        <v>1021</v>
      </c>
      <c r="AC84" t="s">
        <v>2674</v>
      </c>
      <c r="AD84" t="s">
        <v>2556</v>
      </c>
      <c r="AE84" t="s">
        <v>2775</v>
      </c>
      <c r="AF84" t="s">
        <v>570</v>
      </c>
      <c r="AG84" t="s">
        <v>315</v>
      </c>
      <c r="AH84" t="s">
        <v>570</v>
      </c>
    </row>
    <row r="85" spans="2:34" x14ac:dyDescent="0.25">
      <c r="B85" t="s">
        <v>752</v>
      </c>
      <c r="C85" t="s">
        <v>844</v>
      </c>
      <c r="D85" t="s">
        <v>256</v>
      </c>
      <c r="E85" t="s">
        <v>641</v>
      </c>
      <c r="F85" t="s">
        <v>330</v>
      </c>
      <c r="G85" t="s">
        <v>46</v>
      </c>
      <c r="H85" t="s">
        <v>46</v>
      </c>
      <c r="I85" t="s">
        <v>953</v>
      </c>
      <c r="J85" t="s">
        <v>720</v>
      </c>
      <c r="K85" t="s">
        <v>2776</v>
      </c>
      <c r="L85" t="s">
        <v>44</v>
      </c>
      <c r="M85" t="s">
        <v>308</v>
      </c>
      <c r="N85" t="s">
        <v>702</v>
      </c>
      <c r="O85" t="s">
        <v>1511</v>
      </c>
      <c r="P85" t="s">
        <v>2216</v>
      </c>
      <c r="Q85" t="s">
        <v>53</v>
      </c>
      <c r="R85" t="s">
        <v>308</v>
      </c>
      <c r="S85" t="s">
        <v>339</v>
      </c>
      <c r="T85" t="s">
        <v>339</v>
      </c>
      <c r="U85" t="s">
        <v>570</v>
      </c>
      <c r="V85" t="s">
        <v>339</v>
      </c>
      <c r="W85" t="s">
        <v>53</v>
      </c>
      <c r="X85" t="s">
        <v>41</v>
      </c>
      <c r="Y85" t="s">
        <v>53</v>
      </c>
      <c r="Z85" t="s">
        <v>40</v>
      </c>
      <c r="AA85" t="s">
        <v>41</v>
      </c>
      <c r="AB85" t="s">
        <v>685</v>
      </c>
      <c r="AC85" t="s">
        <v>2777</v>
      </c>
      <c r="AD85" t="s">
        <v>2778</v>
      </c>
      <c r="AE85" t="s">
        <v>2779</v>
      </c>
      <c r="AF85" t="s">
        <v>570</v>
      </c>
      <c r="AG85" t="s">
        <v>317</v>
      </c>
      <c r="AH85" t="s">
        <v>570</v>
      </c>
    </row>
    <row r="86" spans="2:34" x14ac:dyDescent="0.25">
      <c r="B86" t="s">
        <v>591</v>
      </c>
      <c r="C86" t="s">
        <v>676</v>
      </c>
      <c r="D86" t="s">
        <v>566</v>
      </c>
      <c r="E86" t="s">
        <v>641</v>
      </c>
      <c r="F86" t="s">
        <v>334</v>
      </c>
      <c r="G86" t="s">
        <v>44</v>
      </c>
      <c r="H86" t="s">
        <v>44</v>
      </c>
      <c r="I86" t="s">
        <v>863</v>
      </c>
      <c r="J86" t="s">
        <v>905</v>
      </c>
      <c r="K86" t="s">
        <v>2780</v>
      </c>
      <c r="L86" t="s">
        <v>52</v>
      </c>
      <c r="M86" t="s">
        <v>41</v>
      </c>
      <c r="N86" t="s">
        <v>597</v>
      </c>
      <c r="O86" t="s">
        <v>1181</v>
      </c>
      <c r="P86" t="s">
        <v>2781</v>
      </c>
      <c r="Q86" t="s">
        <v>308</v>
      </c>
      <c r="R86" t="s">
        <v>339</v>
      </c>
      <c r="S86" t="s">
        <v>339</v>
      </c>
      <c r="T86" t="s">
        <v>339</v>
      </c>
      <c r="U86" t="s">
        <v>570</v>
      </c>
      <c r="V86" t="s">
        <v>339</v>
      </c>
      <c r="W86" t="s">
        <v>41</v>
      </c>
      <c r="X86" t="s">
        <v>308</v>
      </c>
      <c r="Y86" t="s">
        <v>308</v>
      </c>
      <c r="Z86" t="s">
        <v>570</v>
      </c>
      <c r="AA86" t="s">
        <v>308</v>
      </c>
      <c r="AB86" t="s">
        <v>1010</v>
      </c>
      <c r="AC86" t="s">
        <v>2782</v>
      </c>
      <c r="AD86" t="s">
        <v>2783</v>
      </c>
      <c r="AE86" t="s">
        <v>2784</v>
      </c>
      <c r="AF86" t="s">
        <v>570</v>
      </c>
      <c r="AG86" t="s">
        <v>319</v>
      </c>
      <c r="AH86" t="s">
        <v>570</v>
      </c>
    </row>
    <row r="87" spans="2:34" x14ac:dyDescent="0.25">
      <c r="B87" t="s">
        <v>774</v>
      </c>
      <c r="C87" t="s">
        <v>948</v>
      </c>
      <c r="D87" t="s">
        <v>1444</v>
      </c>
      <c r="E87" t="s">
        <v>641</v>
      </c>
      <c r="F87" t="s">
        <v>744</v>
      </c>
      <c r="G87" t="s">
        <v>46</v>
      </c>
      <c r="H87" t="s">
        <v>46</v>
      </c>
      <c r="I87" t="s">
        <v>1186</v>
      </c>
      <c r="J87" t="s">
        <v>1490</v>
      </c>
      <c r="K87" t="s">
        <v>2785</v>
      </c>
      <c r="L87" t="s">
        <v>51</v>
      </c>
      <c r="M87" t="s">
        <v>46</v>
      </c>
      <c r="N87" t="s">
        <v>52</v>
      </c>
      <c r="O87" t="s">
        <v>334</v>
      </c>
      <c r="P87" t="s">
        <v>2786</v>
      </c>
      <c r="Q87" t="s">
        <v>308</v>
      </c>
      <c r="R87" t="s">
        <v>339</v>
      </c>
      <c r="S87" t="s">
        <v>339</v>
      </c>
      <c r="T87" t="s">
        <v>339</v>
      </c>
      <c r="U87" t="s">
        <v>570</v>
      </c>
      <c r="V87" t="s">
        <v>339</v>
      </c>
      <c r="W87" t="s">
        <v>41</v>
      </c>
      <c r="X87" t="s">
        <v>41</v>
      </c>
      <c r="Y87" t="s">
        <v>308</v>
      </c>
      <c r="Z87" t="s">
        <v>570</v>
      </c>
      <c r="AA87" t="s">
        <v>40</v>
      </c>
      <c r="AB87" t="s">
        <v>998</v>
      </c>
      <c r="AC87" t="s">
        <v>2787</v>
      </c>
      <c r="AD87" t="s">
        <v>2564</v>
      </c>
      <c r="AE87" t="s">
        <v>2788</v>
      </c>
      <c r="AF87" t="s">
        <v>570</v>
      </c>
      <c r="AG87" t="s">
        <v>321</v>
      </c>
      <c r="AH87" t="s">
        <v>570</v>
      </c>
    </row>
    <row r="88" spans="2:34" x14ac:dyDescent="0.25">
      <c r="B88" t="s">
        <v>736</v>
      </c>
      <c r="C88" t="s">
        <v>865</v>
      </c>
      <c r="D88" t="s">
        <v>251</v>
      </c>
      <c r="E88" t="s">
        <v>641</v>
      </c>
      <c r="F88" t="s">
        <v>332</v>
      </c>
      <c r="G88" t="s">
        <v>48</v>
      </c>
      <c r="H88" t="s">
        <v>48</v>
      </c>
      <c r="I88" t="s">
        <v>1024</v>
      </c>
      <c r="J88" t="s">
        <v>662</v>
      </c>
      <c r="K88" t="s">
        <v>2789</v>
      </c>
      <c r="L88" t="s">
        <v>315</v>
      </c>
      <c r="M88" t="s">
        <v>50</v>
      </c>
      <c r="N88" t="s">
        <v>51</v>
      </c>
      <c r="O88" t="s">
        <v>673</v>
      </c>
      <c r="P88" t="s">
        <v>2790</v>
      </c>
      <c r="Q88" t="s">
        <v>339</v>
      </c>
      <c r="R88" t="s">
        <v>339</v>
      </c>
      <c r="S88" t="s">
        <v>339</v>
      </c>
      <c r="T88" t="s">
        <v>339</v>
      </c>
      <c r="U88" t="s">
        <v>570</v>
      </c>
      <c r="V88" t="s">
        <v>339</v>
      </c>
      <c r="W88" t="s">
        <v>43</v>
      </c>
      <c r="X88" t="s">
        <v>308</v>
      </c>
      <c r="Y88" t="s">
        <v>339</v>
      </c>
      <c r="Z88" t="s">
        <v>570</v>
      </c>
      <c r="AA88" t="s">
        <v>308</v>
      </c>
      <c r="AB88" t="s">
        <v>986</v>
      </c>
      <c r="AC88" t="s">
        <v>1962</v>
      </c>
      <c r="AD88" t="s">
        <v>2659</v>
      </c>
      <c r="AE88" t="s">
        <v>2779</v>
      </c>
      <c r="AF88" t="s">
        <v>570</v>
      </c>
      <c r="AG88" t="s">
        <v>322</v>
      </c>
      <c r="AH88" t="s">
        <v>570</v>
      </c>
    </row>
    <row r="89" spans="2:34" x14ac:dyDescent="0.25">
      <c r="B89" t="s">
        <v>599</v>
      </c>
      <c r="C89" t="s">
        <v>854</v>
      </c>
      <c r="D89" t="s">
        <v>265</v>
      </c>
      <c r="E89" t="s">
        <v>641</v>
      </c>
      <c r="F89" t="s">
        <v>332</v>
      </c>
      <c r="G89" t="s">
        <v>46</v>
      </c>
      <c r="H89" t="s">
        <v>45</v>
      </c>
      <c r="I89" t="s">
        <v>1140</v>
      </c>
      <c r="J89" t="s">
        <v>1307</v>
      </c>
      <c r="K89" t="s">
        <v>2763</v>
      </c>
      <c r="L89" t="s">
        <v>50</v>
      </c>
      <c r="M89" t="s">
        <v>43</v>
      </c>
      <c r="N89" t="s">
        <v>338</v>
      </c>
      <c r="O89" t="s">
        <v>664</v>
      </c>
      <c r="P89" t="s">
        <v>2791</v>
      </c>
      <c r="Q89" t="s">
        <v>339</v>
      </c>
      <c r="R89" t="s">
        <v>339</v>
      </c>
      <c r="S89" t="s">
        <v>339</v>
      </c>
      <c r="T89" t="s">
        <v>339</v>
      </c>
      <c r="U89" t="s">
        <v>570</v>
      </c>
      <c r="V89" t="s">
        <v>339</v>
      </c>
      <c r="W89" t="s">
        <v>53</v>
      </c>
      <c r="X89" t="s">
        <v>40</v>
      </c>
      <c r="Y89" t="s">
        <v>339</v>
      </c>
      <c r="Z89" t="s">
        <v>570</v>
      </c>
      <c r="AA89" t="s">
        <v>308</v>
      </c>
      <c r="AB89" t="s">
        <v>700</v>
      </c>
      <c r="AC89" t="s">
        <v>2792</v>
      </c>
      <c r="AD89" t="s">
        <v>2793</v>
      </c>
      <c r="AE89" t="s">
        <v>2142</v>
      </c>
      <c r="AF89" t="s">
        <v>570</v>
      </c>
      <c r="AG89" t="s">
        <v>324</v>
      </c>
      <c r="AH89" t="s">
        <v>570</v>
      </c>
    </row>
    <row r="90" spans="2:34" x14ac:dyDescent="0.25">
      <c r="B90" t="s">
        <v>855</v>
      </c>
      <c r="C90" t="s">
        <v>867</v>
      </c>
      <c r="D90" t="s">
        <v>239</v>
      </c>
      <c r="E90" t="s">
        <v>641</v>
      </c>
      <c r="F90" t="s">
        <v>326</v>
      </c>
      <c r="G90" t="s">
        <v>47</v>
      </c>
      <c r="H90" t="s">
        <v>47</v>
      </c>
      <c r="I90" t="s">
        <v>1131</v>
      </c>
      <c r="J90" t="s">
        <v>617</v>
      </c>
      <c r="K90" t="s">
        <v>2794</v>
      </c>
      <c r="L90" t="s">
        <v>51</v>
      </c>
      <c r="M90" t="s">
        <v>44</v>
      </c>
      <c r="N90" t="s">
        <v>325</v>
      </c>
      <c r="O90" t="s">
        <v>774</v>
      </c>
      <c r="P90" t="s">
        <v>2795</v>
      </c>
      <c r="Q90" t="s">
        <v>308</v>
      </c>
      <c r="R90" t="s">
        <v>339</v>
      </c>
      <c r="S90" t="s">
        <v>339</v>
      </c>
      <c r="T90" t="s">
        <v>339</v>
      </c>
      <c r="U90" t="s">
        <v>570</v>
      </c>
      <c r="V90" t="s">
        <v>339</v>
      </c>
      <c r="W90" t="s">
        <v>43</v>
      </c>
      <c r="X90" t="s">
        <v>53</v>
      </c>
      <c r="Y90" t="s">
        <v>308</v>
      </c>
      <c r="Z90" t="s">
        <v>570</v>
      </c>
      <c r="AA90" t="s">
        <v>308</v>
      </c>
      <c r="AB90" t="s">
        <v>776</v>
      </c>
      <c r="AC90" t="s">
        <v>2796</v>
      </c>
      <c r="AD90" t="s">
        <v>2200</v>
      </c>
      <c r="AE90" t="s">
        <v>2695</v>
      </c>
      <c r="AF90" t="s">
        <v>570</v>
      </c>
      <c r="AG90" t="s">
        <v>325</v>
      </c>
      <c r="AH90" t="s">
        <v>570</v>
      </c>
    </row>
    <row r="91" spans="2:34" x14ac:dyDescent="0.25">
      <c r="B91" t="s">
        <v>698</v>
      </c>
      <c r="C91" t="s">
        <v>862</v>
      </c>
      <c r="D91" t="s">
        <v>567</v>
      </c>
      <c r="E91" t="s">
        <v>641</v>
      </c>
      <c r="F91" t="s">
        <v>326</v>
      </c>
      <c r="G91" t="s">
        <v>45</v>
      </c>
      <c r="H91" t="s">
        <v>45</v>
      </c>
      <c r="I91" t="s">
        <v>1059</v>
      </c>
      <c r="J91" t="s">
        <v>1214</v>
      </c>
      <c r="K91" t="s">
        <v>2205</v>
      </c>
      <c r="L91" t="s">
        <v>48</v>
      </c>
      <c r="M91" t="s">
        <v>42</v>
      </c>
      <c r="N91" t="s">
        <v>335</v>
      </c>
      <c r="O91" t="s">
        <v>1099</v>
      </c>
      <c r="P91" t="s">
        <v>2206</v>
      </c>
      <c r="Q91" t="s">
        <v>339</v>
      </c>
      <c r="R91" t="s">
        <v>339</v>
      </c>
      <c r="S91" t="s">
        <v>339</v>
      </c>
      <c r="T91" t="s">
        <v>339</v>
      </c>
      <c r="U91" t="s">
        <v>570</v>
      </c>
      <c r="V91" t="s">
        <v>339</v>
      </c>
      <c r="W91" t="s">
        <v>339</v>
      </c>
      <c r="X91" t="s">
        <v>339</v>
      </c>
      <c r="Y91" t="s">
        <v>339</v>
      </c>
      <c r="Z91" t="s">
        <v>570</v>
      </c>
      <c r="AA91" t="s">
        <v>570</v>
      </c>
      <c r="AB91" t="s">
        <v>642</v>
      </c>
      <c r="AC91" t="s">
        <v>2207</v>
      </c>
      <c r="AD91" t="s">
        <v>2208</v>
      </c>
      <c r="AE91" t="s">
        <v>2176</v>
      </c>
      <c r="AF91" t="s">
        <v>570</v>
      </c>
      <c r="AG91" t="s">
        <v>326</v>
      </c>
      <c r="AH91" t="s">
        <v>570</v>
      </c>
    </row>
    <row r="92" spans="2:34" x14ac:dyDescent="0.25">
      <c r="B92" t="s">
        <v>866</v>
      </c>
      <c r="C92" t="s">
        <v>860</v>
      </c>
      <c r="D92" t="s">
        <v>237</v>
      </c>
      <c r="E92" t="s">
        <v>641</v>
      </c>
      <c r="F92" t="s">
        <v>328</v>
      </c>
      <c r="G92" t="s">
        <v>46</v>
      </c>
      <c r="H92" t="s">
        <v>46</v>
      </c>
      <c r="I92" t="s">
        <v>679</v>
      </c>
      <c r="J92" t="s">
        <v>1279</v>
      </c>
      <c r="K92" t="s">
        <v>2797</v>
      </c>
      <c r="L92" t="s">
        <v>46</v>
      </c>
      <c r="M92" t="s">
        <v>41</v>
      </c>
      <c r="N92" t="s">
        <v>322</v>
      </c>
      <c r="O92" t="s">
        <v>620</v>
      </c>
      <c r="P92" t="s">
        <v>2769</v>
      </c>
      <c r="Q92" t="s">
        <v>308</v>
      </c>
      <c r="R92" t="s">
        <v>339</v>
      </c>
      <c r="S92" t="s">
        <v>339</v>
      </c>
      <c r="T92" t="s">
        <v>339</v>
      </c>
      <c r="U92" t="s">
        <v>570</v>
      </c>
      <c r="V92" t="s">
        <v>339</v>
      </c>
      <c r="W92" t="s">
        <v>53</v>
      </c>
      <c r="X92" t="s">
        <v>40</v>
      </c>
      <c r="Y92" t="s">
        <v>308</v>
      </c>
      <c r="Z92" t="s">
        <v>570</v>
      </c>
      <c r="AA92" t="s">
        <v>308</v>
      </c>
      <c r="AB92" t="s">
        <v>956</v>
      </c>
      <c r="AC92" t="s">
        <v>2798</v>
      </c>
      <c r="AD92" t="s">
        <v>2799</v>
      </c>
      <c r="AE92" t="s">
        <v>2800</v>
      </c>
      <c r="AF92" t="s">
        <v>570</v>
      </c>
      <c r="AG92" t="s">
        <v>328</v>
      </c>
      <c r="AH92" t="s">
        <v>570</v>
      </c>
    </row>
    <row r="93" spans="2:34" x14ac:dyDescent="0.25">
      <c r="B93" t="s">
        <v>604</v>
      </c>
      <c r="C93" t="s">
        <v>856</v>
      </c>
      <c r="D93" t="s">
        <v>688</v>
      </c>
      <c r="E93" t="s">
        <v>641</v>
      </c>
      <c r="F93" t="s">
        <v>627</v>
      </c>
      <c r="G93" t="s">
        <v>47</v>
      </c>
      <c r="H93" t="s">
        <v>47</v>
      </c>
      <c r="I93" t="s">
        <v>831</v>
      </c>
      <c r="J93" t="s">
        <v>1354</v>
      </c>
      <c r="K93" t="s">
        <v>2801</v>
      </c>
      <c r="L93" t="s">
        <v>49</v>
      </c>
      <c r="M93" t="s">
        <v>50</v>
      </c>
      <c r="N93" t="s">
        <v>694</v>
      </c>
      <c r="O93" t="s">
        <v>853</v>
      </c>
      <c r="P93" t="s">
        <v>756</v>
      </c>
      <c r="Q93" t="s">
        <v>339</v>
      </c>
      <c r="R93" t="s">
        <v>339</v>
      </c>
      <c r="S93" t="s">
        <v>339</v>
      </c>
      <c r="T93" t="s">
        <v>339</v>
      </c>
      <c r="U93" t="s">
        <v>570</v>
      </c>
      <c r="V93" t="s">
        <v>339</v>
      </c>
      <c r="W93" t="s">
        <v>308</v>
      </c>
      <c r="X93" t="s">
        <v>339</v>
      </c>
      <c r="Y93" t="s">
        <v>339</v>
      </c>
      <c r="Z93" t="s">
        <v>570</v>
      </c>
      <c r="AA93" t="s">
        <v>308</v>
      </c>
      <c r="AB93" t="s">
        <v>863</v>
      </c>
      <c r="AC93" t="s">
        <v>2802</v>
      </c>
      <c r="AD93" t="s">
        <v>2701</v>
      </c>
      <c r="AE93" t="s">
        <v>2803</v>
      </c>
      <c r="AF93" t="s">
        <v>570</v>
      </c>
      <c r="AG93" t="s">
        <v>330</v>
      </c>
      <c r="AH93" t="s">
        <v>570</v>
      </c>
    </row>
    <row r="94" spans="2:34" x14ac:dyDescent="0.25">
      <c r="B94" t="s">
        <v>54</v>
      </c>
      <c r="C94" t="s">
        <v>571</v>
      </c>
      <c r="D94" t="s">
        <v>55</v>
      </c>
      <c r="E94" t="s">
        <v>572</v>
      </c>
      <c r="F94" t="s">
        <v>573</v>
      </c>
      <c r="G94" t="s">
        <v>56</v>
      </c>
      <c r="H94" t="s">
        <v>574</v>
      </c>
      <c r="I94" t="s">
        <v>64</v>
      </c>
      <c r="J94" t="s">
        <v>65</v>
      </c>
      <c r="K94" t="s">
        <v>58</v>
      </c>
      <c r="L94" t="s">
        <v>66</v>
      </c>
      <c r="M94" t="s">
        <v>67</v>
      </c>
      <c r="N94" t="s">
        <v>65</v>
      </c>
      <c r="O94" t="s">
        <v>58</v>
      </c>
      <c r="P94" t="s">
        <v>69</v>
      </c>
      <c r="Q94" t="s">
        <v>66</v>
      </c>
      <c r="R94" t="s">
        <v>575</v>
      </c>
      <c r="S94" t="s">
        <v>576</v>
      </c>
      <c r="T94" t="s">
        <v>58</v>
      </c>
      <c r="U94" t="s">
        <v>577</v>
      </c>
      <c r="V94" t="s">
        <v>66</v>
      </c>
      <c r="W94" t="s">
        <v>157</v>
      </c>
      <c r="X94" t="s">
        <v>62</v>
      </c>
      <c r="Y94" t="s">
        <v>66</v>
      </c>
      <c r="Z94" t="s">
        <v>147</v>
      </c>
      <c r="AA94" t="s">
        <v>578</v>
      </c>
      <c r="AB94" t="s">
        <v>579</v>
      </c>
      <c r="AC94" t="s">
        <v>580</v>
      </c>
      <c r="AD94" t="s">
        <v>581</v>
      </c>
      <c r="AE94" t="s">
        <v>582</v>
      </c>
      <c r="AF94" t="s">
        <v>583</v>
      </c>
      <c r="AG94" t="s">
        <v>584</v>
      </c>
      <c r="AH94" t="s">
        <v>585</v>
      </c>
    </row>
    <row r="95" spans="2:34" x14ac:dyDescent="0.25">
      <c r="B95" t="s">
        <v>838</v>
      </c>
      <c r="C95" t="s">
        <v>875</v>
      </c>
      <c r="D95" t="s">
        <v>267</v>
      </c>
      <c r="E95" t="s">
        <v>641</v>
      </c>
      <c r="F95" t="s">
        <v>328</v>
      </c>
      <c r="G95" t="s">
        <v>43</v>
      </c>
      <c r="H95" t="s">
        <v>43</v>
      </c>
      <c r="I95" t="s">
        <v>916</v>
      </c>
      <c r="J95" t="s">
        <v>1073</v>
      </c>
      <c r="K95" t="s">
        <v>2210</v>
      </c>
      <c r="L95" t="s">
        <v>45</v>
      </c>
      <c r="M95" t="s">
        <v>40</v>
      </c>
      <c r="N95" t="s">
        <v>639</v>
      </c>
      <c r="O95" t="s">
        <v>1253</v>
      </c>
      <c r="P95" t="s">
        <v>2211</v>
      </c>
      <c r="Q95" t="s">
        <v>40</v>
      </c>
      <c r="R95" t="s">
        <v>339</v>
      </c>
      <c r="S95" t="s">
        <v>339</v>
      </c>
      <c r="T95" t="s">
        <v>339</v>
      </c>
      <c r="U95" t="s">
        <v>570</v>
      </c>
      <c r="V95" t="s">
        <v>339</v>
      </c>
      <c r="W95" t="s">
        <v>41</v>
      </c>
      <c r="X95" t="s">
        <v>40</v>
      </c>
      <c r="Y95" t="s">
        <v>40</v>
      </c>
      <c r="Z95" t="s">
        <v>570</v>
      </c>
      <c r="AA95" t="s">
        <v>308</v>
      </c>
      <c r="AB95" t="s">
        <v>935</v>
      </c>
      <c r="AC95" t="s">
        <v>2162</v>
      </c>
      <c r="AD95" t="s">
        <v>2212</v>
      </c>
      <c r="AE95" t="s">
        <v>2213</v>
      </c>
      <c r="AF95" t="s">
        <v>570</v>
      </c>
      <c r="AG95" t="s">
        <v>332</v>
      </c>
      <c r="AH95" t="s">
        <v>570</v>
      </c>
    </row>
    <row r="96" spans="2:34" x14ac:dyDescent="0.25">
      <c r="B96" t="s">
        <v>595</v>
      </c>
      <c r="C96" t="s">
        <v>1528</v>
      </c>
      <c r="D96" t="s">
        <v>568</v>
      </c>
      <c r="E96" t="s">
        <v>641</v>
      </c>
      <c r="F96" t="s">
        <v>637</v>
      </c>
      <c r="G96" t="s">
        <v>44</v>
      </c>
      <c r="H96" t="s">
        <v>42</v>
      </c>
      <c r="I96" t="s">
        <v>699</v>
      </c>
      <c r="J96" t="s">
        <v>1024</v>
      </c>
      <c r="K96" t="s">
        <v>2804</v>
      </c>
      <c r="L96" t="s">
        <v>47</v>
      </c>
      <c r="M96" t="s">
        <v>41</v>
      </c>
      <c r="N96" t="s">
        <v>322</v>
      </c>
      <c r="O96" t="s">
        <v>647</v>
      </c>
      <c r="P96" t="s">
        <v>2805</v>
      </c>
      <c r="Q96" t="s">
        <v>308</v>
      </c>
      <c r="R96" t="s">
        <v>339</v>
      </c>
      <c r="S96" t="s">
        <v>339</v>
      </c>
      <c r="T96" t="s">
        <v>339</v>
      </c>
      <c r="U96" t="s">
        <v>570</v>
      </c>
      <c r="V96" t="s">
        <v>339</v>
      </c>
      <c r="W96" t="s">
        <v>53</v>
      </c>
      <c r="X96" t="s">
        <v>41</v>
      </c>
      <c r="Y96" t="s">
        <v>308</v>
      </c>
      <c r="Z96" t="s">
        <v>570</v>
      </c>
      <c r="AA96" t="s">
        <v>308</v>
      </c>
      <c r="AB96" t="s">
        <v>907</v>
      </c>
      <c r="AC96" t="s">
        <v>2806</v>
      </c>
      <c r="AD96" t="s">
        <v>2148</v>
      </c>
      <c r="AE96" t="s">
        <v>2807</v>
      </c>
      <c r="AF96" t="s">
        <v>570</v>
      </c>
      <c r="AG96" t="s">
        <v>334</v>
      </c>
      <c r="AH96" t="s">
        <v>570</v>
      </c>
    </row>
    <row r="97" spans="2:34" x14ac:dyDescent="0.25">
      <c r="B97" t="s">
        <v>864</v>
      </c>
      <c r="C97" t="s">
        <v>851</v>
      </c>
      <c r="D97" t="s">
        <v>253</v>
      </c>
      <c r="E97" t="s">
        <v>641</v>
      </c>
      <c r="F97" t="s">
        <v>328</v>
      </c>
      <c r="G97" t="s">
        <v>45</v>
      </c>
      <c r="H97" t="s">
        <v>45</v>
      </c>
      <c r="I97" t="s">
        <v>982</v>
      </c>
      <c r="J97" t="s">
        <v>893</v>
      </c>
      <c r="K97" t="s">
        <v>2215</v>
      </c>
      <c r="L97" t="s">
        <v>45</v>
      </c>
      <c r="M97" t="s">
        <v>42</v>
      </c>
      <c r="N97" t="s">
        <v>338</v>
      </c>
      <c r="O97" t="s">
        <v>1070</v>
      </c>
      <c r="P97" t="s">
        <v>2216</v>
      </c>
      <c r="Q97" t="s">
        <v>339</v>
      </c>
      <c r="R97" t="s">
        <v>40</v>
      </c>
      <c r="S97" t="s">
        <v>308</v>
      </c>
      <c r="T97" t="s">
        <v>339</v>
      </c>
      <c r="U97" t="s">
        <v>939</v>
      </c>
      <c r="V97" t="s">
        <v>339</v>
      </c>
      <c r="W97" t="s">
        <v>53</v>
      </c>
      <c r="X97" t="s">
        <v>40</v>
      </c>
      <c r="Y97" t="s">
        <v>339</v>
      </c>
      <c r="Z97" t="s">
        <v>570</v>
      </c>
      <c r="AA97" t="s">
        <v>570</v>
      </c>
      <c r="AB97" t="s">
        <v>644</v>
      </c>
      <c r="AC97" t="s">
        <v>2180</v>
      </c>
      <c r="AD97" t="s">
        <v>1986</v>
      </c>
      <c r="AE97" t="s">
        <v>2160</v>
      </c>
      <c r="AF97" t="s">
        <v>570</v>
      </c>
      <c r="AG97" t="s">
        <v>335</v>
      </c>
      <c r="AH97" t="s">
        <v>570</v>
      </c>
    </row>
    <row r="98" spans="2:34" x14ac:dyDescent="0.25">
      <c r="B98" t="s">
        <v>680</v>
      </c>
      <c r="C98" t="s">
        <v>901</v>
      </c>
      <c r="D98" t="s">
        <v>259</v>
      </c>
      <c r="E98" t="s">
        <v>594</v>
      </c>
      <c r="F98" t="s">
        <v>332</v>
      </c>
      <c r="G98" t="s">
        <v>46</v>
      </c>
      <c r="H98" t="s">
        <v>46</v>
      </c>
      <c r="I98" t="s">
        <v>339</v>
      </c>
      <c r="J98" t="s">
        <v>339</v>
      </c>
      <c r="K98" t="s">
        <v>339</v>
      </c>
      <c r="L98" t="s">
        <v>339</v>
      </c>
      <c r="M98" t="s">
        <v>339</v>
      </c>
      <c r="N98" t="s">
        <v>746</v>
      </c>
      <c r="O98" t="s">
        <v>2070</v>
      </c>
      <c r="P98" t="s">
        <v>2808</v>
      </c>
      <c r="Q98" t="s">
        <v>40</v>
      </c>
      <c r="R98" t="s">
        <v>334</v>
      </c>
      <c r="S98" t="s">
        <v>328</v>
      </c>
      <c r="T98" t="s">
        <v>1170</v>
      </c>
      <c r="U98" t="s">
        <v>2809</v>
      </c>
      <c r="V98" t="s">
        <v>308</v>
      </c>
      <c r="W98" t="s">
        <v>339</v>
      </c>
      <c r="X98" t="s">
        <v>339</v>
      </c>
      <c r="Y98" t="s">
        <v>41</v>
      </c>
      <c r="Z98" t="s">
        <v>570</v>
      </c>
      <c r="AA98" t="s">
        <v>570</v>
      </c>
      <c r="AB98" t="s">
        <v>779</v>
      </c>
      <c r="AC98" t="s">
        <v>2810</v>
      </c>
      <c r="AD98" t="s">
        <v>2811</v>
      </c>
      <c r="AE98" t="s">
        <v>2158</v>
      </c>
      <c r="AF98" t="s">
        <v>570</v>
      </c>
      <c r="AG98" t="s">
        <v>326</v>
      </c>
      <c r="AH98" t="s">
        <v>570</v>
      </c>
    </row>
    <row r="99" spans="2:34" x14ac:dyDescent="0.25">
      <c r="B99" t="s">
        <v>779</v>
      </c>
      <c r="C99" t="s">
        <v>878</v>
      </c>
      <c r="D99" t="s">
        <v>267</v>
      </c>
      <c r="E99" t="s">
        <v>641</v>
      </c>
      <c r="F99" t="s">
        <v>346</v>
      </c>
      <c r="G99" t="s">
        <v>44</v>
      </c>
      <c r="H99" t="s">
        <v>42</v>
      </c>
      <c r="I99" t="s">
        <v>864</v>
      </c>
      <c r="J99" t="s">
        <v>1010</v>
      </c>
      <c r="K99" t="s">
        <v>2812</v>
      </c>
      <c r="L99" t="s">
        <v>44</v>
      </c>
      <c r="M99" t="s">
        <v>42</v>
      </c>
      <c r="N99" t="s">
        <v>332</v>
      </c>
      <c r="O99" t="s">
        <v>705</v>
      </c>
      <c r="P99" t="s">
        <v>2813</v>
      </c>
      <c r="Q99" t="s">
        <v>308</v>
      </c>
      <c r="R99" t="s">
        <v>339</v>
      </c>
      <c r="S99" t="s">
        <v>339</v>
      </c>
      <c r="T99" t="s">
        <v>339</v>
      </c>
      <c r="U99" t="s">
        <v>570</v>
      </c>
      <c r="V99" t="s">
        <v>339</v>
      </c>
      <c r="W99" t="s">
        <v>40</v>
      </c>
      <c r="X99" t="s">
        <v>308</v>
      </c>
      <c r="Y99" t="s">
        <v>308</v>
      </c>
      <c r="Z99" t="s">
        <v>570</v>
      </c>
      <c r="AA99" t="s">
        <v>308</v>
      </c>
      <c r="AB99" t="s">
        <v>855</v>
      </c>
      <c r="AC99" t="s">
        <v>2172</v>
      </c>
      <c r="AD99" t="s">
        <v>2814</v>
      </c>
      <c r="AE99" t="s">
        <v>2815</v>
      </c>
      <c r="AF99" t="s">
        <v>570</v>
      </c>
      <c r="AG99" t="s">
        <v>338</v>
      </c>
      <c r="AH99" t="s">
        <v>570</v>
      </c>
    </row>
    <row r="100" spans="2:34" x14ac:dyDescent="0.25">
      <c r="B100" t="s">
        <v>678</v>
      </c>
      <c r="C100" t="s">
        <v>917</v>
      </c>
      <c r="D100" t="s">
        <v>561</v>
      </c>
      <c r="E100" t="s">
        <v>641</v>
      </c>
      <c r="F100" t="s">
        <v>325</v>
      </c>
      <c r="G100" t="s">
        <v>47</v>
      </c>
      <c r="H100" t="s">
        <v>47</v>
      </c>
      <c r="I100" t="s">
        <v>1125</v>
      </c>
      <c r="J100" t="s">
        <v>1407</v>
      </c>
      <c r="K100" t="s">
        <v>2816</v>
      </c>
      <c r="L100" t="s">
        <v>43</v>
      </c>
      <c r="M100" t="s">
        <v>43</v>
      </c>
      <c r="N100" t="s">
        <v>322</v>
      </c>
      <c r="O100" t="s">
        <v>605</v>
      </c>
      <c r="P100" t="s">
        <v>2817</v>
      </c>
      <c r="Q100" t="s">
        <v>339</v>
      </c>
      <c r="R100" t="s">
        <v>339</v>
      </c>
      <c r="S100" t="s">
        <v>339</v>
      </c>
      <c r="T100" t="s">
        <v>339</v>
      </c>
      <c r="U100" t="s">
        <v>570</v>
      </c>
      <c r="V100" t="s">
        <v>339</v>
      </c>
      <c r="W100" t="s">
        <v>45</v>
      </c>
      <c r="X100" t="s">
        <v>43</v>
      </c>
      <c r="Y100" t="s">
        <v>339</v>
      </c>
      <c r="Z100" t="s">
        <v>570</v>
      </c>
      <c r="AA100" t="s">
        <v>570</v>
      </c>
      <c r="AB100" t="s">
        <v>855</v>
      </c>
      <c r="AC100" t="s">
        <v>1977</v>
      </c>
      <c r="AD100" t="s">
        <v>2818</v>
      </c>
      <c r="AE100" t="s">
        <v>2181</v>
      </c>
      <c r="AF100" t="s">
        <v>570</v>
      </c>
      <c r="AG100" t="s">
        <v>336</v>
      </c>
      <c r="AH100" t="s">
        <v>570</v>
      </c>
    </row>
    <row r="101" spans="2:34" x14ac:dyDescent="0.25">
      <c r="B101" t="s">
        <v>888</v>
      </c>
      <c r="C101" t="s">
        <v>1026</v>
      </c>
      <c r="D101" t="s">
        <v>250</v>
      </c>
      <c r="E101" t="s">
        <v>594</v>
      </c>
      <c r="F101" t="s">
        <v>336</v>
      </c>
      <c r="G101" t="s">
        <v>47</v>
      </c>
      <c r="H101" t="s">
        <v>40</v>
      </c>
      <c r="I101" t="s">
        <v>339</v>
      </c>
      <c r="J101" t="s">
        <v>339</v>
      </c>
      <c r="K101" t="s">
        <v>339</v>
      </c>
      <c r="L101" t="s">
        <v>339</v>
      </c>
      <c r="M101" t="s">
        <v>339</v>
      </c>
      <c r="N101" t="s">
        <v>855</v>
      </c>
      <c r="O101" t="s">
        <v>1453</v>
      </c>
      <c r="P101" t="s">
        <v>1987</v>
      </c>
      <c r="Q101" t="s">
        <v>43</v>
      </c>
      <c r="R101" t="s">
        <v>50</v>
      </c>
      <c r="S101" t="s">
        <v>47</v>
      </c>
      <c r="T101" t="s">
        <v>814</v>
      </c>
      <c r="U101" t="s">
        <v>2354</v>
      </c>
      <c r="V101" t="s">
        <v>308</v>
      </c>
      <c r="W101" t="s">
        <v>308</v>
      </c>
      <c r="X101" t="s">
        <v>339</v>
      </c>
      <c r="Y101" t="s">
        <v>44</v>
      </c>
      <c r="Z101" t="s">
        <v>570</v>
      </c>
      <c r="AA101" t="s">
        <v>570</v>
      </c>
      <c r="AB101" t="s">
        <v>736</v>
      </c>
      <c r="AC101" t="s">
        <v>2188</v>
      </c>
      <c r="AD101" t="s">
        <v>2223</v>
      </c>
      <c r="AE101" t="s">
        <v>2247</v>
      </c>
      <c r="AF101" t="s">
        <v>570</v>
      </c>
      <c r="AG101" t="s">
        <v>328</v>
      </c>
      <c r="AH101" t="s">
        <v>570</v>
      </c>
    </row>
    <row r="102" spans="2:34" x14ac:dyDescent="0.25">
      <c r="B102" t="s">
        <v>891</v>
      </c>
      <c r="C102" t="s">
        <v>782</v>
      </c>
      <c r="D102" t="s">
        <v>252</v>
      </c>
      <c r="E102" t="s">
        <v>594</v>
      </c>
      <c r="F102" t="s">
        <v>330</v>
      </c>
      <c r="G102" t="s">
        <v>47</v>
      </c>
      <c r="H102" t="s">
        <v>53</v>
      </c>
      <c r="I102" t="s">
        <v>339</v>
      </c>
      <c r="J102" t="s">
        <v>339</v>
      </c>
      <c r="K102" t="s">
        <v>339</v>
      </c>
      <c r="L102" t="s">
        <v>339</v>
      </c>
      <c r="M102" t="s">
        <v>339</v>
      </c>
      <c r="N102" t="s">
        <v>848</v>
      </c>
      <c r="O102" t="s">
        <v>1724</v>
      </c>
      <c r="P102" t="s">
        <v>2819</v>
      </c>
      <c r="Q102" t="s">
        <v>42</v>
      </c>
      <c r="R102" t="s">
        <v>51</v>
      </c>
      <c r="S102" t="s">
        <v>49</v>
      </c>
      <c r="T102" t="s">
        <v>711</v>
      </c>
      <c r="U102" t="s">
        <v>693</v>
      </c>
      <c r="V102" t="s">
        <v>339</v>
      </c>
      <c r="W102" t="s">
        <v>40</v>
      </c>
      <c r="X102" t="s">
        <v>308</v>
      </c>
      <c r="Y102" t="s">
        <v>42</v>
      </c>
      <c r="Z102" t="s">
        <v>570</v>
      </c>
      <c r="AA102" t="s">
        <v>570</v>
      </c>
      <c r="AB102" t="s">
        <v>752</v>
      </c>
      <c r="AC102" t="s">
        <v>2237</v>
      </c>
      <c r="AD102" t="s">
        <v>1988</v>
      </c>
      <c r="AE102" t="s">
        <v>2235</v>
      </c>
      <c r="AF102" t="s">
        <v>570</v>
      </c>
      <c r="AG102" t="s">
        <v>330</v>
      </c>
      <c r="AH102" t="s">
        <v>570</v>
      </c>
    </row>
    <row r="103" spans="2:34" x14ac:dyDescent="0.25">
      <c r="B103" t="s">
        <v>644</v>
      </c>
      <c r="C103" t="s">
        <v>936</v>
      </c>
      <c r="D103" t="s">
        <v>229</v>
      </c>
      <c r="E103" t="s">
        <v>594</v>
      </c>
      <c r="F103" t="s">
        <v>326</v>
      </c>
      <c r="G103" t="s">
        <v>48</v>
      </c>
      <c r="H103" t="s">
        <v>40</v>
      </c>
      <c r="I103" t="s">
        <v>339</v>
      </c>
      <c r="J103" t="s">
        <v>308</v>
      </c>
      <c r="K103" t="s">
        <v>339</v>
      </c>
      <c r="L103" t="s">
        <v>339</v>
      </c>
      <c r="M103" t="s">
        <v>339</v>
      </c>
      <c r="N103" t="s">
        <v>664</v>
      </c>
      <c r="O103" t="s">
        <v>749</v>
      </c>
      <c r="P103" t="s">
        <v>742</v>
      </c>
      <c r="Q103" t="s">
        <v>40</v>
      </c>
      <c r="R103" t="s">
        <v>346</v>
      </c>
      <c r="S103" t="s">
        <v>334</v>
      </c>
      <c r="T103" t="s">
        <v>1127</v>
      </c>
      <c r="U103" t="s">
        <v>2820</v>
      </c>
      <c r="V103" t="s">
        <v>53</v>
      </c>
      <c r="W103" t="s">
        <v>339</v>
      </c>
      <c r="X103" t="s">
        <v>339</v>
      </c>
      <c r="Y103" t="s">
        <v>43</v>
      </c>
      <c r="Z103" t="s">
        <v>570</v>
      </c>
      <c r="AA103" t="s">
        <v>570</v>
      </c>
      <c r="AB103" t="s">
        <v>647</v>
      </c>
      <c r="AC103" t="s">
        <v>2169</v>
      </c>
      <c r="AD103" t="s">
        <v>2170</v>
      </c>
      <c r="AE103" t="s">
        <v>2188</v>
      </c>
      <c r="AF103" t="s">
        <v>570</v>
      </c>
      <c r="AG103" t="s">
        <v>332</v>
      </c>
      <c r="AH103" t="s">
        <v>570</v>
      </c>
    </row>
    <row r="104" spans="2:34" x14ac:dyDescent="0.25">
      <c r="B104" t="s">
        <v>898</v>
      </c>
      <c r="C104" t="s">
        <v>1013</v>
      </c>
      <c r="D104" t="s">
        <v>264</v>
      </c>
      <c r="E104" t="s">
        <v>594</v>
      </c>
      <c r="F104" t="s">
        <v>326</v>
      </c>
      <c r="G104" t="s">
        <v>46</v>
      </c>
      <c r="H104" t="s">
        <v>339</v>
      </c>
      <c r="I104" t="s">
        <v>339</v>
      </c>
      <c r="J104" t="s">
        <v>339</v>
      </c>
      <c r="K104" t="s">
        <v>339</v>
      </c>
      <c r="L104" t="s">
        <v>339</v>
      </c>
      <c r="M104" t="s">
        <v>339</v>
      </c>
      <c r="N104" t="s">
        <v>916</v>
      </c>
      <c r="O104" t="s">
        <v>1446</v>
      </c>
      <c r="P104" t="s">
        <v>2769</v>
      </c>
      <c r="Q104" t="s">
        <v>43</v>
      </c>
      <c r="R104" t="s">
        <v>47</v>
      </c>
      <c r="S104" t="s">
        <v>46</v>
      </c>
      <c r="T104" t="s">
        <v>614</v>
      </c>
      <c r="U104" t="s">
        <v>2821</v>
      </c>
      <c r="V104" t="s">
        <v>339</v>
      </c>
      <c r="W104" t="s">
        <v>339</v>
      </c>
      <c r="X104" t="s">
        <v>339</v>
      </c>
      <c r="Y104" t="s">
        <v>43</v>
      </c>
      <c r="Z104" t="s">
        <v>570</v>
      </c>
      <c r="AA104" t="s">
        <v>570</v>
      </c>
      <c r="AB104" t="s">
        <v>841</v>
      </c>
      <c r="AC104" t="s">
        <v>2822</v>
      </c>
      <c r="AD104" t="s">
        <v>2197</v>
      </c>
      <c r="AE104" t="s">
        <v>2823</v>
      </c>
      <c r="AF104" t="s">
        <v>570</v>
      </c>
      <c r="AG104" t="s">
        <v>335</v>
      </c>
      <c r="AH104" t="s">
        <v>570</v>
      </c>
    </row>
    <row r="105" spans="2:34" x14ac:dyDescent="0.25">
      <c r="B105" t="s">
        <v>859</v>
      </c>
      <c r="C105" t="s">
        <v>899</v>
      </c>
      <c r="D105" t="s">
        <v>567</v>
      </c>
      <c r="E105" t="s">
        <v>594</v>
      </c>
      <c r="F105" t="s">
        <v>328</v>
      </c>
      <c r="G105" t="s">
        <v>47</v>
      </c>
      <c r="H105" t="s">
        <v>40</v>
      </c>
      <c r="I105" t="s">
        <v>339</v>
      </c>
      <c r="J105" t="s">
        <v>339</v>
      </c>
      <c r="K105" t="s">
        <v>339</v>
      </c>
      <c r="L105" t="s">
        <v>339</v>
      </c>
      <c r="M105" t="s">
        <v>339</v>
      </c>
      <c r="N105" t="s">
        <v>898</v>
      </c>
      <c r="O105" t="s">
        <v>1439</v>
      </c>
      <c r="P105" t="s">
        <v>2824</v>
      </c>
      <c r="Q105" t="s">
        <v>40</v>
      </c>
      <c r="R105" t="s">
        <v>328</v>
      </c>
      <c r="S105" t="s">
        <v>313</v>
      </c>
      <c r="T105" t="s">
        <v>816</v>
      </c>
      <c r="U105" t="s">
        <v>2256</v>
      </c>
      <c r="V105" t="s">
        <v>40</v>
      </c>
      <c r="W105" t="s">
        <v>339</v>
      </c>
      <c r="X105" t="s">
        <v>339</v>
      </c>
      <c r="Y105" t="s">
        <v>53</v>
      </c>
      <c r="Z105" t="s">
        <v>570</v>
      </c>
      <c r="AA105" t="s">
        <v>570</v>
      </c>
      <c r="AB105" t="s">
        <v>841</v>
      </c>
      <c r="AC105" t="s">
        <v>2225</v>
      </c>
      <c r="AD105" t="s">
        <v>2825</v>
      </c>
      <c r="AE105" t="s">
        <v>2250</v>
      </c>
      <c r="AF105" t="s">
        <v>570</v>
      </c>
      <c r="AG105" t="s">
        <v>334</v>
      </c>
      <c r="AH105" t="s">
        <v>570</v>
      </c>
    </row>
    <row r="106" spans="2:34" x14ac:dyDescent="0.25">
      <c r="B106" t="s">
        <v>735</v>
      </c>
      <c r="C106" t="s">
        <v>842</v>
      </c>
      <c r="D106" t="s">
        <v>568</v>
      </c>
      <c r="E106" t="s">
        <v>641</v>
      </c>
      <c r="F106" t="s">
        <v>334</v>
      </c>
      <c r="G106" t="s">
        <v>42</v>
      </c>
      <c r="H106" t="s">
        <v>42</v>
      </c>
      <c r="I106" t="s">
        <v>733</v>
      </c>
      <c r="J106" t="s">
        <v>1059</v>
      </c>
      <c r="K106" t="s">
        <v>1771</v>
      </c>
      <c r="L106" t="s">
        <v>43</v>
      </c>
      <c r="M106" t="s">
        <v>41</v>
      </c>
      <c r="N106" t="s">
        <v>335</v>
      </c>
      <c r="O106" t="s">
        <v>1000</v>
      </c>
      <c r="P106" t="s">
        <v>1772</v>
      </c>
      <c r="Q106" t="s">
        <v>308</v>
      </c>
      <c r="R106" t="s">
        <v>339</v>
      </c>
      <c r="S106" t="s">
        <v>339</v>
      </c>
      <c r="T106" t="s">
        <v>339</v>
      </c>
      <c r="U106" t="s">
        <v>570</v>
      </c>
      <c r="V106" t="s">
        <v>339</v>
      </c>
      <c r="W106" t="s">
        <v>308</v>
      </c>
      <c r="X106" t="s">
        <v>308</v>
      </c>
      <c r="Y106" t="s">
        <v>308</v>
      </c>
      <c r="Z106" t="s">
        <v>570</v>
      </c>
      <c r="AA106" t="s">
        <v>570</v>
      </c>
      <c r="AB106" t="s">
        <v>841</v>
      </c>
      <c r="AC106" t="s">
        <v>1773</v>
      </c>
      <c r="AD106" t="s">
        <v>1774</v>
      </c>
      <c r="AE106" t="s">
        <v>828</v>
      </c>
      <c r="AF106" t="s">
        <v>570</v>
      </c>
      <c r="AG106" t="s">
        <v>346</v>
      </c>
      <c r="AH106" t="s">
        <v>570</v>
      </c>
    </row>
    <row r="107" spans="2:34" x14ac:dyDescent="0.25">
      <c r="B107" t="s">
        <v>853</v>
      </c>
      <c r="C107" t="s">
        <v>904</v>
      </c>
      <c r="D107" t="s">
        <v>267</v>
      </c>
      <c r="E107" t="s">
        <v>594</v>
      </c>
      <c r="F107" t="s">
        <v>326</v>
      </c>
      <c r="G107" t="s">
        <v>48</v>
      </c>
      <c r="H107" t="s">
        <v>42</v>
      </c>
      <c r="I107" t="s">
        <v>339</v>
      </c>
      <c r="J107" t="s">
        <v>339</v>
      </c>
      <c r="K107" t="s">
        <v>339</v>
      </c>
      <c r="L107" t="s">
        <v>339</v>
      </c>
      <c r="M107" t="s">
        <v>339</v>
      </c>
      <c r="N107" t="s">
        <v>803</v>
      </c>
      <c r="O107" t="s">
        <v>1820</v>
      </c>
      <c r="P107" t="s">
        <v>2826</v>
      </c>
      <c r="Q107" t="s">
        <v>53</v>
      </c>
      <c r="R107" t="s">
        <v>50</v>
      </c>
      <c r="S107" t="s">
        <v>46</v>
      </c>
      <c r="T107" t="s">
        <v>677</v>
      </c>
      <c r="U107" t="s">
        <v>2348</v>
      </c>
      <c r="V107" t="s">
        <v>339</v>
      </c>
      <c r="W107" t="s">
        <v>40</v>
      </c>
      <c r="X107" t="s">
        <v>40</v>
      </c>
      <c r="Y107" t="s">
        <v>53</v>
      </c>
      <c r="Z107" t="s">
        <v>570</v>
      </c>
      <c r="AA107" t="s">
        <v>570</v>
      </c>
      <c r="AB107" t="s">
        <v>607</v>
      </c>
      <c r="AC107" t="s">
        <v>2190</v>
      </c>
      <c r="AD107" t="s">
        <v>1981</v>
      </c>
      <c r="AE107" t="s">
        <v>2827</v>
      </c>
      <c r="AF107" t="s">
        <v>570</v>
      </c>
      <c r="AG107" t="s">
        <v>336</v>
      </c>
      <c r="AH107" t="s">
        <v>570</v>
      </c>
    </row>
    <row r="108" spans="2:34" x14ac:dyDescent="0.25">
      <c r="B108" t="s">
        <v>908</v>
      </c>
      <c r="C108" t="s">
        <v>722</v>
      </c>
      <c r="D108" t="s">
        <v>247</v>
      </c>
      <c r="E108" t="s">
        <v>588</v>
      </c>
      <c r="F108" t="s">
        <v>328</v>
      </c>
      <c r="G108" t="s">
        <v>47</v>
      </c>
      <c r="H108" t="s">
        <v>47</v>
      </c>
      <c r="I108" t="s">
        <v>339</v>
      </c>
      <c r="J108" t="s">
        <v>339</v>
      </c>
      <c r="K108" t="s">
        <v>339</v>
      </c>
      <c r="L108" t="s">
        <v>339</v>
      </c>
      <c r="M108" t="s">
        <v>339</v>
      </c>
      <c r="N108" t="s">
        <v>339</v>
      </c>
      <c r="O108" t="s">
        <v>339</v>
      </c>
      <c r="P108" t="s">
        <v>570</v>
      </c>
      <c r="Q108" t="s">
        <v>339</v>
      </c>
      <c r="R108" t="s">
        <v>616</v>
      </c>
      <c r="S108" t="s">
        <v>597</v>
      </c>
      <c r="T108" t="s">
        <v>1821</v>
      </c>
      <c r="U108" t="s">
        <v>2828</v>
      </c>
      <c r="V108" t="s">
        <v>53</v>
      </c>
      <c r="W108" t="s">
        <v>339</v>
      </c>
      <c r="X108" t="s">
        <v>339</v>
      </c>
      <c r="Y108" t="s">
        <v>53</v>
      </c>
      <c r="Z108" t="s">
        <v>308</v>
      </c>
      <c r="AA108" t="s">
        <v>570</v>
      </c>
      <c r="AB108" t="s">
        <v>836</v>
      </c>
      <c r="AC108" t="s">
        <v>2829</v>
      </c>
      <c r="AD108" t="s">
        <v>2830</v>
      </c>
      <c r="AE108" t="s">
        <v>2217</v>
      </c>
      <c r="AF108" t="s">
        <v>570</v>
      </c>
      <c r="AG108" t="s">
        <v>338</v>
      </c>
      <c r="AH108" t="s">
        <v>570</v>
      </c>
    </row>
    <row r="109" spans="2:34" x14ac:dyDescent="0.25">
      <c r="B109" t="s">
        <v>913</v>
      </c>
      <c r="C109" t="s">
        <v>824</v>
      </c>
      <c r="D109" t="s">
        <v>255</v>
      </c>
      <c r="E109" t="s">
        <v>588</v>
      </c>
      <c r="F109" t="s">
        <v>326</v>
      </c>
      <c r="G109" t="s">
        <v>48</v>
      </c>
      <c r="H109" t="s">
        <v>47</v>
      </c>
      <c r="I109" t="s">
        <v>339</v>
      </c>
      <c r="J109" t="s">
        <v>339</v>
      </c>
      <c r="K109" t="s">
        <v>339</v>
      </c>
      <c r="L109" t="s">
        <v>339</v>
      </c>
      <c r="M109" t="s">
        <v>339</v>
      </c>
      <c r="N109" t="s">
        <v>308</v>
      </c>
      <c r="O109" t="s">
        <v>40</v>
      </c>
      <c r="P109" t="s">
        <v>747</v>
      </c>
      <c r="Q109" t="s">
        <v>339</v>
      </c>
      <c r="R109" t="s">
        <v>866</v>
      </c>
      <c r="S109" t="s">
        <v>686</v>
      </c>
      <c r="T109" t="s">
        <v>2831</v>
      </c>
      <c r="U109" t="s">
        <v>2832</v>
      </c>
      <c r="V109" t="s">
        <v>40</v>
      </c>
      <c r="W109" t="s">
        <v>339</v>
      </c>
      <c r="X109" t="s">
        <v>339</v>
      </c>
      <c r="Y109" t="s">
        <v>40</v>
      </c>
      <c r="Z109" t="s">
        <v>570</v>
      </c>
      <c r="AA109" t="s">
        <v>570</v>
      </c>
      <c r="AB109" t="s">
        <v>836</v>
      </c>
      <c r="AC109" t="s">
        <v>2833</v>
      </c>
      <c r="AD109" t="s">
        <v>2834</v>
      </c>
      <c r="AE109" t="s">
        <v>2835</v>
      </c>
      <c r="AF109" t="s">
        <v>570</v>
      </c>
      <c r="AG109" t="s">
        <v>336</v>
      </c>
      <c r="AH109" t="s">
        <v>570</v>
      </c>
    </row>
    <row r="110" spans="2:34" x14ac:dyDescent="0.25">
      <c r="B110" t="s">
        <v>916</v>
      </c>
      <c r="C110" t="s">
        <v>1049</v>
      </c>
      <c r="D110" t="s">
        <v>266</v>
      </c>
      <c r="E110" t="s">
        <v>594</v>
      </c>
      <c r="F110" t="s">
        <v>330</v>
      </c>
      <c r="G110" t="s">
        <v>47</v>
      </c>
      <c r="H110" t="s">
        <v>43</v>
      </c>
      <c r="I110" t="s">
        <v>339</v>
      </c>
      <c r="J110" t="s">
        <v>339</v>
      </c>
      <c r="K110" t="s">
        <v>339</v>
      </c>
      <c r="L110" t="s">
        <v>339</v>
      </c>
      <c r="M110" t="s">
        <v>339</v>
      </c>
      <c r="N110" t="s">
        <v>891</v>
      </c>
      <c r="O110" t="s">
        <v>1496</v>
      </c>
      <c r="P110" t="s">
        <v>1991</v>
      </c>
      <c r="Q110" t="s">
        <v>53</v>
      </c>
      <c r="R110" t="s">
        <v>346</v>
      </c>
      <c r="S110" t="s">
        <v>334</v>
      </c>
      <c r="T110" t="s">
        <v>868</v>
      </c>
      <c r="U110" t="s">
        <v>2836</v>
      </c>
      <c r="V110" t="s">
        <v>339</v>
      </c>
      <c r="W110" t="s">
        <v>339</v>
      </c>
      <c r="X110" t="s">
        <v>339</v>
      </c>
      <c r="Y110" t="s">
        <v>53</v>
      </c>
      <c r="Z110" t="s">
        <v>570</v>
      </c>
      <c r="AA110" t="s">
        <v>570</v>
      </c>
      <c r="AB110" t="s">
        <v>836</v>
      </c>
      <c r="AC110" t="s">
        <v>2837</v>
      </c>
      <c r="AD110" t="s">
        <v>2669</v>
      </c>
      <c r="AE110" t="s">
        <v>2838</v>
      </c>
      <c r="AF110" t="s">
        <v>570</v>
      </c>
      <c r="AG110" t="s">
        <v>338</v>
      </c>
      <c r="AH110" t="s">
        <v>570</v>
      </c>
    </row>
    <row r="111" spans="2:34" x14ac:dyDescent="0.25">
      <c r="B111" t="s">
        <v>919</v>
      </c>
      <c r="C111" t="s">
        <v>920</v>
      </c>
      <c r="D111" t="s">
        <v>237</v>
      </c>
      <c r="E111" t="s">
        <v>594</v>
      </c>
      <c r="F111" t="s">
        <v>328</v>
      </c>
      <c r="G111" t="s">
        <v>47</v>
      </c>
      <c r="H111" t="s">
        <v>308</v>
      </c>
      <c r="I111" t="s">
        <v>339</v>
      </c>
      <c r="J111" t="s">
        <v>339</v>
      </c>
      <c r="K111" t="s">
        <v>339</v>
      </c>
      <c r="L111" t="s">
        <v>339</v>
      </c>
      <c r="M111" t="s">
        <v>339</v>
      </c>
      <c r="N111" t="s">
        <v>607</v>
      </c>
      <c r="O111" t="s">
        <v>1287</v>
      </c>
      <c r="P111" t="s">
        <v>2839</v>
      </c>
      <c r="Q111" t="s">
        <v>44</v>
      </c>
      <c r="R111" t="s">
        <v>45</v>
      </c>
      <c r="S111" t="s">
        <v>44</v>
      </c>
      <c r="T111" t="s">
        <v>330</v>
      </c>
      <c r="U111" t="s">
        <v>2296</v>
      </c>
      <c r="V111" t="s">
        <v>339</v>
      </c>
      <c r="W111" t="s">
        <v>339</v>
      </c>
      <c r="X111" t="s">
        <v>339</v>
      </c>
      <c r="Y111" t="s">
        <v>44</v>
      </c>
      <c r="Z111" t="s">
        <v>570</v>
      </c>
      <c r="AA111" t="s">
        <v>570</v>
      </c>
      <c r="AB111" t="s">
        <v>829</v>
      </c>
      <c r="AC111" t="s">
        <v>2840</v>
      </c>
      <c r="AD111" t="s">
        <v>2841</v>
      </c>
      <c r="AE111" t="s">
        <v>2842</v>
      </c>
      <c r="AF111" t="s">
        <v>570</v>
      </c>
      <c r="AG111" t="s">
        <v>694</v>
      </c>
      <c r="AH111" t="s">
        <v>570</v>
      </c>
    </row>
    <row r="112" spans="2:34" x14ac:dyDescent="0.25">
      <c r="B112" t="s">
        <v>907</v>
      </c>
      <c r="C112" t="s">
        <v>991</v>
      </c>
      <c r="D112" t="s">
        <v>254</v>
      </c>
      <c r="E112" t="s">
        <v>588</v>
      </c>
      <c r="F112" t="s">
        <v>325</v>
      </c>
      <c r="G112" t="s">
        <v>46</v>
      </c>
      <c r="H112" t="s">
        <v>43</v>
      </c>
      <c r="I112" t="s">
        <v>339</v>
      </c>
      <c r="J112" t="s">
        <v>339</v>
      </c>
      <c r="K112" t="s">
        <v>339</v>
      </c>
      <c r="L112" t="s">
        <v>339</v>
      </c>
      <c r="M112" t="s">
        <v>339</v>
      </c>
      <c r="N112" t="s">
        <v>339</v>
      </c>
      <c r="O112" t="s">
        <v>339</v>
      </c>
      <c r="P112" t="s">
        <v>570</v>
      </c>
      <c r="Q112" t="s">
        <v>339</v>
      </c>
      <c r="R112" t="s">
        <v>338</v>
      </c>
      <c r="S112" t="s">
        <v>325</v>
      </c>
      <c r="T112" t="s">
        <v>1605</v>
      </c>
      <c r="U112" t="s">
        <v>2179</v>
      </c>
      <c r="V112" t="s">
        <v>42</v>
      </c>
      <c r="W112" t="s">
        <v>339</v>
      </c>
      <c r="X112" t="s">
        <v>339</v>
      </c>
      <c r="Y112" t="s">
        <v>42</v>
      </c>
      <c r="Z112" t="s">
        <v>570</v>
      </c>
      <c r="AA112" t="s">
        <v>570</v>
      </c>
      <c r="AB112" t="s">
        <v>829</v>
      </c>
      <c r="AC112" t="s">
        <v>1969</v>
      </c>
      <c r="AD112" t="s">
        <v>2180</v>
      </c>
      <c r="AE112" t="s">
        <v>625</v>
      </c>
      <c r="AF112" t="s">
        <v>570</v>
      </c>
      <c r="AG112" t="s">
        <v>346</v>
      </c>
      <c r="AH112" t="s">
        <v>570</v>
      </c>
    </row>
    <row r="113" spans="2:34" x14ac:dyDescent="0.25">
      <c r="B113" t="s">
        <v>848</v>
      </c>
      <c r="C113" t="s">
        <v>808</v>
      </c>
      <c r="D113" t="s">
        <v>259</v>
      </c>
      <c r="E113" t="s">
        <v>594</v>
      </c>
      <c r="F113" t="s">
        <v>330</v>
      </c>
      <c r="G113" t="s">
        <v>47</v>
      </c>
      <c r="H113" t="s">
        <v>308</v>
      </c>
      <c r="I113" t="s">
        <v>339</v>
      </c>
      <c r="J113" t="s">
        <v>339</v>
      </c>
      <c r="K113" t="s">
        <v>339</v>
      </c>
      <c r="L113" t="s">
        <v>339</v>
      </c>
      <c r="M113" t="s">
        <v>339</v>
      </c>
      <c r="N113" t="s">
        <v>664</v>
      </c>
      <c r="O113" t="s">
        <v>749</v>
      </c>
      <c r="P113" t="s">
        <v>742</v>
      </c>
      <c r="Q113" t="s">
        <v>41</v>
      </c>
      <c r="R113" t="s">
        <v>724</v>
      </c>
      <c r="S113" t="s">
        <v>633</v>
      </c>
      <c r="T113" t="s">
        <v>720</v>
      </c>
      <c r="U113" t="s">
        <v>716</v>
      </c>
      <c r="V113" t="s">
        <v>40</v>
      </c>
      <c r="W113" t="s">
        <v>40</v>
      </c>
      <c r="X113" t="s">
        <v>308</v>
      </c>
      <c r="Y113" t="s">
        <v>42</v>
      </c>
      <c r="Z113" t="s">
        <v>570</v>
      </c>
      <c r="AA113" t="s">
        <v>570</v>
      </c>
      <c r="AB113" t="s">
        <v>829</v>
      </c>
      <c r="AC113" t="s">
        <v>2192</v>
      </c>
      <c r="AD113" t="s">
        <v>2148</v>
      </c>
      <c r="AE113" t="s">
        <v>2843</v>
      </c>
      <c r="AF113" t="s">
        <v>570</v>
      </c>
      <c r="AG113" t="s">
        <v>637</v>
      </c>
      <c r="AH113" t="s">
        <v>570</v>
      </c>
    </row>
    <row r="114" spans="2:34" x14ac:dyDescent="0.25">
      <c r="B114" t="s">
        <v>927</v>
      </c>
      <c r="C114" t="s">
        <v>886</v>
      </c>
      <c r="D114" t="s">
        <v>561</v>
      </c>
      <c r="E114" t="s">
        <v>594</v>
      </c>
      <c r="F114" t="s">
        <v>334</v>
      </c>
      <c r="G114" t="s">
        <v>47</v>
      </c>
      <c r="H114" t="s">
        <v>47</v>
      </c>
      <c r="I114" t="s">
        <v>339</v>
      </c>
      <c r="J114" t="s">
        <v>339</v>
      </c>
      <c r="K114" t="s">
        <v>339</v>
      </c>
      <c r="L114" t="s">
        <v>339</v>
      </c>
      <c r="M114" t="s">
        <v>339</v>
      </c>
      <c r="N114" t="s">
        <v>776</v>
      </c>
      <c r="O114" t="s">
        <v>1824</v>
      </c>
      <c r="P114" t="s">
        <v>2182</v>
      </c>
      <c r="Q114" t="s">
        <v>40</v>
      </c>
      <c r="R114" t="s">
        <v>332</v>
      </c>
      <c r="S114" t="s">
        <v>324</v>
      </c>
      <c r="T114" t="s">
        <v>1025</v>
      </c>
      <c r="U114" t="s">
        <v>2844</v>
      </c>
      <c r="V114" t="s">
        <v>339</v>
      </c>
      <c r="W114" t="s">
        <v>40</v>
      </c>
      <c r="X114" t="s">
        <v>40</v>
      </c>
      <c r="Y114" t="s">
        <v>40</v>
      </c>
      <c r="Z114" t="s">
        <v>570</v>
      </c>
      <c r="AA114" t="s">
        <v>570</v>
      </c>
      <c r="AB114" t="s">
        <v>829</v>
      </c>
      <c r="AC114" t="s">
        <v>2845</v>
      </c>
      <c r="AD114" t="s">
        <v>2730</v>
      </c>
      <c r="AE114" t="s">
        <v>1989</v>
      </c>
      <c r="AF114" t="s">
        <v>570</v>
      </c>
      <c r="AG114" t="s">
        <v>346</v>
      </c>
      <c r="AH114" t="s">
        <v>570</v>
      </c>
    </row>
    <row r="115" spans="2:34" x14ac:dyDescent="0.25">
      <c r="B115" t="s">
        <v>733</v>
      </c>
      <c r="C115" t="s">
        <v>1280</v>
      </c>
      <c r="D115" t="s">
        <v>242</v>
      </c>
      <c r="E115" t="s">
        <v>641</v>
      </c>
      <c r="F115" t="s">
        <v>328</v>
      </c>
      <c r="G115" t="s">
        <v>45</v>
      </c>
      <c r="H115" t="s">
        <v>43</v>
      </c>
      <c r="I115" t="s">
        <v>927</v>
      </c>
      <c r="J115" t="s">
        <v>1107</v>
      </c>
      <c r="K115" t="s">
        <v>2846</v>
      </c>
      <c r="L115" t="s">
        <v>44</v>
      </c>
      <c r="M115" t="s">
        <v>40</v>
      </c>
      <c r="N115" t="s">
        <v>51</v>
      </c>
      <c r="O115" t="s">
        <v>855</v>
      </c>
      <c r="P115" t="s">
        <v>2330</v>
      </c>
      <c r="Q115" t="s">
        <v>339</v>
      </c>
      <c r="R115" t="s">
        <v>339</v>
      </c>
      <c r="S115" t="s">
        <v>339</v>
      </c>
      <c r="T115" t="s">
        <v>339</v>
      </c>
      <c r="U115" t="s">
        <v>570</v>
      </c>
      <c r="V115" t="s">
        <v>339</v>
      </c>
      <c r="W115" t="s">
        <v>339</v>
      </c>
      <c r="X115" t="s">
        <v>339</v>
      </c>
      <c r="Y115" t="s">
        <v>339</v>
      </c>
      <c r="Z115" t="s">
        <v>570</v>
      </c>
      <c r="AA115" t="s">
        <v>570</v>
      </c>
      <c r="AB115" t="s">
        <v>620</v>
      </c>
      <c r="AC115" t="s">
        <v>2847</v>
      </c>
      <c r="AD115" t="s">
        <v>2848</v>
      </c>
      <c r="AE115" t="s">
        <v>2849</v>
      </c>
      <c r="AF115" t="s">
        <v>570</v>
      </c>
      <c r="AG115" t="s">
        <v>694</v>
      </c>
      <c r="AH115" t="s">
        <v>570</v>
      </c>
    </row>
    <row r="116" spans="2:34" x14ac:dyDescent="0.25">
      <c r="B116" t="s">
        <v>871</v>
      </c>
      <c r="C116" t="s">
        <v>884</v>
      </c>
      <c r="D116" t="s">
        <v>252</v>
      </c>
      <c r="E116" t="s">
        <v>641</v>
      </c>
      <c r="F116" t="s">
        <v>637</v>
      </c>
      <c r="G116" t="s">
        <v>42</v>
      </c>
      <c r="H116" t="s">
        <v>42</v>
      </c>
      <c r="I116" t="s">
        <v>733</v>
      </c>
      <c r="J116" t="s">
        <v>1076</v>
      </c>
      <c r="K116" t="s">
        <v>2221</v>
      </c>
      <c r="L116" t="s">
        <v>43</v>
      </c>
      <c r="M116" t="s">
        <v>42</v>
      </c>
      <c r="N116" t="s">
        <v>48</v>
      </c>
      <c r="O116" t="s">
        <v>686</v>
      </c>
      <c r="P116" t="s">
        <v>1990</v>
      </c>
      <c r="Q116" t="s">
        <v>339</v>
      </c>
      <c r="R116" t="s">
        <v>339</v>
      </c>
      <c r="S116" t="s">
        <v>339</v>
      </c>
      <c r="T116" t="s">
        <v>339</v>
      </c>
      <c r="U116" t="s">
        <v>570</v>
      </c>
      <c r="V116" t="s">
        <v>339</v>
      </c>
      <c r="W116" t="s">
        <v>41</v>
      </c>
      <c r="X116" t="s">
        <v>339</v>
      </c>
      <c r="Y116" t="s">
        <v>339</v>
      </c>
      <c r="Z116" t="s">
        <v>570</v>
      </c>
      <c r="AA116" t="s">
        <v>308</v>
      </c>
      <c r="AB116" t="s">
        <v>620</v>
      </c>
      <c r="AC116" t="s">
        <v>2222</v>
      </c>
      <c r="AD116" t="s">
        <v>1869</v>
      </c>
      <c r="AE116" t="s">
        <v>2193</v>
      </c>
      <c r="AF116" t="s">
        <v>570</v>
      </c>
      <c r="AG116" t="s">
        <v>637</v>
      </c>
      <c r="AH116" t="s">
        <v>570</v>
      </c>
    </row>
    <row r="117" spans="2:34" x14ac:dyDescent="0.25">
      <c r="B117" t="s">
        <v>935</v>
      </c>
      <c r="C117" t="s">
        <v>1203</v>
      </c>
      <c r="D117" t="s">
        <v>240</v>
      </c>
      <c r="E117" t="s">
        <v>594</v>
      </c>
      <c r="F117" t="s">
        <v>325</v>
      </c>
      <c r="G117" t="s">
        <v>47</v>
      </c>
      <c r="H117" t="s">
        <v>308</v>
      </c>
      <c r="I117" t="s">
        <v>339</v>
      </c>
      <c r="J117" t="s">
        <v>339</v>
      </c>
      <c r="K117" t="s">
        <v>339</v>
      </c>
      <c r="L117" t="s">
        <v>339</v>
      </c>
      <c r="M117" t="s">
        <v>339</v>
      </c>
      <c r="N117" t="s">
        <v>698</v>
      </c>
      <c r="O117" t="s">
        <v>1570</v>
      </c>
      <c r="P117" t="s">
        <v>959</v>
      </c>
      <c r="Q117" t="s">
        <v>41</v>
      </c>
      <c r="R117" t="s">
        <v>313</v>
      </c>
      <c r="S117" t="s">
        <v>47</v>
      </c>
      <c r="T117" t="s">
        <v>891</v>
      </c>
      <c r="U117" t="s">
        <v>2850</v>
      </c>
      <c r="V117" t="s">
        <v>339</v>
      </c>
      <c r="W117" t="s">
        <v>339</v>
      </c>
      <c r="X117" t="s">
        <v>339</v>
      </c>
      <c r="Y117" t="s">
        <v>41</v>
      </c>
      <c r="Z117" t="s">
        <v>570</v>
      </c>
      <c r="AA117" t="s">
        <v>570</v>
      </c>
      <c r="AB117" t="s">
        <v>624</v>
      </c>
      <c r="AC117" t="s">
        <v>671</v>
      </c>
      <c r="AD117" t="s">
        <v>2851</v>
      </c>
      <c r="AE117" t="s">
        <v>2852</v>
      </c>
      <c r="AF117" t="s">
        <v>570</v>
      </c>
      <c r="AG117" t="s">
        <v>627</v>
      </c>
      <c r="AH117" t="s">
        <v>570</v>
      </c>
    </row>
    <row r="118" spans="2:34" x14ac:dyDescent="0.25">
      <c r="B118" t="s">
        <v>609</v>
      </c>
      <c r="C118" t="s">
        <v>1014</v>
      </c>
      <c r="D118" t="s">
        <v>245</v>
      </c>
      <c r="E118" t="s">
        <v>588</v>
      </c>
      <c r="F118" t="s">
        <v>330</v>
      </c>
      <c r="G118" t="s">
        <v>44</v>
      </c>
      <c r="H118" t="s">
        <v>43</v>
      </c>
      <c r="I118" t="s">
        <v>339</v>
      </c>
      <c r="J118" t="s">
        <v>339</v>
      </c>
      <c r="K118" t="s">
        <v>339</v>
      </c>
      <c r="L118" t="s">
        <v>339</v>
      </c>
      <c r="M118" t="s">
        <v>339</v>
      </c>
      <c r="N118" t="s">
        <v>308</v>
      </c>
      <c r="O118" t="s">
        <v>40</v>
      </c>
      <c r="P118" t="s">
        <v>747</v>
      </c>
      <c r="Q118" t="s">
        <v>339</v>
      </c>
      <c r="R118" t="s">
        <v>664</v>
      </c>
      <c r="S118" t="s">
        <v>744</v>
      </c>
      <c r="T118" t="s">
        <v>2386</v>
      </c>
      <c r="U118" t="s">
        <v>2853</v>
      </c>
      <c r="V118" t="s">
        <v>40</v>
      </c>
      <c r="W118" t="s">
        <v>339</v>
      </c>
      <c r="X118" t="s">
        <v>339</v>
      </c>
      <c r="Y118" t="s">
        <v>40</v>
      </c>
      <c r="Z118" t="s">
        <v>570</v>
      </c>
      <c r="AA118" t="s">
        <v>570</v>
      </c>
      <c r="AB118" t="s">
        <v>677</v>
      </c>
      <c r="AC118" t="s">
        <v>2169</v>
      </c>
      <c r="AD118" t="s">
        <v>2854</v>
      </c>
      <c r="AE118" t="s">
        <v>2855</v>
      </c>
      <c r="AF118" t="s">
        <v>570</v>
      </c>
      <c r="AG118" t="s">
        <v>637</v>
      </c>
      <c r="AH118" t="s">
        <v>570</v>
      </c>
    </row>
    <row r="119" spans="2:34" x14ac:dyDescent="0.25">
      <c r="B119" t="s">
        <v>803</v>
      </c>
      <c r="C119" t="s">
        <v>930</v>
      </c>
      <c r="D119" t="s">
        <v>250</v>
      </c>
      <c r="E119" t="s">
        <v>588</v>
      </c>
      <c r="F119" t="s">
        <v>334</v>
      </c>
      <c r="G119" t="s">
        <v>47</v>
      </c>
      <c r="H119" t="s">
        <v>53</v>
      </c>
      <c r="I119" t="s">
        <v>339</v>
      </c>
      <c r="J119" t="s">
        <v>339</v>
      </c>
      <c r="K119" t="s">
        <v>339</v>
      </c>
      <c r="L119" t="s">
        <v>339</v>
      </c>
      <c r="M119" t="s">
        <v>339</v>
      </c>
      <c r="N119" t="s">
        <v>339</v>
      </c>
      <c r="O119" t="s">
        <v>339</v>
      </c>
      <c r="P119" t="s">
        <v>570</v>
      </c>
      <c r="Q119" t="s">
        <v>339</v>
      </c>
      <c r="R119" t="s">
        <v>686</v>
      </c>
      <c r="S119" t="s">
        <v>673</v>
      </c>
      <c r="T119" t="s">
        <v>1601</v>
      </c>
      <c r="U119" t="s">
        <v>2132</v>
      </c>
      <c r="V119" t="s">
        <v>53</v>
      </c>
      <c r="W119" t="s">
        <v>308</v>
      </c>
      <c r="X119" t="s">
        <v>339</v>
      </c>
      <c r="Y119" t="s">
        <v>53</v>
      </c>
      <c r="Z119" t="s">
        <v>570</v>
      </c>
      <c r="AA119" t="s">
        <v>570</v>
      </c>
      <c r="AB119" t="s">
        <v>614</v>
      </c>
      <c r="AC119" t="s">
        <v>2856</v>
      </c>
      <c r="AD119" t="s">
        <v>2169</v>
      </c>
      <c r="AE119" t="s">
        <v>2172</v>
      </c>
      <c r="AF119" t="s">
        <v>570</v>
      </c>
      <c r="AG119" t="s">
        <v>694</v>
      </c>
      <c r="AH119" t="s">
        <v>570</v>
      </c>
    </row>
    <row r="120" spans="2:34" x14ac:dyDescent="0.25">
      <c r="B120" t="s">
        <v>944</v>
      </c>
      <c r="C120" t="s">
        <v>892</v>
      </c>
      <c r="D120" t="s">
        <v>253</v>
      </c>
      <c r="E120" t="s">
        <v>594</v>
      </c>
      <c r="F120" t="s">
        <v>336</v>
      </c>
      <c r="G120" t="s">
        <v>47</v>
      </c>
      <c r="H120" t="s">
        <v>47</v>
      </c>
      <c r="I120" t="s">
        <v>339</v>
      </c>
      <c r="J120" t="s">
        <v>339</v>
      </c>
      <c r="K120" t="s">
        <v>339</v>
      </c>
      <c r="L120" t="s">
        <v>339</v>
      </c>
      <c r="M120" t="s">
        <v>339</v>
      </c>
      <c r="N120" t="s">
        <v>953</v>
      </c>
      <c r="O120" t="s">
        <v>1666</v>
      </c>
      <c r="P120" t="s">
        <v>2857</v>
      </c>
      <c r="Q120" t="s">
        <v>308</v>
      </c>
      <c r="R120" t="s">
        <v>610</v>
      </c>
      <c r="S120" t="s">
        <v>338</v>
      </c>
      <c r="T120" t="s">
        <v>768</v>
      </c>
      <c r="U120" t="s">
        <v>2740</v>
      </c>
      <c r="V120" t="s">
        <v>339</v>
      </c>
      <c r="W120" t="s">
        <v>40</v>
      </c>
      <c r="X120" t="s">
        <v>40</v>
      </c>
      <c r="Y120" t="s">
        <v>308</v>
      </c>
      <c r="Z120" t="s">
        <v>570</v>
      </c>
      <c r="AA120" t="s">
        <v>570</v>
      </c>
      <c r="AB120" t="s">
        <v>814</v>
      </c>
      <c r="AC120" t="s">
        <v>2858</v>
      </c>
      <c r="AD120" t="s">
        <v>2859</v>
      </c>
      <c r="AE120" t="s">
        <v>2860</v>
      </c>
      <c r="AF120" t="s">
        <v>570</v>
      </c>
      <c r="AG120" t="s">
        <v>633</v>
      </c>
      <c r="AH120" t="s">
        <v>570</v>
      </c>
    </row>
    <row r="121" spans="2:34" x14ac:dyDescent="0.25">
      <c r="B121" t="s">
        <v>947</v>
      </c>
      <c r="C121" t="s">
        <v>980</v>
      </c>
      <c r="D121" t="s">
        <v>1444</v>
      </c>
      <c r="E121" t="s">
        <v>588</v>
      </c>
      <c r="F121" t="s">
        <v>332</v>
      </c>
      <c r="G121" t="s">
        <v>48</v>
      </c>
      <c r="H121" t="s">
        <v>47</v>
      </c>
      <c r="I121" t="s">
        <v>339</v>
      </c>
      <c r="J121" t="s">
        <v>339</v>
      </c>
      <c r="K121" t="s">
        <v>339</v>
      </c>
      <c r="L121" t="s">
        <v>339</v>
      </c>
      <c r="M121" t="s">
        <v>339</v>
      </c>
      <c r="N121" t="s">
        <v>42</v>
      </c>
      <c r="O121" t="s">
        <v>332</v>
      </c>
      <c r="P121" t="s">
        <v>1960</v>
      </c>
      <c r="Q121" t="s">
        <v>339</v>
      </c>
      <c r="R121" t="s">
        <v>826</v>
      </c>
      <c r="S121" t="s">
        <v>759</v>
      </c>
      <c r="T121" t="s">
        <v>1935</v>
      </c>
      <c r="U121" t="s">
        <v>2861</v>
      </c>
      <c r="V121" t="s">
        <v>40</v>
      </c>
      <c r="W121" t="s">
        <v>40</v>
      </c>
      <c r="X121" t="s">
        <v>308</v>
      </c>
      <c r="Y121" t="s">
        <v>40</v>
      </c>
      <c r="Z121" t="s">
        <v>570</v>
      </c>
      <c r="AA121" t="s">
        <v>570</v>
      </c>
      <c r="AB121" t="s">
        <v>814</v>
      </c>
      <c r="AC121" t="s">
        <v>2862</v>
      </c>
      <c r="AD121" t="s">
        <v>2676</v>
      </c>
      <c r="AE121" t="s">
        <v>2234</v>
      </c>
      <c r="AF121" t="s">
        <v>570</v>
      </c>
      <c r="AG121" t="s">
        <v>627</v>
      </c>
      <c r="AH121" t="s">
        <v>570</v>
      </c>
    </row>
    <row r="122" spans="2:34" x14ac:dyDescent="0.25">
      <c r="B122" t="s">
        <v>863</v>
      </c>
      <c r="C122" t="s">
        <v>805</v>
      </c>
      <c r="D122" t="s">
        <v>267</v>
      </c>
      <c r="E122" t="s">
        <v>731</v>
      </c>
      <c r="F122" t="s">
        <v>627</v>
      </c>
      <c r="G122" t="s">
        <v>48</v>
      </c>
      <c r="H122" t="s">
        <v>48</v>
      </c>
      <c r="I122" t="s">
        <v>339</v>
      </c>
      <c r="J122" t="s">
        <v>339</v>
      </c>
      <c r="K122" t="s">
        <v>339</v>
      </c>
      <c r="L122" t="s">
        <v>339</v>
      </c>
      <c r="M122" t="s">
        <v>339</v>
      </c>
      <c r="N122" t="s">
        <v>339</v>
      </c>
      <c r="O122" t="s">
        <v>339</v>
      </c>
      <c r="P122" t="s">
        <v>570</v>
      </c>
      <c r="Q122" t="s">
        <v>339</v>
      </c>
      <c r="R122" t="s">
        <v>686</v>
      </c>
      <c r="S122" t="s">
        <v>597</v>
      </c>
      <c r="T122" t="s">
        <v>598</v>
      </c>
      <c r="U122" t="s">
        <v>2863</v>
      </c>
      <c r="V122" t="s">
        <v>53</v>
      </c>
      <c r="W122" t="s">
        <v>308</v>
      </c>
      <c r="X122" t="s">
        <v>339</v>
      </c>
      <c r="Y122" t="s">
        <v>53</v>
      </c>
      <c r="Z122" t="s">
        <v>308</v>
      </c>
      <c r="AA122" t="s">
        <v>570</v>
      </c>
      <c r="AB122" t="s">
        <v>666</v>
      </c>
      <c r="AC122" t="s">
        <v>2864</v>
      </c>
      <c r="AD122" t="s">
        <v>2865</v>
      </c>
      <c r="AE122" t="s">
        <v>2866</v>
      </c>
      <c r="AF122" t="s">
        <v>570</v>
      </c>
      <c r="AG122" t="s">
        <v>51</v>
      </c>
      <c r="AH122" t="s">
        <v>570</v>
      </c>
    </row>
    <row r="123" spans="2:34" x14ac:dyDescent="0.25">
      <c r="B123" t="s">
        <v>623</v>
      </c>
      <c r="C123" t="s">
        <v>834</v>
      </c>
      <c r="D123" t="s">
        <v>253</v>
      </c>
      <c r="E123" t="s">
        <v>731</v>
      </c>
      <c r="F123" t="s">
        <v>335</v>
      </c>
      <c r="G123" t="s">
        <v>47</v>
      </c>
      <c r="H123" t="s">
        <v>44</v>
      </c>
      <c r="I123" t="s">
        <v>339</v>
      </c>
      <c r="J123" t="s">
        <v>339</v>
      </c>
      <c r="K123" t="s">
        <v>339</v>
      </c>
      <c r="L123" t="s">
        <v>339</v>
      </c>
      <c r="M123" t="s">
        <v>339</v>
      </c>
      <c r="N123" t="s">
        <v>339</v>
      </c>
      <c r="O123" t="s">
        <v>339</v>
      </c>
      <c r="P123" t="s">
        <v>570</v>
      </c>
      <c r="Q123" t="s">
        <v>339</v>
      </c>
      <c r="R123" t="s">
        <v>629</v>
      </c>
      <c r="S123" t="s">
        <v>721</v>
      </c>
      <c r="T123" t="s">
        <v>1728</v>
      </c>
      <c r="U123" t="s">
        <v>2867</v>
      </c>
      <c r="V123" t="s">
        <v>41</v>
      </c>
      <c r="W123" t="s">
        <v>308</v>
      </c>
      <c r="X123" t="s">
        <v>308</v>
      </c>
      <c r="Y123" t="s">
        <v>41</v>
      </c>
      <c r="Z123" t="s">
        <v>570</v>
      </c>
      <c r="AA123" t="s">
        <v>570</v>
      </c>
      <c r="AB123" t="s">
        <v>666</v>
      </c>
      <c r="AC123" t="s">
        <v>2868</v>
      </c>
      <c r="AD123" t="s">
        <v>1986</v>
      </c>
      <c r="AE123" t="s">
        <v>1770</v>
      </c>
      <c r="AF123" t="s">
        <v>570</v>
      </c>
      <c r="AG123" t="s">
        <v>49</v>
      </c>
      <c r="AH123" t="s">
        <v>570</v>
      </c>
    </row>
    <row r="124" spans="2:34" x14ac:dyDescent="0.25">
      <c r="B124" t="s">
        <v>649</v>
      </c>
      <c r="C124" t="s">
        <v>1135</v>
      </c>
      <c r="D124" t="s">
        <v>255</v>
      </c>
      <c r="E124" t="s">
        <v>731</v>
      </c>
      <c r="F124" t="s">
        <v>326</v>
      </c>
      <c r="G124" t="s">
        <v>48</v>
      </c>
      <c r="H124" t="s">
        <v>48</v>
      </c>
      <c r="I124" t="s">
        <v>339</v>
      </c>
      <c r="J124" t="s">
        <v>339</v>
      </c>
      <c r="K124" t="s">
        <v>339</v>
      </c>
      <c r="L124" t="s">
        <v>339</v>
      </c>
      <c r="M124" t="s">
        <v>339</v>
      </c>
      <c r="N124" t="s">
        <v>339</v>
      </c>
      <c r="O124" t="s">
        <v>339</v>
      </c>
      <c r="P124" t="s">
        <v>570</v>
      </c>
      <c r="Q124" t="s">
        <v>339</v>
      </c>
      <c r="R124" t="s">
        <v>781</v>
      </c>
      <c r="S124" t="s">
        <v>633</v>
      </c>
      <c r="T124" t="s">
        <v>1446</v>
      </c>
      <c r="U124" t="s">
        <v>2869</v>
      </c>
      <c r="V124" t="s">
        <v>42</v>
      </c>
      <c r="W124" t="s">
        <v>339</v>
      </c>
      <c r="X124" t="s">
        <v>339</v>
      </c>
      <c r="Y124" t="s">
        <v>42</v>
      </c>
      <c r="Z124" t="s">
        <v>570</v>
      </c>
      <c r="AA124" t="s">
        <v>570</v>
      </c>
      <c r="AB124" t="s">
        <v>666</v>
      </c>
      <c r="AC124" t="s">
        <v>2177</v>
      </c>
      <c r="AD124" t="s">
        <v>2837</v>
      </c>
      <c r="AE124" t="s">
        <v>1764</v>
      </c>
      <c r="AF124" t="s">
        <v>570</v>
      </c>
      <c r="AG124" t="s">
        <v>50</v>
      </c>
      <c r="AH124" t="s">
        <v>570</v>
      </c>
    </row>
    <row r="125" spans="2:34" x14ac:dyDescent="0.25">
      <c r="B125" t="s">
        <v>54</v>
      </c>
      <c r="C125" t="s">
        <v>571</v>
      </c>
      <c r="D125" t="s">
        <v>55</v>
      </c>
      <c r="E125" t="s">
        <v>572</v>
      </c>
      <c r="F125" t="s">
        <v>573</v>
      </c>
      <c r="G125" t="s">
        <v>56</v>
      </c>
      <c r="H125" t="s">
        <v>574</v>
      </c>
      <c r="I125" t="s">
        <v>64</v>
      </c>
      <c r="J125" t="s">
        <v>65</v>
      </c>
      <c r="K125" t="s">
        <v>58</v>
      </c>
      <c r="L125" t="s">
        <v>66</v>
      </c>
      <c r="M125" t="s">
        <v>67</v>
      </c>
      <c r="N125" t="s">
        <v>65</v>
      </c>
      <c r="O125" t="s">
        <v>58</v>
      </c>
      <c r="P125" t="s">
        <v>69</v>
      </c>
      <c r="Q125" t="s">
        <v>66</v>
      </c>
      <c r="R125" t="s">
        <v>575</v>
      </c>
      <c r="S125" t="s">
        <v>576</v>
      </c>
      <c r="T125" t="s">
        <v>58</v>
      </c>
      <c r="U125" t="s">
        <v>577</v>
      </c>
      <c r="V125" t="s">
        <v>66</v>
      </c>
      <c r="W125" t="s">
        <v>157</v>
      </c>
      <c r="X125" t="s">
        <v>62</v>
      </c>
      <c r="Y125" t="s">
        <v>66</v>
      </c>
      <c r="Z125" t="s">
        <v>147</v>
      </c>
      <c r="AA125" t="s">
        <v>578</v>
      </c>
      <c r="AB125" t="s">
        <v>579</v>
      </c>
      <c r="AC125" t="s">
        <v>580</v>
      </c>
      <c r="AD125" t="s">
        <v>581</v>
      </c>
      <c r="AE125" t="s">
        <v>582</v>
      </c>
      <c r="AF125" t="s">
        <v>583</v>
      </c>
      <c r="AG125" t="s">
        <v>584</v>
      </c>
      <c r="AH125" t="s">
        <v>585</v>
      </c>
    </row>
    <row r="126" spans="2:34" x14ac:dyDescent="0.25">
      <c r="B126" t="s">
        <v>956</v>
      </c>
      <c r="C126" t="s">
        <v>964</v>
      </c>
      <c r="D126" t="s">
        <v>252</v>
      </c>
      <c r="E126" t="s">
        <v>641</v>
      </c>
      <c r="F126" t="s">
        <v>324</v>
      </c>
      <c r="G126" t="s">
        <v>42</v>
      </c>
      <c r="H126" t="s">
        <v>42</v>
      </c>
      <c r="I126" t="s">
        <v>663</v>
      </c>
      <c r="J126" t="s">
        <v>1010</v>
      </c>
      <c r="K126" t="s">
        <v>2870</v>
      </c>
      <c r="L126" t="s">
        <v>43</v>
      </c>
      <c r="M126" t="s">
        <v>45</v>
      </c>
      <c r="N126" t="s">
        <v>322</v>
      </c>
      <c r="O126" t="s">
        <v>733</v>
      </c>
      <c r="P126" t="s">
        <v>2871</v>
      </c>
      <c r="Q126" t="s">
        <v>40</v>
      </c>
      <c r="R126" t="s">
        <v>339</v>
      </c>
      <c r="S126" t="s">
        <v>339</v>
      </c>
      <c r="T126" t="s">
        <v>339</v>
      </c>
      <c r="U126" t="s">
        <v>570</v>
      </c>
      <c r="V126" t="s">
        <v>339</v>
      </c>
      <c r="W126" t="s">
        <v>53</v>
      </c>
      <c r="X126" t="s">
        <v>308</v>
      </c>
      <c r="Y126" t="s">
        <v>40</v>
      </c>
      <c r="Z126" t="s">
        <v>570</v>
      </c>
      <c r="AA126" t="s">
        <v>308</v>
      </c>
      <c r="AB126" t="s">
        <v>666</v>
      </c>
      <c r="AC126" t="s">
        <v>2261</v>
      </c>
      <c r="AD126" t="s">
        <v>2872</v>
      </c>
      <c r="AE126" t="s">
        <v>2873</v>
      </c>
      <c r="AF126" t="s">
        <v>570</v>
      </c>
      <c r="AG126" t="s">
        <v>627</v>
      </c>
      <c r="AH126" t="s">
        <v>570</v>
      </c>
    </row>
    <row r="127" spans="2:34" x14ac:dyDescent="0.25">
      <c r="B127" t="s">
        <v>642</v>
      </c>
      <c r="C127" t="s">
        <v>1086</v>
      </c>
      <c r="D127" t="s">
        <v>560</v>
      </c>
      <c r="E127" t="s">
        <v>588</v>
      </c>
      <c r="F127" t="s">
        <v>328</v>
      </c>
      <c r="G127" t="s">
        <v>45</v>
      </c>
      <c r="H127" t="s">
        <v>44</v>
      </c>
      <c r="I127" t="s">
        <v>339</v>
      </c>
      <c r="J127" t="s">
        <v>339</v>
      </c>
      <c r="K127" t="s">
        <v>339</v>
      </c>
      <c r="L127" t="s">
        <v>339</v>
      </c>
      <c r="M127" t="s">
        <v>339</v>
      </c>
      <c r="N127" t="s">
        <v>339</v>
      </c>
      <c r="O127" t="s">
        <v>339</v>
      </c>
      <c r="P127" t="s">
        <v>570</v>
      </c>
      <c r="Q127" t="s">
        <v>339</v>
      </c>
      <c r="R127" t="s">
        <v>589</v>
      </c>
      <c r="S127" t="s">
        <v>334</v>
      </c>
      <c r="T127" t="s">
        <v>2874</v>
      </c>
      <c r="U127" t="s">
        <v>2875</v>
      </c>
      <c r="V127" t="s">
        <v>308</v>
      </c>
      <c r="W127" t="s">
        <v>339</v>
      </c>
      <c r="X127" t="s">
        <v>339</v>
      </c>
      <c r="Y127" t="s">
        <v>308</v>
      </c>
      <c r="Z127" t="s">
        <v>570</v>
      </c>
      <c r="AA127" t="s">
        <v>570</v>
      </c>
      <c r="AB127" t="s">
        <v>666</v>
      </c>
      <c r="AC127" t="s">
        <v>2876</v>
      </c>
      <c r="AD127" t="s">
        <v>2733</v>
      </c>
      <c r="AE127" t="s">
        <v>2877</v>
      </c>
      <c r="AF127" t="s">
        <v>570</v>
      </c>
      <c r="AG127" t="s">
        <v>633</v>
      </c>
      <c r="AH127" t="s">
        <v>570</v>
      </c>
    </row>
    <row r="128" spans="2:34" x14ac:dyDescent="0.25">
      <c r="B128" t="s">
        <v>658</v>
      </c>
      <c r="C128" t="s">
        <v>1697</v>
      </c>
      <c r="D128" t="s">
        <v>563</v>
      </c>
      <c r="E128" t="s">
        <v>594</v>
      </c>
      <c r="F128" t="s">
        <v>326</v>
      </c>
      <c r="G128" t="s">
        <v>45</v>
      </c>
      <c r="H128" t="s">
        <v>43</v>
      </c>
      <c r="I128" t="s">
        <v>339</v>
      </c>
      <c r="J128" t="s">
        <v>339</v>
      </c>
      <c r="K128" t="s">
        <v>339</v>
      </c>
      <c r="L128" t="s">
        <v>339</v>
      </c>
      <c r="M128" t="s">
        <v>339</v>
      </c>
      <c r="N128" t="s">
        <v>888</v>
      </c>
      <c r="O128" t="s">
        <v>1577</v>
      </c>
      <c r="P128" t="s">
        <v>2306</v>
      </c>
      <c r="Q128" t="s">
        <v>40</v>
      </c>
      <c r="R128" t="s">
        <v>313</v>
      </c>
      <c r="S128" t="s">
        <v>49</v>
      </c>
      <c r="T128" t="s">
        <v>589</v>
      </c>
      <c r="U128" t="s">
        <v>1031</v>
      </c>
      <c r="V128" t="s">
        <v>308</v>
      </c>
      <c r="W128" t="s">
        <v>308</v>
      </c>
      <c r="X128" t="s">
        <v>339</v>
      </c>
      <c r="Y128" t="s">
        <v>41</v>
      </c>
      <c r="Z128" t="s">
        <v>570</v>
      </c>
      <c r="AA128" t="s">
        <v>570</v>
      </c>
      <c r="AB128" t="s">
        <v>666</v>
      </c>
      <c r="AC128" t="s">
        <v>2246</v>
      </c>
      <c r="AD128" t="s">
        <v>1974</v>
      </c>
      <c r="AE128" t="s">
        <v>2878</v>
      </c>
      <c r="AF128" t="s">
        <v>570</v>
      </c>
      <c r="AG128" t="s">
        <v>610</v>
      </c>
      <c r="AH128" t="s">
        <v>570</v>
      </c>
    </row>
    <row r="129" spans="2:34" x14ac:dyDescent="0.25">
      <c r="B129" t="s">
        <v>746</v>
      </c>
      <c r="C129" t="s">
        <v>1022</v>
      </c>
      <c r="D129" t="s">
        <v>258</v>
      </c>
      <c r="E129" t="s">
        <v>588</v>
      </c>
      <c r="F129" t="s">
        <v>334</v>
      </c>
      <c r="G129" t="s">
        <v>46</v>
      </c>
      <c r="H129" t="s">
        <v>46</v>
      </c>
      <c r="I129" t="s">
        <v>339</v>
      </c>
      <c r="J129" t="s">
        <v>339</v>
      </c>
      <c r="K129" t="s">
        <v>339</v>
      </c>
      <c r="L129" t="s">
        <v>339</v>
      </c>
      <c r="M129" t="s">
        <v>339</v>
      </c>
      <c r="N129" t="s">
        <v>339</v>
      </c>
      <c r="O129" t="s">
        <v>339</v>
      </c>
      <c r="P129" t="s">
        <v>570</v>
      </c>
      <c r="Q129" t="s">
        <v>339</v>
      </c>
      <c r="R129" t="s">
        <v>666</v>
      </c>
      <c r="S129" t="s">
        <v>673</v>
      </c>
      <c r="T129" t="s">
        <v>1660</v>
      </c>
      <c r="U129" t="s">
        <v>2879</v>
      </c>
      <c r="V129" t="s">
        <v>41</v>
      </c>
      <c r="W129" t="s">
        <v>339</v>
      </c>
      <c r="X129" t="s">
        <v>339</v>
      </c>
      <c r="Y129" t="s">
        <v>41</v>
      </c>
      <c r="Z129" t="s">
        <v>570</v>
      </c>
      <c r="AA129" t="s">
        <v>570</v>
      </c>
      <c r="AB129" t="s">
        <v>616</v>
      </c>
      <c r="AC129" t="s">
        <v>2880</v>
      </c>
      <c r="AD129" t="s">
        <v>2194</v>
      </c>
      <c r="AE129" t="s">
        <v>2196</v>
      </c>
      <c r="AF129" t="s">
        <v>570</v>
      </c>
      <c r="AG129" t="s">
        <v>673</v>
      </c>
      <c r="AH129" t="s">
        <v>570</v>
      </c>
    </row>
    <row r="130" spans="2:34" x14ac:dyDescent="0.25">
      <c r="B130" t="s">
        <v>970</v>
      </c>
      <c r="C130" t="s">
        <v>777</v>
      </c>
      <c r="D130" t="s">
        <v>239</v>
      </c>
      <c r="E130" t="s">
        <v>594</v>
      </c>
      <c r="F130" t="s">
        <v>330</v>
      </c>
      <c r="G130" t="s">
        <v>46</v>
      </c>
      <c r="H130" t="s">
        <v>43</v>
      </c>
      <c r="I130" t="s">
        <v>339</v>
      </c>
      <c r="J130" t="s">
        <v>339</v>
      </c>
      <c r="K130" t="s">
        <v>339</v>
      </c>
      <c r="L130" t="s">
        <v>339</v>
      </c>
      <c r="M130" t="s">
        <v>339</v>
      </c>
      <c r="N130" t="s">
        <v>595</v>
      </c>
      <c r="O130" t="s">
        <v>1411</v>
      </c>
      <c r="P130" t="s">
        <v>693</v>
      </c>
      <c r="Q130" t="s">
        <v>308</v>
      </c>
      <c r="R130" t="s">
        <v>330</v>
      </c>
      <c r="S130" t="s">
        <v>315</v>
      </c>
      <c r="T130" t="s">
        <v>976</v>
      </c>
      <c r="U130" t="s">
        <v>2881</v>
      </c>
      <c r="V130" t="s">
        <v>40</v>
      </c>
      <c r="W130" t="s">
        <v>339</v>
      </c>
      <c r="X130" t="s">
        <v>339</v>
      </c>
      <c r="Y130" t="s">
        <v>41</v>
      </c>
      <c r="Z130" t="s">
        <v>570</v>
      </c>
      <c r="AA130" t="s">
        <v>570</v>
      </c>
      <c r="AB130" t="s">
        <v>616</v>
      </c>
      <c r="AC130" t="s">
        <v>2882</v>
      </c>
      <c r="AD130" t="s">
        <v>1992</v>
      </c>
      <c r="AE130" t="s">
        <v>2883</v>
      </c>
      <c r="AF130" t="s">
        <v>570</v>
      </c>
      <c r="AG130" t="s">
        <v>673</v>
      </c>
      <c r="AH130" t="s">
        <v>570</v>
      </c>
    </row>
    <row r="131" spans="2:34" x14ac:dyDescent="0.25">
      <c r="B131" t="s">
        <v>861</v>
      </c>
      <c r="C131" t="s">
        <v>815</v>
      </c>
      <c r="D131" t="s">
        <v>238</v>
      </c>
      <c r="E131" t="s">
        <v>588</v>
      </c>
      <c r="F131" t="s">
        <v>328</v>
      </c>
      <c r="G131" t="s">
        <v>47</v>
      </c>
      <c r="H131" t="s">
        <v>44</v>
      </c>
      <c r="I131" t="s">
        <v>339</v>
      </c>
      <c r="J131" t="s">
        <v>339</v>
      </c>
      <c r="K131" t="s">
        <v>339</v>
      </c>
      <c r="L131" t="s">
        <v>339</v>
      </c>
      <c r="M131" t="s">
        <v>339</v>
      </c>
      <c r="N131" t="s">
        <v>308</v>
      </c>
      <c r="O131" t="s">
        <v>42</v>
      </c>
      <c r="P131" t="s">
        <v>689</v>
      </c>
      <c r="Q131" t="s">
        <v>339</v>
      </c>
      <c r="R131" t="s">
        <v>664</v>
      </c>
      <c r="S131" t="s">
        <v>652</v>
      </c>
      <c r="T131" t="s">
        <v>1654</v>
      </c>
      <c r="U131" t="s">
        <v>2884</v>
      </c>
      <c r="V131" t="s">
        <v>41</v>
      </c>
      <c r="W131" t="s">
        <v>339</v>
      </c>
      <c r="X131" t="s">
        <v>339</v>
      </c>
      <c r="Y131" t="s">
        <v>41</v>
      </c>
      <c r="Z131" t="s">
        <v>570</v>
      </c>
      <c r="AA131" t="s">
        <v>570</v>
      </c>
      <c r="AB131" t="s">
        <v>616</v>
      </c>
      <c r="AC131" t="s">
        <v>2736</v>
      </c>
      <c r="AD131" t="s">
        <v>2885</v>
      </c>
      <c r="AE131" t="s">
        <v>2737</v>
      </c>
      <c r="AF131" t="s">
        <v>570</v>
      </c>
      <c r="AG131" t="s">
        <v>610</v>
      </c>
      <c r="AH131" t="s">
        <v>570</v>
      </c>
    </row>
    <row r="132" spans="2:34" x14ac:dyDescent="0.25">
      <c r="B132" t="s">
        <v>976</v>
      </c>
      <c r="C132" t="s">
        <v>672</v>
      </c>
      <c r="D132" t="s">
        <v>256</v>
      </c>
      <c r="E132" t="s">
        <v>588</v>
      </c>
      <c r="F132" t="s">
        <v>328</v>
      </c>
      <c r="G132" t="s">
        <v>44</v>
      </c>
      <c r="H132" t="s">
        <v>44</v>
      </c>
      <c r="I132" t="s">
        <v>339</v>
      </c>
      <c r="J132" t="s">
        <v>339</v>
      </c>
      <c r="K132" t="s">
        <v>339</v>
      </c>
      <c r="L132" t="s">
        <v>339</v>
      </c>
      <c r="M132" t="s">
        <v>339</v>
      </c>
      <c r="N132" t="s">
        <v>339</v>
      </c>
      <c r="O132" t="s">
        <v>339</v>
      </c>
      <c r="P132" t="s">
        <v>570</v>
      </c>
      <c r="Q132" t="s">
        <v>339</v>
      </c>
      <c r="R132" t="s">
        <v>670</v>
      </c>
      <c r="S132" t="s">
        <v>633</v>
      </c>
      <c r="T132" t="s">
        <v>1535</v>
      </c>
      <c r="U132" t="s">
        <v>1866</v>
      </c>
      <c r="V132" t="s">
        <v>53</v>
      </c>
      <c r="W132" t="s">
        <v>308</v>
      </c>
      <c r="X132" t="s">
        <v>339</v>
      </c>
      <c r="Y132" t="s">
        <v>53</v>
      </c>
      <c r="Z132" t="s">
        <v>570</v>
      </c>
      <c r="AA132" t="s">
        <v>570</v>
      </c>
      <c r="AB132" t="s">
        <v>616</v>
      </c>
      <c r="AC132" t="s">
        <v>645</v>
      </c>
      <c r="AD132" t="s">
        <v>1757</v>
      </c>
      <c r="AE132" t="s">
        <v>1758</v>
      </c>
      <c r="AF132" t="s">
        <v>570</v>
      </c>
      <c r="AG132" t="s">
        <v>597</v>
      </c>
      <c r="AH132" t="s">
        <v>570</v>
      </c>
    </row>
    <row r="133" spans="2:34" x14ac:dyDescent="0.25">
      <c r="B133" t="s">
        <v>857</v>
      </c>
      <c r="C133" t="s">
        <v>1019</v>
      </c>
      <c r="D133" t="s">
        <v>264</v>
      </c>
      <c r="E133" t="s">
        <v>731</v>
      </c>
      <c r="F133" t="s">
        <v>325</v>
      </c>
      <c r="G133" t="s">
        <v>47</v>
      </c>
      <c r="H133" t="s">
        <v>47</v>
      </c>
      <c r="I133" t="s">
        <v>339</v>
      </c>
      <c r="J133" t="s">
        <v>339</v>
      </c>
      <c r="K133" t="s">
        <v>339</v>
      </c>
      <c r="L133" t="s">
        <v>339</v>
      </c>
      <c r="M133" t="s">
        <v>339</v>
      </c>
      <c r="N133" t="s">
        <v>45</v>
      </c>
      <c r="O133" t="s">
        <v>48</v>
      </c>
      <c r="P133" t="s">
        <v>2203</v>
      </c>
      <c r="Q133" t="s">
        <v>308</v>
      </c>
      <c r="R133" t="s">
        <v>610</v>
      </c>
      <c r="S133" t="s">
        <v>338</v>
      </c>
      <c r="T133" t="s">
        <v>1347</v>
      </c>
      <c r="U133" t="s">
        <v>2884</v>
      </c>
      <c r="V133" t="s">
        <v>53</v>
      </c>
      <c r="W133" t="s">
        <v>40</v>
      </c>
      <c r="X133" t="s">
        <v>339</v>
      </c>
      <c r="Y133" t="s">
        <v>42</v>
      </c>
      <c r="Z133" t="s">
        <v>570</v>
      </c>
      <c r="AA133" t="s">
        <v>570</v>
      </c>
      <c r="AB133" t="s">
        <v>590</v>
      </c>
      <c r="AC133" t="s">
        <v>2886</v>
      </c>
      <c r="AD133" t="s">
        <v>2887</v>
      </c>
      <c r="AE133" t="s">
        <v>2888</v>
      </c>
      <c r="AF133" t="s">
        <v>570</v>
      </c>
      <c r="AG133" t="s">
        <v>52</v>
      </c>
      <c r="AH133" t="s">
        <v>570</v>
      </c>
    </row>
    <row r="134" spans="2:34" x14ac:dyDescent="0.25">
      <c r="B134" t="s">
        <v>953</v>
      </c>
      <c r="C134" t="s">
        <v>999</v>
      </c>
      <c r="D134" t="s">
        <v>240</v>
      </c>
      <c r="E134" t="s">
        <v>588</v>
      </c>
      <c r="F134" t="s">
        <v>334</v>
      </c>
      <c r="G134" t="s">
        <v>47</v>
      </c>
      <c r="H134" t="s">
        <v>47</v>
      </c>
      <c r="I134" t="s">
        <v>308</v>
      </c>
      <c r="J134" t="s">
        <v>308</v>
      </c>
      <c r="K134" t="s">
        <v>40</v>
      </c>
      <c r="L134" t="s">
        <v>308</v>
      </c>
      <c r="M134" t="s">
        <v>339</v>
      </c>
      <c r="N134" t="s">
        <v>50</v>
      </c>
      <c r="O134" t="s">
        <v>686</v>
      </c>
      <c r="P134" t="s">
        <v>2889</v>
      </c>
      <c r="Q134" t="s">
        <v>308</v>
      </c>
      <c r="R134" t="s">
        <v>592</v>
      </c>
      <c r="S134" t="s">
        <v>338</v>
      </c>
      <c r="T134" t="s">
        <v>1585</v>
      </c>
      <c r="U134" t="s">
        <v>2890</v>
      </c>
      <c r="V134" t="s">
        <v>308</v>
      </c>
      <c r="W134" t="s">
        <v>308</v>
      </c>
      <c r="X134" t="s">
        <v>308</v>
      </c>
      <c r="Y134" t="s">
        <v>40</v>
      </c>
      <c r="Z134" t="s">
        <v>570</v>
      </c>
      <c r="AA134" t="s">
        <v>570</v>
      </c>
      <c r="AB134" t="s">
        <v>590</v>
      </c>
      <c r="AC134" t="s">
        <v>1880</v>
      </c>
      <c r="AD134" t="s">
        <v>2223</v>
      </c>
      <c r="AE134" t="s">
        <v>2233</v>
      </c>
      <c r="AF134" t="s">
        <v>570</v>
      </c>
      <c r="AG134" t="s">
        <v>744</v>
      </c>
      <c r="AH134" t="s">
        <v>570</v>
      </c>
    </row>
    <row r="135" spans="2:34" x14ac:dyDescent="0.25">
      <c r="B135" t="s">
        <v>776</v>
      </c>
      <c r="C135" t="s">
        <v>1159</v>
      </c>
      <c r="D135" t="s">
        <v>252</v>
      </c>
      <c r="E135" t="s">
        <v>588</v>
      </c>
      <c r="F135" t="s">
        <v>325</v>
      </c>
      <c r="G135" t="s">
        <v>44</v>
      </c>
      <c r="H135" t="s">
        <v>43</v>
      </c>
      <c r="I135" t="s">
        <v>339</v>
      </c>
      <c r="J135" t="s">
        <v>339</v>
      </c>
      <c r="K135" t="s">
        <v>339</v>
      </c>
      <c r="L135" t="s">
        <v>339</v>
      </c>
      <c r="M135" t="s">
        <v>339</v>
      </c>
      <c r="N135" t="s">
        <v>308</v>
      </c>
      <c r="O135" t="s">
        <v>313</v>
      </c>
      <c r="P135" t="s">
        <v>900</v>
      </c>
      <c r="Q135" t="s">
        <v>339</v>
      </c>
      <c r="R135" t="s">
        <v>589</v>
      </c>
      <c r="S135" t="s">
        <v>334</v>
      </c>
      <c r="T135" t="s">
        <v>1568</v>
      </c>
      <c r="U135" t="s">
        <v>2891</v>
      </c>
      <c r="V135" t="s">
        <v>41</v>
      </c>
      <c r="W135" t="s">
        <v>339</v>
      </c>
      <c r="X135" t="s">
        <v>339</v>
      </c>
      <c r="Y135" t="s">
        <v>41</v>
      </c>
      <c r="Z135" t="s">
        <v>570</v>
      </c>
      <c r="AA135" t="s">
        <v>570</v>
      </c>
      <c r="AB135" t="s">
        <v>664</v>
      </c>
      <c r="AC135" t="s">
        <v>1978</v>
      </c>
      <c r="AD135" t="s">
        <v>2892</v>
      </c>
      <c r="AE135" t="s">
        <v>2226</v>
      </c>
      <c r="AF135" t="s">
        <v>570</v>
      </c>
      <c r="AG135" t="s">
        <v>727</v>
      </c>
      <c r="AH135" t="s">
        <v>570</v>
      </c>
    </row>
    <row r="136" spans="2:34" x14ac:dyDescent="0.25">
      <c r="B136" t="s">
        <v>700</v>
      </c>
      <c r="C136" t="s">
        <v>1255</v>
      </c>
      <c r="D136" t="s">
        <v>563</v>
      </c>
      <c r="E136" t="s">
        <v>731</v>
      </c>
      <c r="F136" t="s">
        <v>324</v>
      </c>
      <c r="G136" t="s">
        <v>46</v>
      </c>
      <c r="H136" t="s">
        <v>53</v>
      </c>
      <c r="I136" t="s">
        <v>339</v>
      </c>
      <c r="J136" t="s">
        <v>339</v>
      </c>
      <c r="K136" t="s">
        <v>339</v>
      </c>
      <c r="L136" t="s">
        <v>339</v>
      </c>
      <c r="M136" t="s">
        <v>339</v>
      </c>
      <c r="N136" t="s">
        <v>339</v>
      </c>
      <c r="O136" t="s">
        <v>339</v>
      </c>
      <c r="P136" t="s">
        <v>570</v>
      </c>
      <c r="Q136" t="s">
        <v>339</v>
      </c>
      <c r="R136" t="s">
        <v>675</v>
      </c>
      <c r="S136" t="s">
        <v>610</v>
      </c>
      <c r="T136" t="s">
        <v>1830</v>
      </c>
      <c r="U136" t="s">
        <v>2893</v>
      </c>
      <c r="V136" t="s">
        <v>40</v>
      </c>
      <c r="W136" t="s">
        <v>308</v>
      </c>
      <c r="X136" t="s">
        <v>308</v>
      </c>
      <c r="Y136" t="s">
        <v>40</v>
      </c>
      <c r="Z136" t="s">
        <v>570</v>
      </c>
      <c r="AA136" t="s">
        <v>570</v>
      </c>
      <c r="AB136" t="s">
        <v>664</v>
      </c>
      <c r="AC136" t="s">
        <v>2894</v>
      </c>
      <c r="AD136" t="s">
        <v>2880</v>
      </c>
      <c r="AE136" t="s">
        <v>2895</v>
      </c>
      <c r="AF136" t="s">
        <v>570</v>
      </c>
      <c r="AG136" t="s">
        <v>313</v>
      </c>
      <c r="AH136" t="s">
        <v>570</v>
      </c>
    </row>
    <row r="137" spans="2:34" x14ac:dyDescent="0.25">
      <c r="B137" t="s">
        <v>986</v>
      </c>
      <c r="C137" t="s">
        <v>914</v>
      </c>
      <c r="D137" t="s">
        <v>567</v>
      </c>
      <c r="E137" t="s">
        <v>594</v>
      </c>
      <c r="F137" t="s">
        <v>336</v>
      </c>
      <c r="G137" t="s">
        <v>47</v>
      </c>
      <c r="H137" t="s">
        <v>45</v>
      </c>
      <c r="I137" t="s">
        <v>339</v>
      </c>
      <c r="J137" t="s">
        <v>339</v>
      </c>
      <c r="K137" t="s">
        <v>339</v>
      </c>
      <c r="L137" t="s">
        <v>339</v>
      </c>
      <c r="M137" t="s">
        <v>339</v>
      </c>
      <c r="N137" t="s">
        <v>898</v>
      </c>
      <c r="O137" t="s">
        <v>1581</v>
      </c>
      <c r="P137" t="s">
        <v>2198</v>
      </c>
      <c r="Q137" t="s">
        <v>40</v>
      </c>
      <c r="R137" t="s">
        <v>317</v>
      </c>
      <c r="S137" t="s">
        <v>48</v>
      </c>
      <c r="T137" t="s">
        <v>670</v>
      </c>
      <c r="U137" t="s">
        <v>2236</v>
      </c>
      <c r="V137" t="s">
        <v>339</v>
      </c>
      <c r="W137" t="s">
        <v>339</v>
      </c>
      <c r="X137" t="s">
        <v>339</v>
      </c>
      <c r="Y137" t="s">
        <v>40</v>
      </c>
      <c r="Z137" t="s">
        <v>570</v>
      </c>
      <c r="AA137" t="s">
        <v>570</v>
      </c>
      <c r="AB137" t="s">
        <v>629</v>
      </c>
      <c r="AC137" t="s">
        <v>2896</v>
      </c>
      <c r="AD137" t="s">
        <v>1867</v>
      </c>
      <c r="AE137" t="s">
        <v>2897</v>
      </c>
      <c r="AF137" t="s">
        <v>570</v>
      </c>
      <c r="AG137" t="s">
        <v>597</v>
      </c>
      <c r="AH137" t="s">
        <v>570</v>
      </c>
    </row>
    <row r="138" spans="2:34" x14ac:dyDescent="0.25">
      <c r="B138" t="s">
        <v>902</v>
      </c>
      <c r="C138" t="s">
        <v>1095</v>
      </c>
      <c r="D138" t="s">
        <v>249</v>
      </c>
      <c r="E138" t="s">
        <v>588</v>
      </c>
      <c r="F138" t="s">
        <v>325</v>
      </c>
      <c r="G138" t="s">
        <v>47</v>
      </c>
      <c r="H138" t="s">
        <v>53</v>
      </c>
      <c r="I138" t="s">
        <v>339</v>
      </c>
      <c r="J138" t="s">
        <v>339</v>
      </c>
      <c r="K138" t="s">
        <v>339</v>
      </c>
      <c r="L138" t="s">
        <v>339</v>
      </c>
      <c r="M138" t="s">
        <v>339</v>
      </c>
      <c r="N138" t="s">
        <v>43</v>
      </c>
      <c r="O138" t="s">
        <v>42</v>
      </c>
      <c r="P138" t="s">
        <v>2898</v>
      </c>
      <c r="Q138" t="s">
        <v>339</v>
      </c>
      <c r="R138" t="s">
        <v>656</v>
      </c>
      <c r="S138" t="s">
        <v>336</v>
      </c>
      <c r="T138" t="s">
        <v>1446</v>
      </c>
      <c r="U138" t="s">
        <v>2747</v>
      </c>
      <c r="V138" t="s">
        <v>40</v>
      </c>
      <c r="W138" t="s">
        <v>308</v>
      </c>
      <c r="X138" t="s">
        <v>339</v>
      </c>
      <c r="Y138" t="s">
        <v>53</v>
      </c>
      <c r="Z138" t="s">
        <v>570</v>
      </c>
      <c r="AA138" t="s">
        <v>570</v>
      </c>
      <c r="AB138" t="s">
        <v>629</v>
      </c>
      <c r="AC138" t="s">
        <v>1868</v>
      </c>
      <c r="AD138" t="s">
        <v>2876</v>
      </c>
      <c r="AE138" t="s">
        <v>2899</v>
      </c>
      <c r="AF138" t="s">
        <v>570</v>
      </c>
      <c r="AG138" t="s">
        <v>724</v>
      </c>
      <c r="AH138" t="s">
        <v>570</v>
      </c>
    </row>
    <row r="139" spans="2:34" x14ac:dyDescent="0.25">
      <c r="B139" t="s">
        <v>929</v>
      </c>
      <c r="C139" t="s">
        <v>968</v>
      </c>
      <c r="D139" t="s">
        <v>254</v>
      </c>
      <c r="E139" t="s">
        <v>594</v>
      </c>
      <c r="F139" t="s">
        <v>332</v>
      </c>
      <c r="G139" t="s">
        <v>45</v>
      </c>
      <c r="H139" t="s">
        <v>45</v>
      </c>
      <c r="I139" t="s">
        <v>339</v>
      </c>
      <c r="J139" t="s">
        <v>339</v>
      </c>
      <c r="K139" t="s">
        <v>339</v>
      </c>
      <c r="L139" t="s">
        <v>339</v>
      </c>
      <c r="M139" t="s">
        <v>339</v>
      </c>
      <c r="N139" t="s">
        <v>774</v>
      </c>
      <c r="O139" t="s">
        <v>1285</v>
      </c>
      <c r="P139" t="s">
        <v>2229</v>
      </c>
      <c r="Q139" t="s">
        <v>41</v>
      </c>
      <c r="R139" t="s">
        <v>319</v>
      </c>
      <c r="S139" t="s">
        <v>313</v>
      </c>
      <c r="T139" t="s">
        <v>1076</v>
      </c>
      <c r="U139" t="s">
        <v>2040</v>
      </c>
      <c r="V139" t="s">
        <v>339</v>
      </c>
      <c r="W139" t="s">
        <v>41</v>
      </c>
      <c r="X139" t="s">
        <v>41</v>
      </c>
      <c r="Y139" t="s">
        <v>41</v>
      </c>
      <c r="Z139" t="s">
        <v>308</v>
      </c>
      <c r="AA139" t="s">
        <v>570</v>
      </c>
      <c r="AB139" t="s">
        <v>670</v>
      </c>
      <c r="AC139" t="s">
        <v>2226</v>
      </c>
      <c r="AD139" t="s">
        <v>2230</v>
      </c>
      <c r="AE139" t="s">
        <v>1983</v>
      </c>
      <c r="AF139" t="s">
        <v>570</v>
      </c>
      <c r="AG139" t="s">
        <v>744</v>
      </c>
      <c r="AH139" t="s">
        <v>570</v>
      </c>
    </row>
    <row r="140" spans="2:34" x14ac:dyDescent="0.25">
      <c r="B140" t="s">
        <v>994</v>
      </c>
      <c r="C140" t="s">
        <v>732</v>
      </c>
      <c r="D140" t="s">
        <v>563</v>
      </c>
      <c r="E140" t="s">
        <v>594</v>
      </c>
      <c r="F140" t="s">
        <v>324</v>
      </c>
      <c r="G140" t="s">
        <v>42</v>
      </c>
      <c r="H140" t="s">
        <v>42</v>
      </c>
      <c r="I140" t="s">
        <v>339</v>
      </c>
      <c r="J140" t="s">
        <v>339</v>
      </c>
      <c r="K140" t="s">
        <v>339</v>
      </c>
      <c r="L140" t="s">
        <v>339</v>
      </c>
      <c r="M140" t="s">
        <v>339</v>
      </c>
      <c r="N140" t="s">
        <v>814</v>
      </c>
      <c r="O140" t="s">
        <v>617</v>
      </c>
      <c r="P140" t="s">
        <v>1761</v>
      </c>
      <c r="Q140" t="s">
        <v>40</v>
      </c>
      <c r="R140" t="s">
        <v>324</v>
      </c>
      <c r="S140" t="s">
        <v>321</v>
      </c>
      <c r="T140" t="s">
        <v>998</v>
      </c>
      <c r="U140" t="s">
        <v>1762</v>
      </c>
      <c r="V140" t="s">
        <v>339</v>
      </c>
      <c r="W140" t="s">
        <v>308</v>
      </c>
      <c r="X140" t="s">
        <v>339</v>
      </c>
      <c r="Y140" t="s">
        <v>40</v>
      </c>
      <c r="Z140" t="s">
        <v>570</v>
      </c>
      <c r="AA140" t="s">
        <v>570</v>
      </c>
      <c r="AB140" t="s">
        <v>686</v>
      </c>
      <c r="AC140" t="s">
        <v>1763</v>
      </c>
      <c r="AD140" t="s">
        <v>1764</v>
      </c>
      <c r="AE140" t="s">
        <v>1765</v>
      </c>
      <c r="AF140" t="s">
        <v>570</v>
      </c>
      <c r="AG140" t="s">
        <v>727</v>
      </c>
      <c r="AH140" t="s">
        <v>570</v>
      </c>
    </row>
    <row r="141" spans="2:34" x14ac:dyDescent="0.25">
      <c r="B141" t="s">
        <v>996</v>
      </c>
      <c r="C141" t="s">
        <v>1689</v>
      </c>
      <c r="D141" t="s">
        <v>266</v>
      </c>
      <c r="E141" t="s">
        <v>594</v>
      </c>
      <c r="F141" t="s">
        <v>326</v>
      </c>
      <c r="G141" t="s">
        <v>47</v>
      </c>
      <c r="H141" t="s">
        <v>339</v>
      </c>
      <c r="I141" t="s">
        <v>339</v>
      </c>
      <c r="J141" t="s">
        <v>339</v>
      </c>
      <c r="K141" t="s">
        <v>339</v>
      </c>
      <c r="L141" t="s">
        <v>339</v>
      </c>
      <c r="M141" t="s">
        <v>339</v>
      </c>
      <c r="N141" t="s">
        <v>592</v>
      </c>
      <c r="O141" t="s">
        <v>1200</v>
      </c>
      <c r="P141" t="s">
        <v>2900</v>
      </c>
      <c r="Q141" t="s">
        <v>53</v>
      </c>
      <c r="R141" t="s">
        <v>45</v>
      </c>
      <c r="S141" t="s">
        <v>44</v>
      </c>
      <c r="T141" t="s">
        <v>336</v>
      </c>
      <c r="U141" t="s">
        <v>896</v>
      </c>
      <c r="V141" t="s">
        <v>308</v>
      </c>
      <c r="W141" t="s">
        <v>308</v>
      </c>
      <c r="X141" t="s">
        <v>339</v>
      </c>
      <c r="Y141" t="s">
        <v>42</v>
      </c>
      <c r="Z141" t="s">
        <v>570</v>
      </c>
      <c r="AA141" t="s">
        <v>570</v>
      </c>
      <c r="AB141" t="s">
        <v>686</v>
      </c>
      <c r="AC141" t="s">
        <v>2901</v>
      </c>
      <c r="AD141" t="s">
        <v>850</v>
      </c>
      <c r="AE141" t="s">
        <v>2902</v>
      </c>
      <c r="AF141" t="s">
        <v>570</v>
      </c>
      <c r="AG141" t="s">
        <v>724</v>
      </c>
      <c r="AH141" t="s">
        <v>570</v>
      </c>
    </row>
    <row r="142" spans="2:34" x14ac:dyDescent="0.25">
      <c r="B142" t="s">
        <v>998</v>
      </c>
      <c r="C142" t="s">
        <v>1028</v>
      </c>
      <c r="D142" t="s">
        <v>265</v>
      </c>
      <c r="E142" t="s">
        <v>588</v>
      </c>
      <c r="F142" t="s">
        <v>334</v>
      </c>
      <c r="G142" t="s">
        <v>46</v>
      </c>
      <c r="H142" t="s">
        <v>46</v>
      </c>
      <c r="I142" t="s">
        <v>339</v>
      </c>
      <c r="J142" t="s">
        <v>339</v>
      </c>
      <c r="K142" t="s">
        <v>339</v>
      </c>
      <c r="L142" t="s">
        <v>339</v>
      </c>
      <c r="M142" t="s">
        <v>339</v>
      </c>
      <c r="N142" t="s">
        <v>339</v>
      </c>
      <c r="O142" t="s">
        <v>339</v>
      </c>
      <c r="P142" t="s">
        <v>570</v>
      </c>
      <c r="Q142" t="s">
        <v>339</v>
      </c>
      <c r="R142" t="s">
        <v>783</v>
      </c>
      <c r="S142" t="s">
        <v>346</v>
      </c>
      <c r="T142" t="s">
        <v>1500</v>
      </c>
      <c r="U142" t="s">
        <v>2903</v>
      </c>
      <c r="V142" t="s">
        <v>41</v>
      </c>
      <c r="W142" t="s">
        <v>308</v>
      </c>
      <c r="X142" t="s">
        <v>308</v>
      </c>
      <c r="Y142" t="s">
        <v>41</v>
      </c>
      <c r="Z142" t="s">
        <v>308</v>
      </c>
      <c r="AA142" t="s">
        <v>570</v>
      </c>
      <c r="AB142" t="s">
        <v>783</v>
      </c>
      <c r="AC142" t="s">
        <v>1774</v>
      </c>
      <c r="AD142" t="s">
        <v>2892</v>
      </c>
      <c r="AE142" t="s">
        <v>2904</v>
      </c>
      <c r="AF142" t="s">
        <v>570</v>
      </c>
      <c r="AG142" t="s">
        <v>721</v>
      </c>
      <c r="AH142" t="s">
        <v>570</v>
      </c>
    </row>
    <row r="143" spans="2:34" x14ac:dyDescent="0.25">
      <c r="B143" t="s">
        <v>840</v>
      </c>
      <c r="C143" t="s">
        <v>983</v>
      </c>
      <c r="D143" t="s">
        <v>249</v>
      </c>
      <c r="E143" t="s">
        <v>588</v>
      </c>
      <c r="F143" t="s">
        <v>325</v>
      </c>
      <c r="G143" t="s">
        <v>45</v>
      </c>
      <c r="H143" t="s">
        <v>45</v>
      </c>
      <c r="I143" t="s">
        <v>339</v>
      </c>
      <c r="J143" t="s">
        <v>339</v>
      </c>
      <c r="K143" t="s">
        <v>339</v>
      </c>
      <c r="L143" t="s">
        <v>339</v>
      </c>
      <c r="M143" t="s">
        <v>339</v>
      </c>
      <c r="N143" t="s">
        <v>40</v>
      </c>
      <c r="O143" t="s">
        <v>313</v>
      </c>
      <c r="P143" t="s">
        <v>984</v>
      </c>
      <c r="Q143" t="s">
        <v>308</v>
      </c>
      <c r="R143" t="s">
        <v>629</v>
      </c>
      <c r="S143" t="s">
        <v>336</v>
      </c>
      <c r="T143" t="s">
        <v>1583</v>
      </c>
      <c r="U143" t="s">
        <v>1063</v>
      </c>
      <c r="V143" t="s">
        <v>308</v>
      </c>
      <c r="W143" t="s">
        <v>339</v>
      </c>
      <c r="X143" t="s">
        <v>339</v>
      </c>
      <c r="Y143" t="s">
        <v>40</v>
      </c>
      <c r="Z143" t="s">
        <v>570</v>
      </c>
      <c r="AA143" t="s">
        <v>570</v>
      </c>
      <c r="AB143" t="s">
        <v>783</v>
      </c>
      <c r="AC143" t="s">
        <v>2190</v>
      </c>
      <c r="AD143" t="s">
        <v>1970</v>
      </c>
      <c r="AE143" t="s">
        <v>1872</v>
      </c>
      <c r="AF143" t="s">
        <v>570</v>
      </c>
      <c r="AG143" t="s">
        <v>711</v>
      </c>
      <c r="AH143" t="s">
        <v>570</v>
      </c>
    </row>
    <row r="144" spans="2:34" x14ac:dyDescent="0.25">
      <c r="B144" t="s">
        <v>937</v>
      </c>
      <c r="C144" t="s">
        <v>1102</v>
      </c>
      <c r="D144" t="s">
        <v>242</v>
      </c>
      <c r="E144" t="s">
        <v>731</v>
      </c>
      <c r="F144" t="s">
        <v>322</v>
      </c>
      <c r="G144" t="s">
        <v>47</v>
      </c>
      <c r="H144" t="s">
        <v>45</v>
      </c>
      <c r="I144" t="s">
        <v>339</v>
      </c>
      <c r="J144" t="s">
        <v>339</v>
      </c>
      <c r="K144" t="s">
        <v>339</v>
      </c>
      <c r="L144" t="s">
        <v>339</v>
      </c>
      <c r="M144" t="s">
        <v>339</v>
      </c>
      <c r="N144" t="s">
        <v>41</v>
      </c>
      <c r="O144" t="s">
        <v>43</v>
      </c>
      <c r="P144" t="s">
        <v>747</v>
      </c>
      <c r="Q144" t="s">
        <v>339</v>
      </c>
      <c r="R144" t="s">
        <v>650</v>
      </c>
      <c r="S144" t="s">
        <v>711</v>
      </c>
      <c r="T144" t="s">
        <v>1587</v>
      </c>
      <c r="U144" t="s">
        <v>2905</v>
      </c>
      <c r="V144" t="s">
        <v>40</v>
      </c>
      <c r="W144" t="s">
        <v>339</v>
      </c>
      <c r="X144" t="s">
        <v>339</v>
      </c>
      <c r="Y144" t="s">
        <v>40</v>
      </c>
      <c r="Z144" t="s">
        <v>570</v>
      </c>
      <c r="AA144" t="s">
        <v>570</v>
      </c>
      <c r="AB144" t="s">
        <v>781</v>
      </c>
      <c r="AC144" t="s">
        <v>2906</v>
      </c>
      <c r="AD144" t="s">
        <v>2907</v>
      </c>
      <c r="AE144" t="s">
        <v>2249</v>
      </c>
      <c r="AF144" t="s">
        <v>570</v>
      </c>
      <c r="AG144" t="s">
        <v>317</v>
      </c>
      <c r="AH144" t="s">
        <v>570</v>
      </c>
    </row>
    <row r="145" spans="2:34" x14ac:dyDescent="0.25">
      <c r="B145" t="s">
        <v>775</v>
      </c>
      <c r="C145" t="s">
        <v>1198</v>
      </c>
      <c r="D145" t="s">
        <v>265</v>
      </c>
      <c r="E145" t="s">
        <v>731</v>
      </c>
      <c r="F145" t="s">
        <v>346</v>
      </c>
      <c r="G145" t="s">
        <v>43</v>
      </c>
      <c r="H145" t="s">
        <v>43</v>
      </c>
      <c r="I145" t="s">
        <v>339</v>
      </c>
      <c r="J145" t="s">
        <v>339</v>
      </c>
      <c r="K145" t="s">
        <v>339</v>
      </c>
      <c r="L145" t="s">
        <v>339</v>
      </c>
      <c r="M145" t="s">
        <v>339</v>
      </c>
      <c r="N145" t="s">
        <v>308</v>
      </c>
      <c r="O145" t="s">
        <v>1506</v>
      </c>
      <c r="P145" t="s">
        <v>2183</v>
      </c>
      <c r="Q145" t="s">
        <v>339</v>
      </c>
      <c r="R145" t="s">
        <v>336</v>
      </c>
      <c r="S145" t="s">
        <v>332</v>
      </c>
      <c r="T145" t="s">
        <v>1233</v>
      </c>
      <c r="U145" t="s">
        <v>2908</v>
      </c>
      <c r="V145" t="s">
        <v>42</v>
      </c>
      <c r="W145" t="s">
        <v>339</v>
      </c>
      <c r="X145" t="s">
        <v>339</v>
      </c>
      <c r="Y145" t="s">
        <v>42</v>
      </c>
      <c r="Z145" t="s">
        <v>570</v>
      </c>
      <c r="AA145" t="s">
        <v>570</v>
      </c>
      <c r="AB145" t="s">
        <v>781</v>
      </c>
      <c r="AC145" t="s">
        <v>2909</v>
      </c>
      <c r="AD145" t="s">
        <v>2910</v>
      </c>
      <c r="AE145" t="s">
        <v>2911</v>
      </c>
      <c r="AF145" t="s">
        <v>570</v>
      </c>
      <c r="AG145" t="s">
        <v>319</v>
      </c>
      <c r="AH145" t="s">
        <v>570</v>
      </c>
    </row>
    <row r="146" spans="2:34" x14ac:dyDescent="0.25">
      <c r="B146" t="s">
        <v>1010</v>
      </c>
      <c r="C146" t="s">
        <v>1139</v>
      </c>
      <c r="D146" t="s">
        <v>567</v>
      </c>
      <c r="E146" t="s">
        <v>731</v>
      </c>
      <c r="F146" t="s">
        <v>335</v>
      </c>
      <c r="G146" t="s">
        <v>47</v>
      </c>
      <c r="H146" t="s">
        <v>53</v>
      </c>
      <c r="I146" t="s">
        <v>339</v>
      </c>
      <c r="J146" t="s">
        <v>339</v>
      </c>
      <c r="K146" t="s">
        <v>339</v>
      </c>
      <c r="L146" t="s">
        <v>339</v>
      </c>
      <c r="M146" t="s">
        <v>339</v>
      </c>
      <c r="N146" t="s">
        <v>339</v>
      </c>
      <c r="O146" t="s">
        <v>339</v>
      </c>
      <c r="P146" t="s">
        <v>570</v>
      </c>
      <c r="Q146" t="s">
        <v>339</v>
      </c>
      <c r="R146" t="s">
        <v>677</v>
      </c>
      <c r="S146" t="s">
        <v>592</v>
      </c>
      <c r="T146" t="s">
        <v>1724</v>
      </c>
      <c r="U146" t="s">
        <v>2905</v>
      </c>
      <c r="V146" t="s">
        <v>308</v>
      </c>
      <c r="W146" t="s">
        <v>339</v>
      </c>
      <c r="X146" t="s">
        <v>339</v>
      </c>
      <c r="Y146" t="s">
        <v>308</v>
      </c>
      <c r="Z146" t="s">
        <v>570</v>
      </c>
      <c r="AA146" t="s">
        <v>570</v>
      </c>
      <c r="AB146" t="s">
        <v>781</v>
      </c>
      <c r="AC146" t="s">
        <v>2912</v>
      </c>
      <c r="AD146" t="s">
        <v>2913</v>
      </c>
      <c r="AE146" t="s">
        <v>2914</v>
      </c>
      <c r="AF146" t="s">
        <v>570</v>
      </c>
      <c r="AG146" t="s">
        <v>315</v>
      </c>
      <c r="AH146" t="s">
        <v>570</v>
      </c>
    </row>
    <row r="147" spans="2:34" x14ac:dyDescent="0.25">
      <c r="B147" t="s">
        <v>969</v>
      </c>
      <c r="C147" t="s">
        <v>767</v>
      </c>
      <c r="D147" t="s">
        <v>250</v>
      </c>
      <c r="E147" t="s">
        <v>588</v>
      </c>
      <c r="F147" t="s">
        <v>328</v>
      </c>
      <c r="G147" t="s">
        <v>47</v>
      </c>
      <c r="H147" t="s">
        <v>41</v>
      </c>
      <c r="I147" t="s">
        <v>339</v>
      </c>
      <c r="J147" t="s">
        <v>339</v>
      </c>
      <c r="K147" t="s">
        <v>339</v>
      </c>
      <c r="L147" t="s">
        <v>339</v>
      </c>
      <c r="M147" t="s">
        <v>339</v>
      </c>
      <c r="N147" t="s">
        <v>339</v>
      </c>
      <c r="O147" t="s">
        <v>339</v>
      </c>
      <c r="P147" t="s">
        <v>570</v>
      </c>
      <c r="Q147" t="s">
        <v>339</v>
      </c>
      <c r="R147" t="s">
        <v>336</v>
      </c>
      <c r="S147" t="s">
        <v>52</v>
      </c>
      <c r="T147" t="s">
        <v>1488</v>
      </c>
      <c r="U147" t="s">
        <v>2915</v>
      </c>
      <c r="V147" t="s">
        <v>41</v>
      </c>
      <c r="W147" t="s">
        <v>339</v>
      </c>
      <c r="X147" t="s">
        <v>339</v>
      </c>
      <c r="Y147" t="s">
        <v>41</v>
      </c>
      <c r="Z147" t="s">
        <v>570</v>
      </c>
      <c r="AA147" t="s">
        <v>570</v>
      </c>
      <c r="AB147" t="s">
        <v>781</v>
      </c>
      <c r="AC147" t="s">
        <v>2916</v>
      </c>
      <c r="AD147" t="s">
        <v>1999</v>
      </c>
      <c r="AE147" t="s">
        <v>2259</v>
      </c>
      <c r="AF147" t="s">
        <v>570</v>
      </c>
      <c r="AG147" t="s">
        <v>600</v>
      </c>
      <c r="AH147" t="s">
        <v>570</v>
      </c>
    </row>
    <row r="148" spans="2:34" x14ac:dyDescent="0.25">
      <c r="B148" t="s">
        <v>699</v>
      </c>
      <c r="C148" t="s">
        <v>894</v>
      </c>
      <c r="D148" t="s">
        <v>265</v>
      </c>
      <c r="E148" t="s">
        <v>641</v>
      </c>
      <c r="F148" t="s">
        <v>330</v>
      </c>
      <c r="G148" t="s">
        <v>41</v>
      </c>
      <c r="H148" t="s">
        <v>41</v>
      </c>
      <c r="I148" t="s">
        <v>614</v>
      </c>
      <c r="J148" t="s">
        <v>898</v>
      </c>
      <c r="K148" t="s">
        <v>849</v>
      </c>
      <c r="L148" t="s">
        <v>44</v>
      </c>
      <c r="M148" t="s">
        <v>53</v>
      </c>
      <c r="N148" t="s">
        <v>45</v>
      </c>
      <c r="O148" t="s">
        <v>325</v>
      </c>
      <c r="P148" t="s">
        <v>2227</v>
      </c>
      <c r="Q148" t="s">
        <v>339</v>
      </c>
      <c r="R148" t="s">
        <v>339</v>
      </c>
      <c r="S148" t="s">
        <v>339</v>
      </c>
      <c r="T148" t="s">
        <v>339</v>
      </c>
      <c r="U148" t="s">
        <v>570</v>
      </c>
      <c r="V148" t="s">
        <v>339</v>
      </c>
      <c r="W148" t="s">
        <v>308</v>
      </c>
      <c r="X148" t="s">
        <v>308</v>
      </c>
      <c r="Y148" t="s">
        <v>339</v>
      </c>
      <c r="Z148" t="s">
        <v>570</v>
      </c>
      <c r="AA148" t="s">
        <v>308</v>
      </c>
      <c r="AB148" t="s">
        <v>639</v>
      </c>
      <c r="AC148" t="s">
        <v>1778</v>
      </c>
      <c r="AD148" t="s">
        <v>1890</v>
      </c>
      <c r="AE148" t="s">
        <v>2917</v>
      </c>
      <c r="AF148" t="s">
        <v>570</v>
      </c>
      <c r="AG148" t="s">
        <v>633</v>
      </c>
      <c r="AH148" t="s">
        <v>570</v>
      </c>
    </row>
    <row r="149" spans="2:34" x14ac:dyDescent="0.25">
      <c r="B149" t="s">
        <v>685</v>
      </c>
      <c r="C149" t="s">
        <v>975</v>
      </c>
      <c r="D149" t="s">
        <v>249</v>
      </c>
      <c r="E149" t="s">
        <v>594</v>
      </c>
      <c r="F149" t="s">
        <v>325</v>
      </c>
      <c r="G149" t="s">
        <v>47</v>
      </c>
      <c r="H149" t="s">
        <v>339</v>
      </c>
      <c r="I149" t="s">
        <v>339</v>
      </c>
      <c r="J149" t="s">
        <v>339</v>
      </c>
      <c r="K149" t="s">
        <v>339</v>
      </c>
      <c r="L149" t="s">
        <v>339</v>
      </c>
      <c r="M149" t="s">
        <v>339</v>
      </c>
      <c r="N149" t="s">
        <v>629</v>
      </c>
      <c r="O149" t="s">
        <v>890</v>
      </c>
      <c r="P149" t="s">
        <v>2918</v>
      </c>
      <c r="Q149" t="s">
        <v>41</v>
      </c>
      <c r="R149" t="s">
        <v>48</v>
      </c>
      <c r="S149" t="s">
        <v>45</v>
      </c>
      <c r="T149" t="s">
        <v>664</v>
      </c>
      <c r="U149" t="s">
        <v>1797</v>
      </c>
      <c r="V149" t="s">
        <v>308</v>
      </c>
      <c r="W149" t="s">
        <v>339</v>
      </c>
      <c r="X149" t="s">
        <v>339</v>
      </c>
      <c r="Y149" t="s">
        <v>53</v>
      </c>
      <c r="Z149" t="s">
        <v>570</v>
      </c>
      <c r="AA149" t="s">
        <v>570</v>
      </c>
      <c r="AB149" t="s">
        <v>639</v>
      </c>
      <c r="AC149" t="s">
        <v>2919</v>
      </c>
      <c r="AD149" t="s">
        <v>2920</v>
      </c>
      <c r="AE149" t="s">
        <v>2242</v>
      </c>
      <c r="AF149" t="s">
        <v>570</v>
      </c>
      <c r="AG149" t="s">
        <v>721</v>
      </c>
      <c r="AH149" t="s">
        <v>570</v>
      </c>
    </row>
    <row r="150" spans="2:34" x14ac:dyDescent="0.25">
      <c r="B150" t="s">
        <v>868</v>
      </c>
      <c r="C150" t="s">
        <v>701</v>
      </c>
      <c r="D150" t="s">
        <v>266</v>
      </c>
      <c r="E150" t="s">
        <v>594</v>
      </c>
      <c r="F150" t="s">
        <v>325</v>
      </c>
      <c r="G150" t="s">
        <v>53</v>
      </c>
      <c r="H150" t="s">
        <v>53</v>
      </c>
      <c r="I150" t="s">
        <v>339</v>
      </c>
      <c r="J150" t="s">
        <v>339</v>
      </c>
      <c r="K150" t="s">
        <v>339</v>
      </c>
      <c r="L150" t="s">
        <v>339</v>
      </c>
      <c r="M150" t="s">
        <v>339</v>
      </c>
      <c r="N150" t="s">
        <v>702</v>
      </c>
      <c r="O150" t="s">
        <v>703</v>
      </c>
      <c r="P150" t="s">
        <v>704</v>
      </c>
      <c r="Q150" t="s">
        <v>339</v>
      </c>
      <c r="R150" t="s">
        <v>319</v>
      </c>
      <c r="S150" t="s">
        <v>319</v>
      </c>
      <c r="T150" t="s">
        <v>705</v>
      </c>
      <c r="U150" t="s">
        <v>706</v>
      </c>
      <c r="V150" t="s">
        <v>40</v>
      </c>
      <c r="W150" t="s">
        <v>308</v>
      </c>
      <c r="X150" t="s">
        <v>308</v>
      </c>
      <c r="Y150" t="s">
        <v>40</v>
      </c>
      <c r="Z150" t="s">
        <v>570</v>
      </c>
      <c r="AA150" t="s">
        <v>570</v>
      </c>
      <c r="AB150" t="s">
        <v>656</v>
      </c>
      <c r="AC150" t="s">
        <v>707</v>
      </c>
      <c r="AD150" t="s">
        <v>671</v>
      </c>
      <c r="AE150" t="s">
        <v>708</v>
      </c>
      <c r="AF150" t="s">
        <v>570</v>
      </c>
      <c r="AG150" t="s">
        <v>600</v>
      </c>
      <c r="AH150" t="s">
        <v>570</v>
      </c>
    </row>
    <row r="151" spans="2:34" x14ac:dyDescent="0.25">
      <c r="B151" t="s">
        <v>1021</v>
      </c>
      <c r="C151" t="s">
        <v>1155</v>
      </c>
      <c r="D151" t="s">
        <v>255</v>
      </c>
      <c r="E151" t="s">
        <v>594</v>
      </c>
      <c r="F151" t="s">
        <v>330</v>
      </c>
      <c r="G151" t="s">
        <v>46</v>
      </c>
      <c r="H151" t="s">
        <v>42</v>
      </c>
      <c r="I151" t="s">
        <v>339</v>
      </c>
      <c r="J151" t="s">
        <v>339</v>
      </c>
      <c r="K151" t="s">
        <v>339</v>
      </c>
      <c r="L151" t="s">
        <v>339</v>
      </c>
      <c r="M151" t="s">
        <v>339</v>
      </c>
      <c r="N151" t="s">
        <v>774</v>
      </c>
      <c r="O151" t="s">
        <v>1415</v>
      </c>
      <c r="P151" t="s">
        <v>2921</v>
      </c>
      <c r="Q151" t="s">
        <v>308</v>
      </c>
      <c r="R151" t="s">
        <v>330</v>
      </c>
      <c r="S151" t="s">
        <v>317</v>
      </c>
      <c r="T151" t="s">
        <v>937</v>
      </c>
      <c r="U151" t="s">
        <v>2154</v>
      </c>
      <c r="V151" t="s">
        <v>339</v>
      </c>
      <c r="W151" t="s">
        <v>339</v>
      </c>
      <c r="X151" t="s">
        <v>339</v>
      </c>
      <c r="Y151" t="s">
        <v>308</v>
      </c>
      <c r="Z151" t="s">
        <v>570</v>
      </c>
      <c r="AA151" t="s">
        <v>570</v>
      </c>
      <c r="AB151" t="s">
        <v>656</v>
      </c>
      <c r="AC151" t="s">
        <v>2266</v>
      </c>
      <c r="AD151" t="s">
        <v>2233</v>
      </c>
      <c r="AE151" t="s">
        <v>2922</v>
      </c>
      <c r="AF151" t="s">
        <v>570</v>
      </c>
      <c r="AG151" t="s">
        <v>711</v>
      </c>
      <c r="AH151" t="s">
        <v>570</v>
      </c>
    </row>
    <row r="152" spans="2:34" x14ac:dyDescent="0.25">
      <c r="B152" t="s">
        <v>852</v>
      </c>
      <c r="C152" t="s">
        <v>962</v>
      </c>
      <c r="D152" t="s">
        <v>264</v>
      </c>
      <c r="E152" t="s">
        <v>588</v>
      </c>
      <c r="F152" t="s">
        <v>325</v>
      </c>
      <c r="G152" t="s">
        <v>45</v>
      </c>
      <c r="H152" t="s">
        <v>41</v>
      </c>
      <c r="I152" t="s">
        <v>339</v>
      </c>
      <c r="J152" t="s">
        <v>339</v>
      </c>
      <c r="K152" t="s">
        <v>339</v>
      </c>
      <c r="L152" t="s">
        <v>339</v>
      </c>
      <c r="M152" t="s">
        <v>339</v>
      </c>
      <c r="N152" t="s">
        <v>339</v>
      </c>
      <c r="O152" t="s">
        <v>339</v>
      </c>
      <c r="P152" t="s">
        <v>570</v>
      </c>
      <c r="Q152" t="s">
        <v>339</v>
      </c>
      <c r="R152" t="s">
        <v>324</v>
      </c>
      <c r="S152" t="s">
        <v>50</v>
      </c>
      <c r="T152" t="s">
        <v>1059</v>
      </c>
      <c r="U152" t="s">
        <v>2243</v>
      </c>
      <c r="V152" t="s">
        <v>42</v>
      </c>
      <c r="W152" t="s">
        <v>339</v>
      </c>
      <c r="X152" t="s">
        <v>339</v>
      </c>
      <c r="Y152" t="s">
        <v>43</v>
      </c>
      <c r="Z152" t="s">
        <v>570</v>
      </c>
      <c r="AA152" t="s">
        <v>570</v>
      </c>
      <c r="AB152" t="s">
        <v>589</v>
      </c>
      <c r="AC152" t="s">
        <v>1995</v>
      </c>
      <c r="AD152" t="s">
        <v>2244</v>
      </c>
      <c r="AE152" t="s">
        <v>2245</v>
      </c>
      <c r="AF152" t="s">
        <v>570</v>
      </c>
      <c r="AG152" t="s">
        <v>652</v>
      </c>
      <c r="AH152" t="s">
        <v>570</v>
      </c>
    </row>
    <row r="153" spans="2:34" x14ac:dyDescent="0.25">
      <c r="B153" t="s">
        <v>1025</v>
      </c>
      <c r="C153" t="s">
        <v>1218</v>
      </c>
      <c r="D153" t="s">
        <v>254</v>
      </c>
      <c r="E153" t="s">
        <v>588</v>
      </c>
      <c r="F153" t="s">
        <v>328</v>
      </c>
      <c r="G153" t="s">
        <v>48</v>
      </c>
      <c r="H153" t="s">
        <v>339</v>
      </c>
      <c r="I153" t="s">
        <v>339</v>
      </c>
      <c r="J153" t="s">
        <v>339</v>
      </c>
      <c r="K153" t="s">
        <v>339</v>
      </c>
      <c r="L153" t="s">
        <v>339</v>
      </c>
      <c r="M153" t="s">
        <v>339</v>
      </c>
      <c r="N153" t="s">
        <v>42</v>
      </c>
      <c r="O153" t="s">
        <v>40</v>
      </c>
      <c r="P153" t="s">
        <v>2923</v>
      </c>
      <c r="Q153" t="s">
        <v>339</v>
      </c>
      <c r="R153" t="s">
        <v>627</v>
      </c>
      <c r="S153" t="s">
        <v>325</v>
      </c>
      <c r="T153" t="s">
        <v>1407</v>
      </c>
      <c r="U153" t="s">
        <v>2924</v>
      </c>
      <c r="V153" t="s">
        <v>41</v>
      </c>
      <c r="W153" t="s">
        <v>339</v>
      </c>
      <c r="X153" t="s">
        <v>339</v>
      </c>
      <c r="Y153" t="s">
        <v>41</v>
      </c>
      <c r="Z153" t="s">
        <v>570</v>
      </c>
      <c r="AA153" t="s">
        <v>570</v>
      </c>
      <c r="AB153" t="s">
        <v>592</v>
      </c>
      <c r="AC153" t="s">
        <v>2925</v>
      </c>
      <c r="AD153" t="s">
        <v>2233</v>
      </c>
      <c r="AE153" t="s">
        <v>2241</v>
      </c>
      <c r="AF153" t="s">
        <v>570</v>
      </c>
      <c r="AG153" t="s">
        <v>759</v>
      </c>
      <c r="AH153" t="s">
        <v>570</v>
      </c>
    </row>
    <row r="154" spans="2:34" x14ac:dyDescent="0.25">
      <c r="B154" t="s">
        <v>843</v>
      </c>
      <c r="C154" t="s">
        <v>1104</v>
      </c>
      <c r="D154" t="s">
        <v>254</v>
      </c>
      <c r="E154" t="s">
        <v>588</v>
      </c>
      <c r="F154" t="s">
        <v>346</v>
      </c>
      <c r="G154" t="s">
        <v>48</v>
      </c>
      <c r="H154" t="s">
        <v>46</v>
      </c>
      <c r="I154" t="s">
        <v>339</v>
      </c>
      <c r="J154" t="s">
        <v>339</v>
      </c>
      <c r="K154" t="s">
        <v>339</v>
      </c>
      <c r="L154" t="s">
        <v>339</v>
      </c>
      <c r="M154" t="s">
        <v>339</v>
      </c>
      <c r="N154" t="s">
        <v>308</v>
      </c>
      <c r="O154" t="s">
        <v>53</v>
      </c>
      <c r="P154" t="s">
        <v>742</v>
      </c>
      <c r="Q154" t="s">
        <v>339</v>
      </c>
      <c r="R154" t="s">
        <v>673</v>
      </c>
      <c r="S154" t="s">
        <v>336</v>
      </c>
      <c r="T154" t="s">
        <v>598</v>
      </c>
      <c r="U154" t="s">
        <v>2926</v>
      </c>
      <c r="V154" t="s">
        <v>40</v>
      </c>
      <c r="W154" t="s">
        <v>339</v>
      </c>
      <c r="X154" t="s">
        <v>339</v>
      </c>
      <c r="Y154" t="s">
        <v>40</v>
      </c>
      <c r="Z154" t="s">
        <v>570</v>
      </c>
      <c r="AA154" t="s">
        <v>570</v>
      </c>
      <c r="AB154" t="s">
        <v>592</v>
      </c>
      <c r="AC154" t="s">
        <v>2827</v>
      </c>
      <c r="AD154" t="s">
        <v>2927</v>
      </c>
      <c r="AE154" t="s">
        <v>1877</v>
      </c>
      <c r="AF154" t="s">
        <v>570</v>
      </c>
      <c r="AG154" t="s">
        <v>691</v>
      </c>
      <c r="AH154" t="s">
        <v>570</v>
      </c>
    </row>
    <row r="155" spans="2:34" x14ac:dyDescent="0.25">
      <c r="B155" t="s">
        <v>806</v>
      </c>
      <c r="C155" t="s">
        <v>1463</v>
      </c>
      <c r="D155" t="s">
        <v>266</v>
      </c>
      <c r="E155" t="s">
        <v>588</v>
      </c>
      <c r="F155" t="s">
        <v>325</v>
      </c>
      <c r="G155" t="s">
        <v>46</v>
      </c>
      <c r="H155" t="s">
        <v>42</v>
      </c>
      <c r="I155" t="s">
        <v>339</v>
      </c>
      <c r="J155" t="s">
        <v>339</v>
      </c>
      <c r="K155" t="s">
        <v>339</v>
      </c>
      <c r="L155" t="s">
        <v>339</v>
      </c>
      <c r="M155" t="s">
        <v>339</v>
      </c>
      <c r="N155" t="s">
        <v>53</v>
      </c>
      <c r="O155" t="s">
        <v>42</v>
      </c>
      <c r="P155" t="s">
        <v>2928</v>
      </c>
      <c r="Q155" t="s">
        <v>339</v>
      </c>
      <c r="R155" t="s">
        <v>637</v>
      </c>
      <c r="S155" t="s">
        <v>321</v>
      </c>
      <c r="T155" t="s">
        <v>710</v>
      </c>
      <c r="U155" t="s">
        <v>2929</v>
      </c>
      <c r="V155" t="s">
        <v>53</v>
      </c>
      <c r="W155" t="s">
        <v>339</v>
      </c>
      <c r="X155" t="s">
        <v>339</v>
      </c>
      <c r="Y155" t="s">
        <v>53</v>
      </c>
      <c r="Z155" t="s">
        <v>570</v>
      </c>
      <c r="AA155" t="s">
        <v>570</v>
      </c>
      <c r="AB155" t="s">
        <v>592</v>
      </c>
      <c r="AC155" t="s">
        <v>1872</v>
      </c>
      <c r="AD155" t="s">
        <v>2930</v>
      </c>
      <c r="AE155" t="s">
        <v>2931</v>
      </c>
      <c r="AF155" t="s">
        <v>570</v>
      </c>
      <c r="AG155" t="s">
        <v>682</v>
      </c>
      <c r="AH155" t="s">
        <v>570</v>
      </c>
    </row>
    <row r="156" spans="2:34" x14ac:dyDescent="0.25">
      <c r="B156" t="s">
        <v>54</v>
      </c>
      <c r="C156" t="s">
        <v>571</v>
      </c>
      <c r="D156" t="s">
        <v>55</v>
      </c>
      <c r="E156" t="s">
        <v>572</v>
      </c>
      <c r="F156" t="s">
        <v>573</v>
      </c>
      <c r="G156" t="s">
        <v>56</v>
      </c>
      <c r="H156" t="s">
        <v>574</v>
      </c>
      <c r="I156" t="s">
        <v>64</v>
      </c>
      <c r="J156" t="s">
        <v>65</v>
      </c>
      <c r="K156" t="s">
        <v>58</v>
      </c>
      <c r="L156" t="s">
        <v>66</v>
      </c>
      <c r="M156" t="s">
        <v>67</v>
      </c>
      <c r="N156" t="s">
        <v>65</v>
      </c>
      <c r="O156" t="s">
        <v>58</v>
      </c>
      <c r="P156" t="s">
        <v>69</v>
      </c>
      <c r="Q156" t="s">
        <v>66</v>
      </c>
      <c r="R156" t="s">
        <v>575</v>
      </c>
      <c r="S156" t="s">
        <v>576</v>
      </c>
      <c r="T156" t="s">
        <v>58</v>
      </c>
      <c r="U156" t="s">
        <v>577</v>
      </c>
      <c r="V156" t="s">
        <v>66</v>
      </c>
      <c r="W156" t="s">
        <v>157</v>
      </c>
      <c r="X156" t="s">
        <v>62</v>
      </c>
      <c r="Y156" t="s">
        <v>66</v>
      </c>
      <c r="Z156" t="s">
        <v>147</v>
      </c>
      <c r="AA156" t="s">
        <v>578</v>
      </c>
      <c r="AB156" t="s">
        <v>579</v>
      </c>
      <c r="AC156" t="s">
        <v>580</v>
      </c>
      <c r="AD156" t="s">
        <v>581</v>
      </c>
      <c r="AE156" t="s">
        <v>582</v>
      </c>
      <c r="AF156" t="s">
        <v>583</v>
      </c>
      <c r="AG156" t="s">
        <v>584</v>
      </c>
      <c r="AH156" t="s">
        <v>585</v>
      </c>
    </row>
    <row r="157" spans="2:34" x14ac:dyDescent="0.25">
      <c r="B157" t="s">
        <v>1033</v>
      </c>
      <c r="C157" t="s">
        <v>1806</v>
      </c>
      <c r="D157" t="s">
        <v>567</v>
      </c>
      <c r="E157" t="s">
        <v>641</v>
      </c>
      <c r="F157" t="s">
        <v>332</v>
      </c>
      <c r="G157" t="s">
        <v>53</v>
      </c>
      <c r="H157" t="s">
        <v>40</v>
      </c>
      <c r="I157" t="s">
        <v>826</v>
      </c>
      <c r="J157" t="s">
        <v>956</v>
      </c>
      <c r="K157" t="s">
        <v>2932</v>
      </c>
      <c r="L157" t="s">
        <v>41</v>
      </c>
      <c r="M157" t="s">
        <v>308</v>
      </c>
      <c r="N157" t="s">
        <v>47</v>
      </c>
      <c r="O157" t="s">
        <v>711</v>
      </c>
      <c r="P157" t="s">
        <v>2933</v>
      </c>
      <c r="Q157" t="s">
        <v>308</v>
      </c>
      <c r="R157" t="s">
        <v>339</v>
      </c>
      <c r="S157" t="s">
        <v>339</v>
      </c>
      <c r="T157" t="s">
        <v>339</v>
      </c>
      <c r="U157" t="s">
        <v>570</v>
      </c>
      <c r="V157" t="s">
        <v>339</v>
      </c>
      <c r="W157" t="s">
        <v>308</v>
      </c>
      <c r="X157" t="s">
        <v>339</v>
      </c>
      <c r="Y157" t="s">
        <v>308</v>
      </c>
      <c r="Z157" t="s">
        <v>570</v>
      </c>
      <c r="AA157" t="s">
        <v>308</v>
      </c>
      <c r="AB157" t="s">
        <v>592</v>
      </c>
      <c r="AC157" t="s">
        <v>2006</v>
      </c>
      <c r="AD157" t="s">
        <v>2002</v>
      </c>
      <c r="AE157" t="s">
        <v>2272</v>
      </c>
      <c r="AF157" t="s">
        <v>570</v>
      </c>
      <c r="AG157" t="s">
        <v>610</v>
      </c>
      <c r="AH157" t="s">
        <v>570</v>
      </c>
    </row>
    <row r="158" spans="2:34" x14ac:dyDescent="0.25">
      <c r="B158" t="s">
        <v>926</v>
      </c>
      <c r="C158" t="s">
        <v>2033</v>
      </c>
      <c r="D158" t="s">
        <v>250</v>
      </c>
      <c r="E158" t="s">
        <v>588</v>
      </c>
      <c r="F158" t="s">
        <v>328</v>
      </c>
      <c r="G158" t="s">
        <v>53</v>
      </c>
      <c r="H158" t="s">
        <v>53</v>
      </c>
      <c r="I158" t="s">
        <v>339</v>
      </c>
      <c r="J158" t="s">
        <v>339</v>
      </c>
      <c r="K158" t="s">
        <v>339</v>
      </c>
      <c r="L158" t="s">
        <v>339</v>
      </c>
      <c r="M158" t="s">
        <v>339</v>
      </c>
      <c r="N158" t="s">
        <v>53</v>
      </c>
      <c r="O158" t="s">
        <v>317</v>
      </c>
      <c r="P158" t="s">
        <v>655</v>
      </c>
      <c r="Q158" t="s">
        <v>308</v>
      </c>
      <c r="R158" t="s">
        <v>627</v>
      </c>
      <c r="S158" t="s">
        <v>330</v>
      </c>
      <c r="T158" t="s">
        <v>972</v>
      </c>
      <c r="U158" t="s">
        <v>2934</v>
      </c>
      <c r="V158" t="s">
        <v>41</v>
      </c>
      <c r="W158" t="s">
        <v>308</v>
      </c>
      <c r="X158" t="s">
        <v>339</v>
      </c>
      <c r="Y158" t="s">
        <v>53</v>
      </c>
      <c r="Z158" t="s">
        <v>570</v>
      </c>
      <c r="AA158" t="s">
        <v>570</v>
      </c>
      <c r="AB158" t="s">
        <v>592</v>
      </c>
      <c r="AC158" t="s">
        <v>1993</v>
      </c>
      <c r="AD158" t="s">
        <v>2935</v>
      </c>
      <c r="AE158" t="s">
        <v>2240</v>
      </c>
      <c r="AF158" t="s">
        <v>570</v>
      </c>
      <c r="AG158" t="s">
        <v>675</v>
      </c>
      <c r="AH158" t="s">
        <v>570</v>
      </c>
    </row>
    <row r="159" spans="2:34" x14ac:dyDescent="0.25">
      <c r="B159" t="s">
        <v>1037</v>
      </c>
      <c r="C159" t="s">
        <v>870</v>
      </c>
      <c r="D159" t="s">
        <v>255</v>
      </c>
      <c r="E159" t="s">
        <v>641</v>
      </c>
      <c r="F159" t="s">
        <v>610</v>
      </c>
      <c r="G159" t="s">
        <v>43</v>
      </c>
      <c r="H159" t="s">
        <v>41</v>
      </c>
      <c r="I159" t="s">
        <v>624</v>
      </c>
      <c r="J159" t="s">
        <v>649</v>
      </c>
      <c r="K159" t="s">
        <v>2134</v>
      </c>
      <c r="L159" t="s">
        <v>41</v>
      </c>
      <c r="M159" t="s">
        <v>41</v>
      </c>
      <c r="N159" t="s">
        <v>317</v>
      </c>
      <c r="O159" t="s">
        <v>919</v>
      </c>
      <c r="P159" t="s">
        <v>2936</v>
      </c>
      <c r="Q159" t="s">
        <v>339</v>
      </c>
      <c r="R159" t="s">
        <v>339</v>
      </c>
      <c r="S159" t="s">
        <v>339</v>
      </c>
      <c r="T159" t="s">
        <v>339</v>
      </c>
      <c r="U159" t="s">
        <v>570</v>
      </c>
      <c r="V159" t="s">
        <v>339</v>
      </c>
      <c r="W159" t="s">
        <v>41</v>
      </c>
      <c r="X159" t="s">
        <v>339</v>
      </c>
      <c r="Y159" t="s">
        <v>339</v>
      </c>
      <c r="Z159" t="s">
        <v>570</v>
      </c>
      <c r="AA159" t="s">
        <v>570</v>
      </c>
      <c r="AB159" t="s">
        <v>682</v>
      </c>
      <c r="AC159" t="s">
        <v>874</v>
      </c>
      <c r="AD159" t="s">
        <v>2937</v>
      </c>
      <c r="AE159" t="s">
        <v>873</v>
      </c>
      <c r="AF159" t="s">
        <v>570</v>
      </c>
      <c r="AG159" t="s">
        <v>673</v>
      </c>
      <c r="AH159" t="s">
        <v>570</v>
      </c>
    </row>
    <row r="160" spans="2:34" x14ac:dyDescent="0.25">
      <c r="B160" t="s">
        <v>1039</v>
      </c>
      <c r="C160" t="s">
        <v>945</v>
      </c>
      <c r="D160" t="s">
        <v>238</v>
      </c>
      <c r="E160" t="s">
        <v>588</v>
      </c>
      <c r="F160" t="s">
        <v>324</v>
      </c>
      <c r="G160" t="s">
        <v>46</v>
      </c>
      <c r="H160" t="s">
        <v>43</v>
      </c>
      <c r="I160" t="s">
        <v>339</v>
      </c>
      <c r="J160" t="s">
        <v>339</v>
      </c>
      <c r="K160" t="s">
        <v>339</v>
      </c>
      <c r="L160" t="s">
        <v>339</v>
      </c>
      <c r="M160" t="s">
        <v>339</v>
      </c>
      <c r="N160" t="s">
        <v>339</v>
      </c>
      <c r="O160" t="s">
        <v>339</v>
      </c>
      <c r="P160" t="s">
        <v>570</v>
      </c>
      <c r="Q160" t="s">
        <v>339</v>
      </c>
      <c r="R160" t="s">
        <v>675</v>
      </c>
      <c r="S160" t="s">
        <v>346</v>
      </c>
      <c r="T160" t="s">
        <v>1402</v>
      </c>
      <c r="U160" t="s">
        <v>2037</v>
      </c>
      <c r="V160" t="s">
        <v>41</v>
      </c>
      <c r="W160" t="s">
        <v>308</v>
      </c>
      <c r="X160" t="s">
        <v>308</v>
      </c>
      <c r="Y160" t="s">
        <v>41</v>
      </c>
      <c r="Z160" t="s">
        <v>570</v>
      </c>
      <c r="AA160" t="s">
        <v>570</v>
      </c>
      <c r="AB160" t="s">
        <v>675</v>
      </c>
      <c r="AC160" t="s">
        <v>2882</v>
      </c>
      <c r="AD160" t="s">
        <v>2938</v>
      </c>
      <c r="AE160" t="s">
        <v>1979</v>
      </c>
      <c r="AF160" t="s">
        <v>570</v>
      </c>
      <c r="AG160" t="s">
        <v>592</v>
      </c>
      <c r="AH160" t="s">
        <v>570</v>
      </c>
    </row>
    <row r="161" spans="2:34" x14ac:dyDescent="0.25">
      <c r="B161" t="s">
        <v>809</v>
      </c>
      <c r="C161" t="s">
        <v>1112</v>
      </c>
      <c r="D161" t="s">
        <v>252</v>
      </c>
      <c r="E161" t="s">
        <v>594</v>
      </c>
      <c r="F161" t="s">
        <v>338</v>
      </c>
      <c r="G161" t="s">
        <v>43</v>
      </c>
      <c r="H161" t="s">
        <v>43</v>
      </c>
      <c r="I161" t="s">
        <v>339</v>
      </c>
      <c r="J161" t="s">
        <v>339</v>
      </c>
      <c r="K161" t="s">
        <v>339</v>
      </c>
      <c r="L161" t="s">
        <v>339</v>
      </c>
      <c r="M161" t="s">
        <v>339</v>
      </c>
      <c r="N161" t="s">
        <v>589</v>
      </c>
      <c r="O161" t="s">
        <v>893</v>
      </c>
      <c r="P161" t="s">
        <v>684</v>
      </c>
      <c r="Q161" t="s">
        <v>308</v>
      </c>
      <c r="R161" t="s">
        <v>324</v>
      </c>
      <c r="S161" t="s">
        <v>50</v>
      </c>
      <c r="T161" t="s">
        <v>935</v>
      </c>
      <c r="U161" t="s">
        <v>2939</v>
      </c>
      <c r="V161" t="s">
        <v>308</v>
      </c>
      <c r="W161" t="s">
        <v>308</v>
      </c>
      <c r="X161" t="s">
        <v>339</v>
      </c>
      <c r="Y161" t="s">
        <v>40</v>
      </c>
      <c r="Z161" t="s">
        <v>570</v>
      </c>
      <c r="AA161" t="s">
        <v>570</v>
      </c>
      <c r="AB161" t="s">
        <v>675</v>
      </c>
      <c r="AC161" t="s">
        <v>2940</v>
      </c>
      <c r="AD161" t="s">
        <v>2941</v>
      </c>
      <c r="AE161" t="s">
        <v>799</v>
      </c>
      <c r="AF161" t="s">
        <v>570</v>
      </c>
      <c r="AG161" t="s">
        <v>759</v>
      </c>
      <c r="AH161" t="s">
        <v>570</v>
      </c>
    </row>
    <row r="162" spans="2:34" x14ac:dyDescent="0.25">
      <c r="B162" t="s">
        <v>921</v>
      </c>
      <c r="C162" t="s">
        <v>1030</v>
      </c>
      <c r="D162" t="s">
        <v>250</v>
      </c>
      <c r="E162" t="s">
        <v>594</v>
      </c>
      <c r="F162" t="s">
        <v>330</v>
      </c>
      <c r="G162" t="s">
        <v>45</v>
      </c>
      <c r="H162" t="s">
        <v>45</v>
      </c>
      <c r="I162" t="s">
        <v>339</v>
      </c>
      <c r="J162" t="s">
        <v>339</v>
      </c>
      <c r="K162" t="s">
        <v>339</v>
      </c>
      <c r="L162" t="s">
        <v>339</v>
      </c>
      <c r="M162" t="s">
        <v>339</v>
      </c>
      <c r="N162" t="s">
        <v>841</v>
      </c>
      <c r="O162" t="s">
        <v>1399</v>
      </c>
      <c r="P162" t="s">
        <v>1133</v>
      </c>
      <c r="Q162" t="s">
        <v>308</v>
      </c>
      <c r="R162" t="s">
        <v>315</v>
      </c>
      <c r="S162" t="s">
        <v>48</v>
      </c>
      <c r="T162" t="s">
        <v>721</v>
      </c>
      <c r="U162" t="s">
        <v>1998</v>
      </c>
      <c r="V162" t="s">
        <v>308</v>
      </c>
      <c r="W162" t="s">
        <v>339</v>
      </c>
      <c r="X162" t="s">
        <v>339</v>
      </c>
      <c r="Y162" t="s">
        <v>40</v>
      </c>
      <c r="Z162" t="s">
        <v>570</v>
      </c>
      <c r="AA162" t="s">
        <v>570</v>
      </c>
      <c r="AB162" t="s">
        <v>675</v>
      </c>
      <c r="AC162" t="s">
        <v>2001</v>
      </c>
      <c r="AD162" t="s">
        <v>1878</v>
      </c>
      <c r="AE162" t="s">
        <v>2248</v>
      </c>
      <c r="AF162" t="s">
        <v>570</v>
      </c>
      <c r="AG162" t="s">
        <v>652</v>
      </c>
      <c r="AH162" t="s">
        <v>570</v>
      </c>
    </row>
    <row r="163" spans="2:34" x14ac:dyDescent="0.25">
      <c r="B163" t="s">
        <v>1046</v>
      </c>
      <c r="C163" t="s">
        <v>830</v>
      </c>
      <c r="D163" t="s">
        <v>237</v>
      </c>
      <c r="E163" t="s">
        <v>731</v>
      </c>
      <c r="F163" t="s">
        <v>328</v>
      </c>
      <c r="G163" t="s">
        <v>47</v>
      </c>
      <c r="H163" t="s">
        <v>47</v>
      </c>
      <c r="I163" t="s">
        <v>339</v>
      </c>
      <c r="J163" t="s">
        <v>339</v>
      </c>
      <c r="K163" t="s">
        <v>339</v>
      </c>
      <c r="L163" t="s">
        <v>339</v>
      </c>
      <c r="M163" t="s">
        <v>339</v>
      </c>
      <c r="N163" t="s">
        <v>339</v>
      </c>
      <c r="O163" t="s">
        <v>339</v>
      </c>
      <c r="P163" t="s">
        <v>570</v>
      </c>
      <c r="Q163" t="s">
        <v>339</v>
      </c>
      <c r="R163" t="s">
        <v>590</v>
      </c>
      <c r="S163" t="s">
        <v>759</v>
      </c>
      <c r="T163" t="s">
        <v>1610</v>
      </c>
      <c r="U163" t="s">
        <v>2942</v>
      </c>
      <c r="V163" t="s">
        <v>308</v>
      </c>
      <c r="W163" t="s">
        <v>339</v>
      </c>
      <c r="X163" t="s">
        <v>339</v>
      </c>
      <c r="Y163" t="s">
        <v>308</v>
      </c>
      <c r="Z163" t="s">
        <v>570</v>
      </c>
      <c r="AA163" t="s">
        <v>570</v>
      </c>
      <c r="AB163" t="s">
        <v>675</v>
      </c>
      <c r="AC163" t="s">
        <v>2231</v>
      </c>
      <c r="AD163" t="s">
        <v>2232</v>
      </c>
      <c r="AE163" t="s">
        <v>2943</v>
      </c>
      <c r="AF163" t="s">
        <v>570</v>
      </c>
      <c r="AG163" t="s">
        <v>321</v>
      </c>
      <c r="AH163" t="s">
        <v>570</v>
      </c>
    </row>
    <row r="164" spans="2:34" x14ac:dyDescent="0.25">
      <c r="B164" t="s">
        <v>1048</v>
      </c>
      <c r="C164" t="s">
        <v>989</v>
      </c>
      <c r="D164" t="s">
        <v>265</v>
      </c>
      <c r="E164" t="s">
        <v>588</v>
      </c>
      <c r="F164" t="s">
        <v>336</v>
      </c>
      <c r="G164" t="s">
        <v>47</v>
      </c>
      <c r="H164" t="s">
        <v>44</v>
      </c>
      <c r="I164" t="s">
        <v>339</v>
      </c>
      <c r="J164" t="s">
        <v>339</v>
      </c>
      <c r="K164" t="s">
        <v>339</v>
      </c>
      <c r="L164" t="s">
        <v>339</v>
      </c>
      <c r="M164" t="s">
        <v>339</v>
      </c>
      <c r="N164" t="s">
        <v>339</v>
      </c>
      <c r="O164" t="s">
        <v>339</v>
      </c>
      <c r="P164" t="s">
        <v>570</v>
      </c>
      <c r="Q164" t="s">
        <v>339</v>
      </c>
      <c r="R164" t="s">
        <v>724</v>
      </c>
      <c r="S164" t="s">
        <v>338</v>
      </c>
      <c r="T164" t="s">
        <v>1710</v>
      </c>
      <c r="U164" t="s">
        <v>2944</v>
      </c>
      <c r="V164" t="s">
        <v>339</v>
      </c>
      <c r="W164" t="s">
        <v>339</v>
      </c>
      <c r="X164" t="s">
        <v>339</v>
      </c>
      <c r="Y164" t="s">
        <v>339</v>
      </c>
      <c r="Z164" t="s">
        <v>570</v>
      </c>
      <c r="AA164" t="s">
        <v>570</v>
      </c>
      <c r="AB164" t="s">
        <v>691</v>
      </c>
      <c r="AC164" t="s">
        <v>2895</v>
      </c>
      <c r="AD164" t="s">
        <v>2823</v>
      </c>
      <c r="AE164" t="s">
        <v>1985</v>
      </c>
      <c r="AF164" t="s">
        <v>570</v>
      </c>
      <c r="AG164" t="s">
        <v>589</v>
      </c>
      <c r="AH164" t="s">
        <v>570</v>
      </c>
    </row>
    <row r="165" spans="2:34" x14ac:dyDescent="0.25">
      <c r="B165" t="s">
        <v>1018</v>
      </c>
      <c r="C165" t="s">
        <v>909</v>
      </c>
      <c r="D165" t="s">
        <v>241</v>
      </c>
      <c r="E165" t="s">
        <v>641</v>
      </c>
      <c r="F165" t="s">
        <v>335</v>
      </c>
      <c r="G165" t="s">
        <v>53</v>
      </c>
      <c r="H165" t="s">
        <v>41</v>
      </c>
      <c r="I165" t="s">
        <v>647</v>
      </c>
      <c r="J165" t="s">
        <v>970</v>
      </c>
      <c r="K165" t="s">
        <v>1776</v>
      </c>
      <c r="L165" t="s">
        <v>43</v>
      </c>
      <c r="M165" t="s">
        <v>45</v>
      </c>
      <c r="N165" t="s">
        <v>46</v>
      </c>
      <c r="O165" t="s">
        <v>597</v>
      </c>
      <c r="P165" t="s">
        <v>1031</v>
      </c>
      <c r="Q165" t="s">
        <v>308</v>
      </c>
      <c r="R165" t="s">
        <v>339</v>
      </c>
      <c r="S165" t="s">
        <v>339</v>
      </c>
      <c r="T165" t="s">
        <v>339</v>
      </c>
      <c r="U165" t="s">
        <v>570</v>
      </c>
      <c r="V165" t="s">
        <v>339</v>
      </c>
      <c r="W165" t="s">
        <v>308</v>
      </c>
      <c r="X165" t="s">
        <v>339</v>
      </c>
      <c r="Y165" t="s">
        <v>308</v>
      </c>
      <c r="Z165" t="s">
        <v>570</v>
      </c>
      <c r="AA165" t="s">
        <v>570</v>
      </c>
      <c r="AB165" t="s">
        <v>691</v>
      </c>
      <c r="AC165" t="s">
        <v>1777</v>
      </c>
      <c r="AD165" t="s">
        <v>713</v>
      </c>
      <c r="AE165" t="s">
        <v>1768</v>
      </c>
      <c r="AF165" t="s">
        <v>570</v>
      </c>
      <c r="AG165" t="s">
        <v>597</v>
      </c>
      <c r="AH165" t="s">
        <v>570</v>
      </c>
    </row>
    <row r="166" spans="2:34" x14ac:dyDescent="0.25">
      <c r="B166" t="s">
        <v>643</v>
      </c>
      <c r="C166" t="s">
        <v>1143</v>
      </c>
      <c r="D166" t="s">
        <v>560</v>
      </c>
      <c r="E166" t="s">
        <v>588</v>
      </c>
      <c r="F166" t="s">
        <v>326</v>
      </c>
      <c r="G166" t="s">
        <v>46</v>
      </c>
      <c r="H166" t="s">
        <v>42</v>
      </c>
      <c r="I166" t="s">
        <v>339</v>
      </c>
      <c r="J166" t="s">
        <v>339</v>
      </c>
      <c r="K166" t="s">
        <v>339</v>
      </c>
      <c r="L166" t="s">
        <v>339</v>
      </c>
      <c r="M166" t="s">
        <v>339</v>
      </c>
      <c r="N166" t="s">
        <v>339</v>
      </c>
      <c r="O166" t="s">
        <v>339</v>
      </c>
      <c r="P166" t="s">
        <v>570</v>
      </c>
      <c r="Q166" t="s">
        <v>339</v>
      </c>
      <c r="R166" t="s">
        <v>691</v>
      </c>
      <c r="S166" t="s">
        <v>633</v>
      </c>
      <c r="T166" t="s">
        <v>1367</v>
      </c>
      <c r="U166" t="s">
        <v>2945</v>
      </c>
      <c r="V166" t="s">
        <v>41</v>
      </c>
      <c r="W166" t="s">
        <v>308</v>
      </c>
      <c r="X166" t="s">
        <v>308</v>
      </c>
      <c r="Y166" t="s">
        <v>41</v>
      </c>
      <c r="Z166" t="s">
        <v>570</v>
      </c>
      <c r="AA166" t="s">
        <v>570</v>
      </c>
      <c r="AB166" t="s">
        <v>691</v>
      </c>
      <c r="AC166" t="s">
        <v>2946</v>
      </c>
      <c r="AD166" t="s">
        <v>2947</v>
      </c>
      <c r="AE166" t="s">
        <v>2948</v>
      </c>
      <c r="AF166" t="s">
        <v>570</v>
      </c>
      <c r="AG166" t="s">
        <v>656</v>
      </c>
      <c r="AH166" t="s">
        <v>570</v>
      </c>
    </row>
    <row r="167" spans="2:34" x14ac:dyDescent="0.25">
      <c r="B167" t="s">
        <v>949</v>
      </c>
      <c r="C167" t="s">
        <v>1190</v>
      </c>
      <c r="D167" t="s">
        <v>568</v>
      </c>
      <c r="E167" t="s">
        <v>588</v>
      </c>
      <c r="F167" t="s">
        <v>328</v>
      </c>
      <c r="G167" t="s">
        <v>47</v>
      </c>
      <c r="H167" t="s">
        <v>43</v>
      </c>
      <c r="I167" t="s">
        <v>339</v>
      </c>
      <c r="J167" t="s">
        <v>339</v>
      </c>
      <c r="K167" t="s">
        <v>339</v>
      </c>
      <c r="L167" t="s">
        <v>339</v>
      </c>
      <c r="M167" t="s">
        <v>339</v>
      </c>
      <c r="N167" t="s">
        <v>339</v>
      </c>
      <c r="O167" t="s">
        <v>339</v>
      </c>
      <c r="P167" t="s">
        <v>570</v>
      </c>
      <c r="Q167" t="s">
        <v>339</v>
      </c>
      <c r="R167" t="s">
        <v>783</v>
      </c>
      <c r="S167" t="s">
        <v>610</v>
      </c>
      <c r="T167" t="s">
        <v>1575</v>
      </c>
      <c r="U167" t="s">
        <v>2238</v>
      </c>
      <c r="V167" t="s">
        <v>308</v>
      </c>
      <c r="W167" t="s">
        <v>339</v>
      </c>
      <c r="X167" t="s">
        <v>339</v>
      </c>
      <c r="Y167" t="s">
        <v>308</v>
      </c>
      <c r="Z167" t="s">
        <v>570</v>
      </c>
      <c r="AA167" t="s">
        <v>570</v>
      </c>
      <c r="AB167" t="s">
        <v>691</v>
      </c>
      <c r="AC167" t="s">
        <v>625</v>
      </c>
      <c r="AD167" t="s">
        <v>2947</v>
      </c>
      <c r="AE167" t="s">
        <v>1877</v>
      </c>
      <c r="AF167" t="s">
        <v>570</v>
      </c>
      <c r="AG167" t="s">
        <v>639</v>
      </c>
      <c r="AH167" t="s">
        <v>570</v>
      </c>
    </row>
    <row r="168" spans="2:34" x14ac:dyDescent="0.25">
      <c r="B168" t="s">
        <v>1059</v>
      </c>
      <c r="C168" t="s">
        <v>1068</v>
      </c>
      <c r="D168" t="s">
        <v>252</v>
      </c>
      <c r="E168" t="s">
        <v>588</v>
      </c>
      <c r="F168" t="s">
        <v>330</v>
      </c>
      <c r="G168" t="s">
        <v>47</v>
      </c>
      <c r="H168" t="s">
        <v>43</v>
      </c>
      <c r="I168" t="s">
        <v>339</v>
      </c>
      <c r="J168" t="s">
        <v>339</v>
      </c>
      <c r="K168" t="s">
        <v>339</v>
      </c>
      <c r="L168" t="s">
        <v>339</v>
      </c>
      <c r="M168" t="s">
        <v>339</v>
      </c>
      <c r="N168" t="s">
        <v>308</v>
      </c>
      <c r="O168" t="s">
        <v>52</v>
      </c>
      <c r="P168" t="s">
        <v>619</v>
      </c>
      <c r="Q168" t="s">
        <v>339</v>
      </c>
      <c r="R168" t="s">
        <v>610</v>
      </c>
      <c r="S168" t="s">
        <v>321</v>
      </c>
      <c r="T168" t="s">
        <v>1373</v>
      </c>
      <c r="U168" t="s">
        <v>2949</v>
      </c>
      <c r="V168" t="s">
        <v>40</v>
      </c>
      <c r="W168" t="s">
        <v>339</v>
      </c>
      <c r="X168" t="s">
        <v>339</v>
      </c>
      <c r="Y168" t="s">
        <v>40</v>
      </c>
      <c r="Z168" t="s">
        <v>308</v>
      </c>
      <c r="AA168" t="s">
        <v>570</v>
      </c>
      <c r="AB168" t="s">
        <v>759</v>
      </c>
      <c r="AC168" t="s">
        <v>1874</v>
      </c>
      <c r="AD168" t="s">
        <v>2222</v>
      </c>
      <c r="AE168" t="s">
        <v>819</v>
      </c>
      <c r="AF168" t="s">
        <v>570</v>
      </c>
      <c r="AG168" t="s">
        <v>781</v>
      </c>
      <c r="AH168" t="s">
        <v>570</v>
      </c>
    </row>
    <row r="169" spans="2:34" x14ac:dyDescent="0.25">
      <c r="B169" t="s">
        <v>1061</v>
      </c>
      <c r="C169" t="s">
        <v>1137</v>
      </c>
      <c r="D169" t="s">
        <v>242</v>
      </c>
      <c r="E169" t="s">
        <v>731</v>
      </c>
      <c r="F169" t="s">
        <v>335</v>
      </c>
      <c r="G169" t="s">
        <v>46</v>
      </c>
      <c r="H169" t="s">
        <v>45</v>
      </c>
      <c r="I169" t="s">
        <v>339</v>
      </c>
      <c r="J169" t="s">
        <v>339</v>
      </c>
      <c r="K169" t="s">
        <v>339</v>
      </c>
      <c r="L169" t="s">
        <v>339</v>
      </c>
      <c r="M169" t="s">
        <v>339</v>
      </c>
      <c r="N169" t="s">
        <v>339</v>
      </c>
      <c r="O169" t="s">
        <v>339</v>
      </c>
      <c r="P169" t="s">
        <v>570</v>
      </c>
      <c r="Q169" t="s">
        <v>339</v>
      </c>
      <c r="R169" t="s">
        <v>600</v>
      </c>
      <c r="S169" t="s">
        <v>336</v>
      </c>
      <c r="T169" t="s">
        <v>1305</v>
      </c>
      <c r="U169" t="s">
        <v>2950</v>
      </c>
      <c r="V169" t="s">
        <v>41</v>
      </c>
      <c r="W169" t="s">
        <v>339</v>
      </c>
      <c r="X169" t="s">
        <v>339</v>
      </c>
      <c r="Y169" t="s">
        <v>41</v>
      </c>
      <c r="Z169" t="s">
        <v>570</v>
      </c>
      <c r="AA169" t="s">
        <v>570</v>
      </c>
      <c r="AB169" t="s">
        <v>759</v>
      </c>
      <c r="AC169" t="s">
        <v>2249</v>
      </c>
      <c r="AD169" t="s">
        <v>2220</v>
      </c>
      <c r="AE169" t="s">
        <v>2940</v>
      </c>
      <c r="AF169" t="s">
        <v>570</v>
      </c>
      <c r="AG169" t="s">
        <v>322</v>
      </c>
      <c r="AH169" t="s">
        <v>570</v>
      </c>
    </row>
    <row r="170" spans="2:34" x14ac:dyDescent="0.25">
      <c r="B170" t="s">
        <v>1064</v>
      </c>
      <c r="C170" t="s">
        <v>1179</v>
      </c>
      <c r="D170" t="s">
        <v>267</v>
      </c>
      <c r="E170" t="s">
        <v>594</v>
      </c>
      <c r="F170" t="s">
        <v>328</v>
      </c>
      <c r="G170" t="s">
        <v>46</v>
      </c>
      <c r="H170" t="s">
        <v>53</v>
      </c>
      <c r="I170" t="s">
        <v>339</v>
      </c>
      <c r="J170" t="s">
        <v>339</v>
      </c>
      <c r="K170" t="s">
        <v>339</v>
      </c>
      <c r="L170" t="s">
        <v>339</v>
      </c>
      <c r="M170" t="s">
        <v>339</v>
      </c>
      <c r="N170" t="s">
        <v>629</v>
      </c>
      <c r="O170" t="s">
        <v>1285</v>
      </c>
      <c r="P170" t="s">
        <v>2280</v>
      </c>
      <c r="Q170" t="s">
        <v>41</v>
      </c>
      <c r="R170" t="s">
        <v>308</v>
      </c>
      <c r="S170" t="s">
        <v>308</v>
      </c>
      <c r="T170" t="s">
        <v>43</v>
      </c>
      <c r="U170" t="s">
        <v>1091</v>
      </c>
      <c r="V170" t="s">
        <v>339</v>
      </c>
      <c r="W170" t="s">
        <v>339</v>
      </c>
      <c r="X170" t="s">
        <v>339</v>
      </c>
      <c r="Y170" t="s">
        <v>41</v>
      </c>
      <c r="Z170" t="s">
        <v>570</v>
      </c>
      <c r="AA170" t="s">
        <v>570</v>
      </c>
      <c r="AB170" t="s">
        <v>759</v>
      </c>
      <c r="AC170" t="s">
        <v>2951</v>
      </c>
      <c r="AD170" t="s">
        <v>2267</v>
      </c>
      <c r="AE170" t="s">
        <v>2952</v>
      </c>
      <c r="AF170" t="s">
        <v>570</v>
      </c>
      <c r="AG170" t="s">
        <v>691</v>
      </c>
      <c r="AH170" t="s">
        <v>570</v>
      </c>
    </row>
    <row r="171" spans="2:34" x14ac:dyDescent="0.25">
      <c r="B171" t="s">
        <v>985</v>
      </c>
      <c r="C171" t="s">
        <v>758</v>
      </c>
      <c r="D171" t="s">
        <v>265</v>
      </c>
      <c r="E171" t="s">
        <v>731</v>
      </c>
      <c r="F171" t="s">
        <v>330</v>
      </c>
      <c r="G171" t="s">
        <v>48</v>
      </c>
      <c r="H171" t="s">
        <v>308</v>
      </c>
      <c r="I171" t="s">
        <v>339</v>
      </c>
      <c r="J171" t="s">
        <v>339</v>
      </c>
      <c r="K171" t="s">
        <v>339</v>
      </c>
      <c r="L171" t="s">
        <v>339</v>
      </c>
      <c r="M171" t="s">
        <v>339</v>
      </c>
      <c r="N171" t="s">
        <v>339</v>
      </c>
      <c r="O171" t="s">
        <v>339</v>
      </c>
      <c r="P171" t="s">
        <v>570</v>
      </c>
      <c r="Q171" t="s">
        <v>339</v>
      </c>
      <c r="R171" t="s">
        <v>627</v>
      </c>
      <c r="S171" t="s">
        <v>330</v>
      </c>
      <c r="T171" t="s">
        <v>1181</v>
      </c>
      <c r="U171" t="s">
        <v>2252</v>
      </c>
      <c r="V171" t="s">
        <v>53</v>
      </c>
      <c r="W171" t="s">
        <v>339</v>
      </c>
      <c r="X171" t="s">
        <v>339</v>
      </c>
      <c r="Y171" t="s">
        <v>53</v>
      </c>
      <c r="Z171" t="s">
        <v>570</v>
      </c>
      <c r="AA171" t="s">
        <v>570</v>
      </c>
      <c r="AB171" t="s">
        <v>759</v>
      </c>
      <c r="AC171" t="s">
        <v>2253</v>
      </c>
      <c r="AD171" t="s">
        <v>1973</v>
      </c>
      <c r="AE171" t="s">
        <v>2254</v>
      </c>
      <c r="AF171" t="s">
        <v>570</v>
      </c>
      <c r="AG171" t="s">
        <v>324</v>
      </c>
      <c r="AH171" t="s">
        <v>570</v>
      </c>
    </row>
    <row r="172" spans="2:34" x14ac:dyDescent="0.25">
      <c r="B172" t="s">
        <v>992</v>
      </c>
      <c r="C172" t="s">
        <v>1094</v>
      </c>
      <c r="D172" t="s">
        <v>251</v>
      </c>
      <c r="E172" t="s">
        <v>588</v>
      </c>
      <c r="F172" t="s">
        <v>326</v>
      </c>
      <c r="G172" t="s">
        <v>48</v>
      </c>
      <c r="H172" t="s">
        <v>41</v>
      </c>
      <c r="I172" t="s">
        <v>339</v>
      </c>
      <c r="J172" t="s">
        <v>339</v>
      </c>
      <c r="K172" t="s">
        <v>339</v>
      </c>
      <c r="L172" t="s">
        <v>339</v>
      </c>
      <c r="M172" t="s">
        <v>339</v>
      </c>
      <c r="N172" t="s">
        <v>50</v>
      </c>
      <c r="O172" t="s">
        <v>841</v>
      </c>
      <c r="P172" t="s">
        <v>1091</v>
      </c>
      <c r="Q172" t="s">
        <v>339</v>
      </c>
      <c r="R172" t="s">
        <v>759</v>
      </c>
      <c r="S172" t="s">
        <v>637</v>
      </c>
      <c r="T172" t="s">
        <v>726</v>
      </c>
      <c r="U172" t="s">
        <v>2953</v>
      </c>
      <c r="V172" t="s">
        <v>40</v>
      </c>
      <c r="W172" t="s">
        <v>308</v>
      </c>
      <c r="X172" t="s">
        <v>308</v>
      </c>
      <c r="Y172" t="s">
        <v>41</v>
      </c>
      <c r="Z172" t="s">
        <v>570</v>
      </c>
      <c r="AA172" t="s">
        <v>570</v>
      </c>
      <c r="AB172" t="s">
        <v>759</v>
      </c>
      <c r="AC172" t="s">
        <v>2954</v>
      </c>
      <c r="AD172" t="s">
        <v>2866</v>
      </c>
      <c r="AE172" t="s">
        <v>1985</v>
      </c>
      <c r="AF172" t="s">
        <v>570</v>
      </c>
      <c r="AG172" t="s">
        <v>783</v>
      </c>
      <c r="AH172" t="s">
        <v>570</v>
      </c>
    </row>
    <row r="173" spans="2:34" x14ac:dyDescent="0.25">
      <c r="B173" t="s">
        <v>679</v>
      </c>
      <c r="C173" t="s">
        <v>1243</v>
      </c>
      <c r="D173" t="s">
        <v>259</v>
      </c>
      <c r="E173" t="s">
        <v>731</v>
      </c>
      <c r="F173" t="s">
        <v>332</v>
      </c>
      <c r="G173" t="s">
        <v>47</v>
      </c>
      <c r="H173" t="s">
        <v>41</v>
      </c>
      <c r="I173" t="s">
        <v>339</v>
      </c>
      <c r="J173" t="s">
        <v>339</v>
      </c>
      <c r="K173" t="s">
        <v>339</v>
      </c>
      <c r="L173" t="s">
        <v>339</v>
      </c>
      <c r="M173" t="s">
        <v>339</v>
      </c>
      <c r="N173" t="s">
        <v>339</v>
      </c>
      <c r="O173" t="s">
        <v>339</v>
      </c>
      <c r="P173" t="s">
        <v>570</v>
      </c>
      <c r="Q173" t="s">
        <v>339</v>
      </c>
      <c r="R173" t="s">
        <v>335</v>
      </c>
      <c r="S173" t="s">
        <v>325</v>
      </c>
      <c r="T173" t="s">
        <v>1285</v>
      </c>
      <c r="U173" t="s">
        <v>2955</v>
      </c>
      <c r="V173" t="s">
        <v>41</v>
      </c>
      <c r="W173" t="s">
        <v>339</v>
      </c>
      <c r="X173" t="s">
        <v>339</v>
      </c>
      <c r="Y173" t="s">
        <v>41</v>
      </c>
      <c r="Z173" t="s">
        <v>570</v>
      </c>
      <c r="AA173" t="s">
        <v>570</v>
      </c>
      <c r="AB173" t="s">
        <v>652</v>
      </c>
      <c r="AC173" t="s">
        <v>2956</v>
      </c>
      <c r="AD173" t="s">
        <v>2957</v>
      </c>
      <c r="AE173" t="s">
        <v>2958</v>
      </c>
      <c r="AF173" t="s">
        <v>570</v>
      </c>
      <c r="AG173" t="s">
        <v>325</v>
      </c>
      <c r="AH173" t="s">
        <v>570</v>
      </c>
    </row>
    <row r="174" spans="2:34" x14ac:dyDescent="0.25">
      <c r="B174" t="s">
        <v>1070</v>
      </c>
      <c r="C174" t="s">
        <v>950</v>
      </c>
      <c r="D174" t="s">
        <v>1444</v>
      </c>
      <c r="E174" t="s">
        <v>588</v>
      </c>
      <c r="F174" t="s">
        <v>335</v>
      </c>
      <c r="G174" t="s">
        <v>46</v>
      </c>
      <c r="H174" t="s">
        <v>44</v>
      </c>
      <c r="I174" t="s">
        <v>339</v>
      </c>
      <c r="J174" t="s">
        <v>339</v>
      </c>
      <c r="K174" t="s">
        <v>339</v>
      </c>
      <c r="L174" t="s">
        <v>339</v>
      </c>
      <c r="M174" t="s">
        <v>339</v>
      </c>
      <c r="N174" t="s">
        <v>339</v>
      </c>
      <c r="O174" t="s">
        <v>339</v>
      </c>
      <c r="P174" t="s">
        <v>570</v>
      </c>
      <c r="Q174" t="s">
        <v>339</v>
      </c>
      <c r="R174" t="s">
        <v>635</v>
      </c>
      <c r="S174" t="s">
        <v>727</v>
      </c>
      <c r="T174" t="s">
        <v>1660</v>
      </c>
      <c r="U174" t="s">
        <v>2187</v>
      </c>
      <c r="V174" t="s">
        <v>339</v>
      </c>
      <c r="W174" t="s">
        <v>339</v>
      </c>
      <c r="X174" t="s">
        <v>339</v>
      </c>
      <c r="Y174" t="s">
        <v>339</v>
      </c>
      <c r="Z174" t="s">
        <v>570</v>
      </c>
      <c r="AA174" t="s">
        <v>570</v>
      </c>
      <c r="AB174" t="s">
        <v>652</v>
      </c>
      <c r="AC174" t="s">
        <v>2822</v>
      </c>
      <c r="AD174" t="s">
        <v>2197</v>
      </c>
      <c r="AE174" t="s">
        <v>2959</v>
      </c>
      <c r="AF174" t="s">
        <v>570</v>
      </c>
      <c r="AG174" t="s">
        <v>686</v>
      </c>
      <c r="AH174" t="s">
        <v>570</v>
      </c>
    </row>
    <row r="175" spans="2:34" x14ac:dyDescent="0.25">
      <c r="B175" t="s">
        <v>1073</v>
      </c>
      <c r="C175" t="s">
        <v>925</v>
      </c>
      <c r="D175" t="s">
        <v>561</v>
      </c>
      <c r="E175" t="s">
        <v>588</v>
      </c>
      <c r="F175" t="s">
        <v>324</v>
      </c>
      <c r="G175" t="s">
        <v>47</v>
      </c>
      <c r="H175" t="s">
        <v>46</v>
      </c>
      <c r="I175" t="s">
        <v>339</v>
      </c>
      <c r="J175" t="s">
        <v>339</v>
      </c>
      <c r="K175" t="s">
        <v>339</v>
      </c>
      <c r="L175" t="s">
        <v>339</v>
      </c>
      <c r="M175" t="s">
        <v>339</v>
      </c>
      <c r="N175" t="s">
        <v>339</v>
      </c>
      <c r="O175" t="s">
        <v>339</v>
      </c>
      <c r="P175" t="s">
        <v>570</v>
      </c>
      <c r="Q175" t="s">
        <v>339</v>
      </c>
      <c r="R175" t="s">
        <v>670</v>
      </c>
      <c r="S175" t="s">
        <v>334</v>
      </c>
      <c r="T175" t="s">
        <v>1411</v>
      </c>
      <c r="U175" t="s">
        <v>2022</v>
      </c>
      <c r="V175" t="s">
        <v>40</v>
      </c>
      <c r="W175" t="s">
        <v>339</v>
      </c>
      <c r="X175" t="s">
        <v>339</v>
      </c>
      <c r="Y175" t="s">
        <v>40</v>
      </c>
      <c r="Z175" t="s">
        <v>570</v>
      </c>
      <c r="AA175" t="s">
        <v>570</v>
      </c>
      <c r="AB175" t="s">
        <v>600</v>
      </c>
      <c r="AC175" t="s">
        <v>2960</v>
      </c>
      <c r="AD175" t="s">
        <v>2961</v>
      </c>
      <c r="AE175" t="s">
        <v>2962</v>
      </c>
      <c r="AF175" t="s">
        <v>570</v>
      </c>
      <c r="AG175" t="s">
        <v>635</v>
      </c>
      <c r="AH175" t="s">
        <v>570</v>
      </c>
    </row>
    <row r="176" spans="2:34" x14ac:dyDescent="0.25">
      <c r="B176" t="s">
        <v>1076</v>
      </c>
      <c r="C176" t="s">
        <v>1178</v>
      </c>
      <c r="D176" t="s">
        <v>567</v>
      </c>
      <c r="E176" t="s">
        <v>588</v>
      </c>
      <c r="F176" t="s">
        <v>328</v>
      </c>
      <c r="G176" t="s">
        <v>47</v>
      </c>
      <c r="H176" t="s">
        <v>41</v>
      </c>
      <c r="I176" t="s">
        <v>339</v>
      </c>
      <c r="J176" t="s">
        <v>339</v>
      </c>
      <c r="K176" t="s">
        <v>339</v>
      </c>
      <c r="L176" t="s">
        <v>339</v>
      </c>
      <c r="M176" t="s">
        <v>339</v>
      </c>
      <c r="N176" t="s">
        <v>308</v>
      </c>
      <c r="O176" t="s">
        <v>42</v>
      </c>
      <c r="P176" t="s">
        <v>689</v>
      </c>
      <c r="Q176" t="s">
        <v>339</v>
      </c>
      <c r="R176" t="s">
        <v>694</v>
      </c>
      <c r="S176" t="s">
        <v>326</v>
      </c>
      <c r="T176" t="s">
        <v>818</v>
      </c>
      <c r="U176" t="s">
        <v>933</v>
      </c>
      <c r="V176" t="s">
        <v>41</v>
      </c>
      <c r="W176" t="s">
        <v>339</v>
      </c>
      <c r="X176" t="s">
        <v>339</v>
      </c>
      <c r="Y176" t="s">
        <v>41</v>
      </c>
      <c r="Z176" t="s">
        <v>570</v>
      </c>
      <c r="AA176" t="s">
        <v>570</v>
      </c>
      <c r="AB176" t="s">
        <v>600</v>
      </c>
      <c r="AC176" t="s">
        <v>2956</v>
      </c>
      <c r="AD176" t="s">
        <v>2957</v>
      </c>
      <c r="AE176" t="s">
        <v>2269</v>
      </c>
      <c r="AF176" t="s">
        <v>570</v>
      </c>
      <c r="AG176" t="s">
        <v>670</v>
      </c>
      <c r="AH176" t="s">
        <v>570</v>
      </c>
    </row>
    <row r="177" spans="2:34" x14ac:dyDescent="0.25">
      <c r="B177" t="s">
        <v>1080</v>
      </c>
      <c r="C177" t="s">
        <v>1600</v>
      </c>
      <c r="D177" t="s">
        <v>568</v>
      </c>
      <c r="E177" t="s">
        <v>594</v>
      </c>
      <c r="F177" t="s">
        <v>326</v>
      </c>
      <c r="G177" t="s">
        <v>45</v>
      </c>
      <c r="H177" t="s">
        <v>53</v>
      </c>
      <c r="I177" t="s">
        <v>339</v>
      </c>
      <c r="J177" t="s">
        <v>339</v>
      </c>
      <c r="K177" t="s">
        <v>339</v>
      </c>
      <c r="L177" t="s">
        <v>339</v>
      </c>
      <c r="M177" t="s">
        <v>339</v>
      </c>
      <c r="N177" t="s">
        <v>656</v>
      </c>
      <c r="O177" t="s">
        <v>788</v>
      </c>
      <c r="P177" t="s">
        <v>2963</v>
      </c>
      <c r="Q177" t="s">
        <v>41</v>
      </c>
      <c r="R177" t="s">
        <v>315</v>
      </c>
      <c r="S177" t="s">
        <v>49</v>
      </c>
      <c r="T177" t="s">
        <v>855</v>
      </c>
      <c r="U177" t="s">
        <v>2964</v>
      </c>
      <c r="V177" t="s">
        <v>339</v>
      </c>
      <c r="W177" t="s">
        <v>339</v>
      </c>
      <c r="X177" t="s">
        <v>339</v>
      </c>
      <c r="Y177" t="s">
        <v>41</v>
      </c>
      <c r="Z177" t="s">
        <v>570</v>
      </c>
      <c r="AA177" t="s">
        <v>570</v>
      </c>
      <c r="AB177" t="s">
        <v>600</v>
      </c>
      <c r="AC177" t="s">
        <v>1760</v>
      </c>
      <c r="AD177" t="s">
        <v>2258</v>
      </c>
      <c r="AE177" t="s">
        <v>1882</v>
      </c>
      <c r="AF177" t="s">
        <v>570</v>
      </c>
      <c r="AG177" t="s">
        <v>675</v>
      </c>
      <c r="AH177" t="s">
        <v>570</v>
      </c>
    </row>
    <row r="178" spans="2:34" x14ac:dyDescent="0.25">
      <c r="B178" t="s">
        <v>1083</v>
      </c>
      <c r="C178" t="s">
        <v>1323</v>
      </c>
      <c r="D178" t="s">
        <v>240</v>
      </c>
      <c r="E178" t="s">
        <v>731</v>
      </c>
      <c r="F178" t="s">
        <v>322</v>
      </c>
      <c r="G178" t="s">
        <v>46</v>
      </c>
      <c r="H178" t="s">
        <v>44</v>
      </c>
      <c r="I178" t="s">
        <v>339</v>
      </c>
      <c r="J178" t="s">
        <v>339</v>
      </c>
      <c r="K178" t="s">
        <v>339</v>
      </c>
      <c r="L178" t="s">
        <v>339</v>
      </c>
      <c r="M178" t="s">
        <v>339</v>
      </c>
      <c r="N178" t="s">
        <v>339</v>
      </c>
      <c r="O178" t="s">
        <v>339</v>
      </c>
      <c r="P178" t="s">
        <v>570</v>
      </c>
      <c r="Q178" t="s">
        <v>339</v>
      </c>
      <c r="R178" t="s">
        <v>637</v>
      </c>
      <c r="S178" t="s">
        <v>326</v>
      </c>
      <c r="T178" t="s">
        <v>1399</v>
      </c>
      <c r="U178" t="s">
        <v>2965</v>
      </c>
      <c r="V178" t="s">
        <v>40</v>
      </c>
      <c r="W178" t="s">
        <v>339</v>
      </c>
      <c r="X178" t="s">
        <v>339</v>
      </c>
      <c r="Y178" t="s">
        <v>40</v>
      </c>
      <c r="Z178" t="s">
        <v>570</v>
      </c>
      <c r="AA178" t="s">
        <v>570</v>
      </c>
      <c r="AB178" t="s">
        <v>600</v>
      </c>
      <c r="AC178" t="s">
        <v>2956</v>
      </c>
      <c r="AD178" t="s">
        <v>2957</v>
      </c>
      <c r="AE178" t="s">
        <v>2269</v>
      </c>
      <c r="AF178" t="s">
        <v>570</v>
      </c>
      <c r="AG178" t="s">
        <v>326</v>
      </c>
      <c r="AH178" t="s">
        <v>570</v>
      </c>
    </row>
    <row r="179" spans="2:34" x14ac:dyDescent="0.25">
      <c r="B179" t="s">
        <v>905</v>
      </c>
      <c r="C179" t="s">
        <v>1109</v>
      </c>
      <c r="D179" t="s">
        <v>567</v>
      </c>
      <c r="E179" t="s">
        <v>588</v>
      </c>
      <c r="F179" t="s">
        <v>325</v>
      </c>
      <c r="G179" t="s">
        <v>47</v>
      </c>
      <c r="H179" t="s">
        <v>43</v>
      </c>
      <c r="I179" t="s">
        <v>339</v>
      </c>
      <c r="J179" t="s">
        <v>339</v>
      </c>
      <c r="K179" t="s">
        <v>339</v>
      </c>
      <c r="L179" t="s">
        <v>339</v>
      </c>
      <c r="M179" t="s">
        <v>339</v>
      </c>
      <c r="N179" t="s">
        <v>339</v>
      </c>
      <c r="O179" t="s">
        <v>339</v>
      </c>
      <c r="P179" t="s">
        <v>570</v>
      </c>
      <c r="Q179" t="s">
        <v>339</v>
      </c>
      <c r="R179" t="s">
        <v>633</v>
      </c>
      <c r="S179" t="s">
        <v>325</v>
      </c>
      <c r="T179" t="s">
        <v>893</v>
      </c>
      <c r="U179" t="s">
        <v>2966</v>
      </c>
      <c r="V179" t="s">
        <v>41</v>
      </c>
      <c r="W179" t="s">
        <v>339</v>
      </c>
      <c r="X179" t="s">
        <v>339</v>
      </c>
      <c r="Y179" t="s">
        <v>41</v>
      </c>
      <c r="Z179" t="s">
        <v>570</v>
      </c>
      <c r="AA179" t="s">
        <v>570</v>
      </c>
      <c r="AB179" t="s">
        <v>711</v>
      </c>
      <c r="AC179" t="s">
        <v>2967</v>
      </c>
      <c r="AD179" t="s">
        <v>2968</v>
      </c>
      <c r="AE179" t="s">
        <v>2257</v>
      </c>
      <c r="AF179" t="s">
        <v>570</v>
      </c>
      <c r="AG179" t="s">
        <v>664</v>
      </c>
      <c r="AH179" t="s">
        <v>570</v>
      </c>
    </row>
    <row r="180" spans="2:34" x14ac:dyDescent="0.25">
      <c r="B180" t="s">
        <v>1000</v>
      </c>
      <c r="C180" t="s">
        <v>906</v>
      </c>
      <c r="D180" t="s">
        <v>566</v>
      </c>
      <c r="E180" t="s">
        <v>594</v>
      </c>
      <c r="F180" t="s">
        <v>334</v>
      </c>
      <c r="G180" t="s">
        <v>46</v>
      </c>
      <c r="H180" t="s">
        <v>339</v>
      </c>
      <c r="I180" t="s">
        <v>339</v>
      </c>
      <c r="J180" t="s">
        <v>339</v>
      </c>
      <c r="K180" t="s">
        <v>339</v>
      </c>
      <c r="L180" t="s">
        <v>339</v>
      </c>
      <c r="M180" t="s">
        <v>339</v>
      </c>
      <c r="N180" t="s">
        <v>317</v>
      </c>
      <c r="O180" t="s">
        <v>680</v>
      </c>
      <c r="P180" t="s">
        <v>2742</v>
      </c>
      <c r="Q180" t="s">
        <v>40</v>
      </c>
      <c r="R180" t="s">
        <v>332</v>
      </c>
      <c r="S180" t="s">
        <v>322</v>
      </c>
      <c r="T180" t="s">
        <v>1076</v>
      </c>
      <c r="U180" t="s">
        <v>2969</v>
      </c>
      <c r="V180" t="s">
        <v>308</v>
      </c>
      <c r="W180" t="s">
        <v>308</v>
      </c>
      <c r="X180" t="s">
        <v>339</v>
      </c>
      <c r="Y180" t="s">
        <v>41</v>
      </c>
      <c r="Z180" t="s">
        <v>570</v>
      </c>
      <c r="AA180" t="s">
        <v>570</v>
      </c>
      <c r="AB180" t="s">
        <v>711</v>
      </c>
      <c r="AC180" t="s">
        <v>2970</v>
      </c>
      <c r="AD180" t="s">
        <v>2273</v>
      </c>
      <c r="AE180" t="s">
        <v>2248</v>
      </c>
      <c r="AF180" t="s">
        <v>570</v>
      </c>
      <c r="AG180" t="s">
        <v>682</v>
      </c>
      <c r="AH180" t="s">
        <v>570</v>
      </c>
    </row>
    <row r="181" spans="2:34" x14ac:dyDescent="0.25">
      <c r="B181" t="s">
        <v>982</v>
      </c>
      <c r="C181" t="s">
        <v>1465</v>
      </c>
      <c r="D181" t="s">
        <v>239</v>
      </c>
      <c r="E181" t="s">
        <v>588</v>
      </c>
      <c r="F181" t="s">
        <v>326</v>
      </c>
      <c r="G181" t="s">
        <v>46</v>
      </c>
      <c r="H181" t="s">
        <v>46</v>
      </c>
      <c r="I181" t="s">
        <v>339</v>
      </c>
      <c r="J181" t="s">
        <v>339</v>
      </c>
      <c r="K181" t="s">
        <v>339</v>
      </c>
      <c r="L181" t="s">
        <v>339</v>
      </c>
      <c r="M181" t="s">
        <v>339</v>
      </c>
      <c r="N181" t="s">
        <v>308</v>
      </c>
      <c r="O181" t="s">
        <v>339</v>
      </c>
      <c r="P181" t="s">
        <v>939</v>
      </c>
      <c r="Q181" t="s">
        <v>339</v>
      </c>
      <c r="R181" t="s">
        <v>652</v>
      </c>
      <c r="S181" t="s">
        <v>326</v>
      </c>
      <c r="T181" t="s">
        <v>818</v>
      </c>
      <c r="U181" t="s">
        <v>933</v>
      </c>
      <c r="V181" t="s">
        <v>41</v>
      </c>
      <c r="W181" t="s">
        <v>308</v>
      </c>
      <c r="X181" t="s">
        <v>339</v>
      </c>
      <c r="Y181" t="s">
        <v>41</v>
      </c>
      <c r="Z181" t="s">
        <v>570</v>
      </c>
      <c r="AA181" t="s">
        <v>570</v>
      </c>
      <c r="AB181" t="s">
        <v>711</v>
      </c>
      <c r="AC181" t="s">
        <v>2971</v>
      </c>
      <c r="AD181" t="s">
        <v>2266</v>
      </c>
      <c r="AE181" t="s">
        <v>2972</v>
      </c>
      <c r="AF181" t="s">
        <v>570</v>
      </c>
      <c r="AG181" t="s">
        <v>629</v>
      </c>
      <c r="AH181" t="s">
        <v>570</v>
      </c>
    </row>
    <row r="182" spans="2:34" x14ac:dyDescent="0.25">
      <c r="B182" t="s">
        <v>1089</v>
      </c>
      <c r="C182" t="s">
        <v>1105</v>
      </c>
      <c r="D182" t="s">
        <v>264</v>
      </c>
      <c r="E182" t="s">
        <v>588</v>
      </c>
      <c r="F182" t="s">
        <v>346</v>
      </c>
      <c r="G182" t="s">
        <v>46</v>
      </c>
      <c r="H182" t="s">
        <v>46</v>
      </c>
      <c r="I182" t="s">
        <v>339</v>
      </c>
      <c r="J182" t="s">
        <v>308</v>
      </c>
      <c r="K182" t="s">
        <v>339</v>
      </c>
      <c r="L182" t="s">
        <v>339</v>
      </c>
      <c r="M182" t="s">
        <v>308</v>
      </c>
      <c r="N182" t="s">
        <v>339</v>
      </c>
      <c r="O182" t="s">
        <v>339</v>
      </c>
      <c r="P182" t="s">
        <v>570</v>
      </c>
      <c r="Q182" t="s">
        <v>339</v>
      </c>
      <c r="R182" t="s">
        <v>724</v>
      </c>
      <c r="S182" t="s">
        <v>335</v>
      </c>
      <c r="T182" t="s">
        <v>1525</v>
      </c>
      <c r="U182" t="s">
        <v>2973</v>
      </c>
      <c r="V182" t="s">
        <v>308</v>
      </c>
      <c r="W182" t="s">
        <v>339</v>
      </c>
      <c r="X182" t="s">
        <v>339</v>
      </c>
      <c r="Y182" t="s">
        <v>308</v>
      </c>
      <c r="Z182" t="s">
        <v>570</v>
      </c>
      <c r="AA182" t="s">
        <v>570</v>
      </c>
      <c r="AB182" t="s">
        <v>721</v>
      </c>
      <c r="AC182" t="s">
        <v>707</v>
      </c>
      <c r="AD182" t="s">
        <v>2974</v>
      </c>
      <c r="AE182" t="s">
        <v>2975</v>
      </c>
      <c r="AF182" t="s">
        <v>570</v>
      </c>
      <c r="AG182" t="s">
        <v>590</v>
      </c>
      <c r="AH182" t="s">
        <v>570</v>
      </c>
    </row>
    <row r="183" spans="2:34" x14ac:dyDescent="0.25">
      <c r="B183" t="s">
        <v>1093</v>
      </c>
      <c r="C183" t="s">
        <v>1062</v>
      </c>
      <c r="D183" t="s">
        <v>242</v>
      </c>
      <c r="E183" t="s">
        <v>588</v>
      </c>
      <c r="F183" t="s">
        <v>330</v>
      </c>
      <c r="G183" t="s">
        <v>47</v>
      </c>
      <c r="H183" t="s">
        <v>47</v>
      </c>
      <c r="I183" t="s">
        <v>339</v>
      </c>
      <c r="J183" t="s">
        <v>339</v>
      </c>
      <c r="K183" t="s">
        <v>339</v>
      </c>
      <c r="L183" t="s">
        <v>339</v>
      </c>
      <c r="M183" t="s">
        <v>339</v>
      </c>
      <c r="N183" t="s">
        <v>339</v>
      </c>
      <c r="O183" t="s">
        <v>339</v>
      </c>
      <c r="P183" t="s">
        <v>570</v>
      </c>
      <c r="Q183" t="s">
        <v>339</v>
      </c>
      <c r="R183" t="s">
        <v>829</v>
      </c>
      <c r="S183" t="s">
        <v>338</v>
      </c>
      <c r="T183" t="s">
        <v>1459</v>
      </c>
      <c r="U183" t="s">
        <v>2976</v>
      </c>
      <c r="V183" t="s">
        <v>308</v>
      </c>
      <c r="W183" t="s">
        <v>339</v>
      </c>
      <c r="X183" t="s">
        <v>339</v>
      </c>
      <c r="Y183" t="s">
        <v>308</v>
      </c>
      <c r="Z183" t="s">
        <v>570</v>
      </c>
      <c r="AA183" t="s">
        <v>570</v>
      </c>
      <c r="AB183" t="s">
        <v>724</v>
      </c>
      <c r="AC183" t="s">
        <v>2253</v>
      </c>
      <c r="AD183" t="s">
        <v>1973</v>
      </c>
      <c r="AE183" t="s">
        <v>717</v>
      </c>
      <c r="AF183" t="s">
        <v>570</v>
      </c>
      <c r="AG183" t="s">
        <v>650</v>
      </c>
      <c r="AH183" t="s">
        <v>570</v>
      </c>
    </row>
    <row r="184" spans="2:34" x14ac:dyDescent="0.25">
      <c r="B184" t="s">
        <v>1067</v>
      </c>
      <c r="C184" t="s">
        <v>1090</v>
      </c>
      <c r="D184" t="s">
        <v>266</v>
      </c>
      <c r="E184" t="s">
        <v>588</v>
      </c>
      <c r="F184" t="s">
        <v>346</v>
      </c>
      <c r="G184" t="s">
        <v>47</v>
      </c>
      <c r="H184" t="s">
        <v>308</v>
      </c>
      <c r="I184" t="s">
        <v>339</v>
      </c>
      <c r="J184" t="s">
        <v>339</v>
      </c>
      <c r="K184" t="s">
        <v>339</v>
      </c>
      <c r="L184" t="s">
        <v>339</v>
      </c>
      <c r="M184" t="s">
        <v>339</v>
      </c>
      <c r="N184" t="s">
        <v>53</v>
      </c>
      <c r="O184" t="s">
        <v>319</v>
      </c>
      <c r="P184" t="s">
        <v>959</v>
      </c>
      <c r="Q184" t="s">
        <v>339</v>
      </c>
      <c r="R184" t="s">
        <v>600</v>
      </c>
      <c r="S184" t="s">
        <v>694</v>
      </c>
      <c r="T184" t="s">
        <v>1442</v>
      </c>
      <c r="U184" t="s">
        <v>2125</v>
      </c>
      <c r="V184" t="s">
        <v>308</v>
      </c>
      <c r="W184" t="s">
        <v>308</v>
      </c>
      <c r="X184" t="s">
        <v>308</v>
      </c>
      <c r="Y184" t="s">
        <v>308</v>
      </c>
      <c r="Z184" t="s">
        <v>570</v>
      </c>
      <c r="AA184" t="s">
        <v>570</v>
      </c>
      <c r="AB184" t="s">
        <v>727</v>
      </c>
      <c r="AC184" t="s">
        <v>2226</v>
      </c>
      <c r="AD184" t="s">
        <v>2977</v>
      </c>
      <c r="AE184" t="s">
        <v>2978</v>
      </c>
      <c r="AF184" t="s">
        <v>570</v>
      </c>
      <c r="AG184" t="s">
        <v>666</v>
      </c>
      <c r="AH184" t="s">
        <v>570</v>
      </c>
    </row>
    <row r="185" spans="2:34" x14ac:dyDescent="0.25">
      <c r="B185" t="s">
        <v>846</v>
      </c>
      <c r="C185" t="s">
        <v>1157</v>
      </c>
      <c r="D185" t="s">
        <v>250</v>
      </c>
      <c r="E185" t="s">
        <v>588</v>
      </c>
      <c r="F185" t="s">
        <v>324</v>
      </c>
      <c r="G185" t="s">
        <v>45</v>
      </c>
      <c r="H185" t="s">
        <v>45</v>
      </c>
      <c r="I185" t="s">
        <v>339</v>
      </c>
      <c r="J185" t="s">
        <v>339</v>
      </c>
      <c r="K185" t="s">
        <v>339</v>
      </c>
      <c r="L185" t="s">
        <v>339</v>
      </c>
      <c r="M185" t="s">
        <v>339</v>
      </c>
      <c r="N185" t="s">
        <v>44</v>
      </c>
      <c r="O185" t="s">
        <v>829</v>
      </c>
      <c r="P185" t="s">
        <v>1905</v>
      </c>
      <c r="Q185" t="s">
        <v>339</v>
      </c>
      <c r="R185" t="s">
        <v>600</v>
      </c>
      <c r="S185" t="s">
        <v>332</v>
      </c>
      <c r="T185" t="s">
        <v>1290</v>
      </c>
      <c r="U185" t="s">
        <v>2195</v>
      </c>
      <c r="V185" t="s">
        <v>308</v>
      </c>
      <c r="W185" t="s">
        <v>339</v>
      </c>
      <c r="X185" t="s">
        <v>339</v>
      </c>
      <c r="Y185" t="s">
        <v>308</v>
      </c>
      <c r="Z185" t="s">
        <v>570</v>
      </c>
      <c r="AA185" t="s">
        <v>570</v>
      </c>
      <c r="AB185" t="s">
        <v>727</v>
      </c>
      <c r="AC185" t="s">
        <v>2971</v>
      </c>
      <c r="AD185" t="s">
        <v>2266</v>
      </c>
      <c r="AE185" t="s">
        <v>2979</v>
      </c>
      <c r="AF185" t="s">
        <v>570</v>
      </c>
      <c r="AG185" t="s">
        <v>616</v>
      </c>
      <c r="AH185" t="s">
        <v>570</v>
      </c>
    </row>
    <row r="186" spans="2:34" x14ac:dyDescent="0.25">
      <c r="B186" t="s">
        <v>723</v>
      </c>
      <c r="C186" t="s">
        <v>1144</v>
      </c>
      <c r="D186" t="s">
        <v>241</v>
      </c>
      <c r="E186" t="s">
        <v>731</v>
      </c>
      <c r="F186" t="s">
        <v>334</v>
      </c>
      <c r="G186" t="s">
        <v>46</v>
      </c>
      <c r="H186" t="s">
        <v>42</v>
      </c>
      <c r="I186" t="s">
        <v>339</v>
      </c>
      <c r="J186" t="s">
        <v>339</v>
      </c>
      <c r="K186" t="s">
        <v>339</v>
      </c>
      <c r="L186" t="s">
        <v>339</v>
      </c>
      <c r="M186" t="s">
        <v>339</v>
      </c>
      <c r="N186" t="s">
        <v>339</v>
      </c>
      <c r="O186" t="s">
        <v>339</v>
      </c>
      <c r="P186" t="s">
        <v>570</v>
      </c>
      <c r="Q186" t="s">
        <v>339</v>
      </c>
      <c r="R186" t="s">
        <v>694</v>
      </c>
      <c r="S186" t="s">
        <v>336</v>
      </c>
      <c r="T186" t="s">
        <v>893</v>
      </c>
      <c r="U186" t="s">
        <v>2980</v>
      </c>
      <c r="V186" t="s">
        <v>41</v>
      </c>
      <c r="W186" t="s">
        <v>40</v>
      </c>
      <c r="X186" t="s">
        <v>40</v>
      </c>
      <c r="Y186" t="s">
        <v>41</v>
      </c>
      <c r="Z186" t="s">
        <v>570</v>
      </c>
      <c r="AA186" t="s">
        <v>570</v>
      </c>
      <c r="AB186" t="s">
        <v>744</v>
      </c>
      <c r="AC186" t="s">
        <v>2968</v>
      </c>
      <c r="AD186" t="s">
        <v>2239</v>
      </c>
      <c r="AE186" t="s">
        <v>2981</v>
      </c>
      <c r="AF186" t="s">
        <v>570</v>
      </c>
      <c r="AG186" t="s">
        <v>330</v>
      </c>
      <c r="AH186" t="s">
        <v>570</v>
      </c>
    </row>
    <row r="187" spans="2:34" x14ac:dyDescent="0.25">
      <c r="B187" t="s">
        <v>54</v>
      </c>
      <c r="C187" t="s">
        <v>571</v>
      </c>
      <c r="D187" t="s">
        <v>55</v>
      </c>
      <c r="E187" t="s">
        <v>572</v>
      </c>
      <c r="F187" t="s">
        <v>573</v>
      </c>
      <c r="G187" t="s">
        <v>56</v>
      </c>
      <c r="H187" t="s">
        <v>574</v>
      </c>
      <c r="I187" t="s">
        <v>64</v>
      </c>
      <c r="J187" t="s">
        <v>65</v>
      </c>
      <c r="K187" t="s">
        <v>58</v>
      </c>
      <c r="L187" t="s">
        <v>66</v>
      </c>
      <c r="M187" t="s">
        <v>67</v>
      </c>
      <c r="N187" t="s">
        <v>65</v>
      </c>
      <c r="O187" t="s">
        <v>58</v>
      </c>
      <c r="P187" t="s">
        <v>69</v>
      </c>
      <c r="Q187" t="s">
        <v>66</v>
      </c>
      <c r="R187" t="s">
        <v>575</v>
      </c>
      <c r="S187" t="s">
        <v>576</v>
      </c>
      <c r="T187" t="s">
        <v>58</v>
      </c>
      <c r="U187" t="s">
        <v>577</v>
      </c>
      <c r="V187" t="s">
        <v>66</v>
      </c>
      <c r="W187" t="s">
        <v>157</v>
      </c>
      <c r="X187" t="s">
        <v>62</v>
      </c>
      <c r="Y187" t="s">
        <v>66</v>
      </c>
      <c r="Z187" t="s">
        <v>147</v>
      </c>
      <c r="AA187" t="s">
        <v>578</v>
      </c>
      <c r="AB187" t="s">
        <v>579</v>
      </c>
      <c r="AC187" t="s">
        <v>580</v>
      </c>
      <c r="AD187" t="s">
        <v>581</v>
      </c>
      <c r="AE187" t="s">
        <v>582</v>
      </c>
      <c r="AF187" t="s">
        <v>583</v>
      </c>
      <c r="AG187" t="s">
        <v>584</v>
      </c>
      <c r="AH187" t="s">
        <v>585</v>
      </c>
    </row>
    <row r="188" spans="2:34" x14ac:dyDescent="0.25">
      <c r="B188" t="s">
        <v>1101</v>
      </c>
      <c r="C188" t="s">
        <v>1060</v>
      </c>
      <c r="D188" t="s">
        <v>252</v>
      </c>
      <c r="E188" t="s">
        <v>731</v>
      </c>
      <c r="F188" t="s">
        <v>334</v>
      </c>
      <c r="G188" t="s">
        <v>47</v>
      </c>
      <c r="H188" t="s">
        <v>47</v>
      </c>
      <c r="I188" t="s">
        <v>339</v>
      </c>
      <c r="J188" t="s">
        <v>339</v>
      </c>
      <c r="K188" t="s">
        <v>339</v>
      </c>
      <c r="L188" t="s">
        <v>339</v>
      </c>
      <c r="M188" t="s">
        <v>339</v>
      </c>
      <c r="N188" t="s">
        <v>339</v>
      </c>
      <c r="O188" t="s">
        <v>339</v>
      </c>
      <c r="P188" t="s">
        <v>570</v>
      </c>
      <c r="Q188" t="s">
        <v>339</v>
      </c>
      <c r="R188" t="s">
        <v>759</v>
      </c>
      <c r="S188" t="s">
        <v>694</v>
      </c>
      <c r="T188" t="s">
        <v>1287</v>
      </c>
      <c r="U188" t="s">
        <v>2982</v>
      </c>
      <c r="V188" t="s">
        <v>40</v>
      </c>
      <c r="W188" t="s">
        <v>339</v>
      </c>
      <c r="X188" t="s">
        <v>339</v>
      </c>
      <c r="Y188" t="s">
        <v>40</v>
      </c>
      <c r="Z188" t="s">
        <v>570</v>
      </c>
      <c r="AA188" t="s">
        <v>570</v>
      </c>
      <c r="AB188" t="s">
        <v>744</v>
      </c>
      <c r="AC188" t="s">
        <v>2852</v>
      </c>
      <c r="AD188" t="s">
        <v>1763</v>
      </c>
      <c r="AE188" t="s">
        <v>2983</v>
      </c>
      <c r="AF188" t="s">
        <v>570</v>
      </c>
      <c r="AG188" t="s">
        <v>328</v>
      </c>
      <c r="AH188" t="s">
        <v>570</v>
      </c>
    </row>
    <row r="189" spans="2:34" x14ac:dyDescent="0.25">
      <c r="B189" t="s">
        <v>788</v>
      </c>
      <c r="C189" t="s">
        <v>979</v>
      </c>
      <c r="D189" t="s">
        <v>267</v>
      </c>
      <c r="E189" t="s">
        <v>588</v>
      </c>
      <c r="F189" t="s">
        <v>326</v>
      </c>
      <c r="G189" t="s">
        <v>46</v>
      </c>
      <c r="H189" t="s">
        <v>339</v>
      </c>
      <c r="I189" t="s">
        <v>339</v>
      </c>
      <c r="J189" t="s">
        <v>339</v>
      </c>
      <c r="K189" t="s">
        <v>339</v>
      </c>
      <c r="L189" t="s">
        <v>339</v>
      </c>
      <c r="M189" t="s">
        <v>339</v>
      </c>
      <c r="N189" t="s">
        <v>339</v>
      </c>
      <c r="O189" t="s">
        <v>339</v>
      </c>
      <c r="P189" t="s">
        <v>570</v>
      </c>
      <c r="Q189" t="s">
        <v>339</v>
      </c>
      <c r="R189" t="s">
        <v>52</v>
      </c>
      <c r="S189" t="s">
        <v>48</v>
      </c>
      <c r="T189" t="s">
        <v>946</v>
      </c>
      <c r="U189" t="s">
        <v>1972</v>
      </c>
      <c r="V189" t="s">
        <v>41</v>
      </c>
      <c r="W189" t="s">
        <v>339</v>
      </c>
      <c r="X189" t="s">
        <v>339</v>
      </c>
      <c r="Y189" t="s">
        <v>41</v>
      </c>
      <c r="Z189" t="s">
        <v>308</v>
      </c>
      <c r="AA189" t="s">
        <v>570</v>
      </c>
      <c r="AB189" t="s">
        <v>744</v>
      </c>
      <c r="AC189" t="s">
        <v>1775</v>
      </c>
      <c r="AD189" t="s">
        <v>1780</v>
      </c>
      <c r="AE189" t="s">
        <v>1891</v>
      </c>
      <c r="AF189" t="s">
        <v>570</v>
      </c>
      <c r="AG189" t="s">
        <v>814</v>
      </c>
      <c r="AH189" t="s">
        <v>570</v>
      </c>
    </row>
    <row r="190" spans="2:34" x14ac:dyDescent="0.25">
      <c r="B190" t="s">
        <v>768</v>
      </c>
      <c r="C190" t="s">
        <v>1164</v>
      </c>
      <c r="D190" t="s">
        <v>265</v>
      </c>
      <c r="E190" t="s">
        <v>594</v>
      </c>
      <c r="F190" t="s">
        <v>330</v>
      </c>
      <c r="G190" t="s">
        <v>48</v>
      </c>
      <c r="H190" t="s">
        <v>339</v>
      </c>
      <c r="I190" t="s">
        <v>339</v>
      </c>
      <c r="J190" t="s">
        <v>339</v>
      </c>
      <c r="K190" t="s">
        <v>339</v>
      </c>
      <c r="L190" t="s">
        <v>339</v>
      </c>
      <c r="M190" t="s">
        <v>339</v>
      </c>
      <c r="N190" t="s">
        <v>686</v>
      </c>
      <c r="O190" t="s">
        <v>1253</v>
      </c>
      <c r="P190" t="s">
        <v>2984</v>
      </c>
      <c r="Q190" t="s">
        <v>40</v>
      </c>
      <c r="R190" t="s">
        <v>45</v>
      </c>
      <c r="S190" t="s">
        <v>43</v>
      </c>
      <c r="T190" t="s">
        <v>52</v>
      </c>
      <c r="U190" t="s">
        <v>981</v>
      </c>
      <c r="V190" t="s">
        <v>339</v>
      </c>
      <c r="W190" t="s">
        <v>339</v>
      </c>
      <c r="X190" t="s">
        <v>339</v>
      </c>
      <c r="Y190" t="s">
        <v>40</v>
      </c>
      <c r="Z190" t="s">
        <v>570</v>
      </c>
      <c r="AA190" t="s">
        <v>570</v>
      </c>
      <c r="AB190" t="s">
        <v>744</v>
      </c>
      <c r="AC190" t="s">
        <v>1781</v>
      </c>
      <c r="AD190" t="s">
        <v>1889</v>
      </c>
      <c r="AE190" t="s">
        <v>2985</v>
      </c>
      <c r="AF190" t="s">
        <v>570</v>
      </c>
      <c r="AG190" t="s">
        <v>589</v>
      </c>
      <c r="AH190" t="s">
        <v>570</v>
      </c>
    </row>
    <row r="191" spans="2:34" x14ac:dyDescent="0.25">
      <c r="B191" t="s">
        <v>659</v>
      </c>
      <c r="C191" t="s">
        <v>1295</v>
      </c>
      <c r="D191" t="s">
        <v>255</v>
      </c>
      <c r="E191" t="s">
        <v>594</v>
      </c>
      <c r="F191" t="s">
        <v>334</v>
      </c>
      <c r="G191" t="s">
        <v>48</v>
      </c>
      <c r="H191" t="s">
        <v>308</v>
      </c>
      <c r="I191" t="s">
        <v>339</v>
      </c>
      <c r="J191" t="s">
        <v>339</v>
      </c>
      <c r="K191" t="s">
        <v>339</v>
      </c>
      <c r="L191" t="s">
        <v>339</v>
      </c>
      <c r="M191" t="s">
        <v>339</v>
      </c>
      <c r="N191" t="s">
        <v>629</v>
      </c>
      <c r="O191" t="s">
        <v>1119</v>
      </c>
      <c r="P191" t="s">
        <v>2986</v>
      </c>
      <c r="Q191" t="s">
        <v>40</v>
      </c>
      <c r="R191" t="s">
        <v>47</v>
      </c>
      <c r="S191" t="s">
        <v>46</v>
      </c>
      <c r="T191" t="s">
        <v>864</v>
      </c>
      <c r="U191" t="s">
        <v>2987</v>
      </c>
      <c r="V191" t="s">
        <v>339</v>
      </c>
      <c r="W191" t="s">
        <v>339</v>
      </c>
      <c r="X191" t="s">
        <v>339</v>
      </c>
      <c r="Y191" t="s">
        <v>40</v>
      </c>
      <c r="Z191" t="s">
        <v>570</v>
      </c>
      <c r="AA191" t="s">
        <v>570</v>
      </c>
      <c r="AB191" t="s">
        <v>744</v>
      </c>
      <c r="AC191" t="s">
        <v>2988</v>
      </c>
      <c r="AD191" t="s">
        <v>798</v>
      </c>
      <c r="AE191" t="s">
        <v>2989</v>
      </c>
      <c r="AF191" t="s">
        <v>570</v>
      </c>
      <c r="AG191" t="s">
        <v>592</v>
      </c>
      <c r="AH191" t="s">
        <v>570</v>
      </c>
    </row>
    <row r="192" spans="2:34" x14ac:dyDescent="0.25">
      <c r="B192" t="s">
        <v>1107</v>
      </c>
      <c r="C192" t="s">
        <v>1035</v>
      </c>
      <c r="D192" t="s">
        <v>587</v>
      </c>
      <c r="E192" t="s">
        <v>594</v>
      </c>
      <c r="F192" t="s">
        <v>328</v>
      </c>
      <c r="G192" t="s">
        <v>47</v>
      </c>
      <c r="H192" t="s">
        <v>339</v>
      </c>
      <c r="I192" t="s">
        <v>339</v>
      </c>
      <c r="J192" t="s">
        <v>339</v>
      </c>
      <c r="K192" t="s">
        <v>339</v>
      </c>
      <c r="L192" t="s">
        <v>339</v>
      </c>
      <c r="M192" t="s">
        <v>339</v>
      </c>
      <c r="N192" t="s">
        <v>602</v>
      </c>
      <c r="O192" t="s">
        <v>1371</v>
      </c>
      <c r="P192" t="s">
        <v>2198</v>
      </c>
      <c r="Q192" t="s">
        <v>308</v>
      </c>
      <c r="R192" t="s">
        <v>47</v>
      </c>
      <c r="S192" t="s">
        <v>42</v>
      </c>
      <c r="T192" t="s">
        <v>47</v>
      </c>
      <c r="U192" t="s">
        <v>747</v>
      </c>
      <c r="V192" t="s">
        <v>339</v>
      </c>
      <c r="W192" t="s">
        <v>339</v>
      </c>
      <c r="X192" t="s">
        <v>339</v>
      </c>
      <c r="Y192" t="s">
        <v>308</v>
      </c>
      <c r="Z192" t="s">
        <v>570</v>
      </c>
      <c r="AA192" t="s">
        <v>570</v>
      </c>
      <c r="AB192" t="s">
        <v>597</v>
      </c>
      <c r="AC192" t="s">
        <v>883</v>
      </c>
      <c r="AD192" t="s">
        <v>1893</v>
      </c>
      <c r="AE192" t="s">
        <v>2290</v>
      </c>
      <c r="AF192" t="s">
        <v>570</v>
      </c>
      <c r="AG192" t="s">
        <v>639</v>
      </c>
      <c r="AH192" t="s">
        <v>570</v>
      </c>
    </row>
    <row r="193" spans="2:34" x14ac:dyDescent="0.25">
      <c r="B193" t="s">
        <v>821</v>
      </c>
      <c r="C193" t="s">
        <v>1085</v>
      </c>
      <c r="D193" t="s">
        <v>267</v>
      </c>
      <c r="E193" t="s">
        <v>594</v>
      </c>
      <c r="F193" t="s">
        <v>336</v>
      </c>
      <c r="G193" t="s">
        <v>48</v>
      </c>
      <c r="H193" t="s">
        <v>339</v>
      </c>
      <c r="I193" t="s">
        <v>339</v>
      </c>
      <c r="J193" t="s">
        <v>339</v>
      </c>
      <c r="K193" t="s">
        <v>339</v>
      </c>
      <c r="L193" t="s">
        <v>339</v>
      </c>
      <c r="M193" t="s">
        <v>339</v>
      </c>
      <c r="N193" t="s">
        <v>330</v>
      </c>
      <c r="O193" t="s">
        <v>788</v>
      </c>
      <c r="P193" t="s">
        <v>2820</v>
      </c>
      <c r="Q193" t="s">
        <v>308</v>
      </c>
      <c r="R193" t="s">
        <v>321</v>
      </c>
      <c r="S193" t="s">
        <v>52</v>
      </c>
      <c r="T193" t="s">
        <v>806</v>
      </c>
      <c r="U193" t="s">
        <v>2990</v>
      </c>
      <c r="V193" t="s">
        <v>339</v>
      </c>
      <c r="W193" t="s">
        <v>339</v>
      </c>
      <c r="X193" t="s">
        <v>339</v>
      </c>
      <c r="Y193" t="s">
        <v>308</v>
      </c>
      <c r="Z193" t="s">
        <v>570</v>
      </c>
      <c r="AA193" t="s">
        <v>570</v>
      </c>
      <c r="AB193" t="s">
        <v>597</v>
      </c>
      <c r="AC193" t="s">
        <v>2991</v>
      </c>
      <c r="AD193" t="s">
        <v>2902</v>
      </c>
      <c r="AE193" t="s">
        <v>832</v>
      </c>
      <c r="AF193" t="s">
        <v>570</v>
      </c>
      <c r="AG193" t="s">
        <v>656</v>
      </c>
      <c r="AH193" t="s">
        <v>570</v>
      </c>
    </row>
    <row r="194" spans="2:34" x14ac:dyDescent="0.25">
      <c r="B194" t="s">
        <v>1111</v>
      </c>
      <c r="C194" t="s">
        <v>997</v>
      </c>
      <c r="D194" t="s">
        <v>229</v>
      </c>
      <c r="E194" t="s">
        <v>588</v>
      </c>
      <c r="F194" t="s">
        <v>325</v>
      </c>
      <c r="G194" t="s">
        <v>46</v>
      </c>
      <c r="H194" t="s">
        <v>40</v>
      </c>
      <c r="I194" t="s">
        <v>339</v>
      </c>
      <c r="J194" t="s">
        <v>339</v>
      </c>
      <c r="K194" t="s">
        <v>339</v>
      </c>
      <c r="L194" t="s">
        <v>339</v>
      </c>
      <c r="M194" t="s">
        <v>339</v>
      </c>
      <c r="N194" t="s">
        <v>45</v>
      </c>
      <c r="O194" t="s">
        <v>783</v>
      </c>
      <c r="P194" t="s">
        <v>1082</v>
      </c>
      <c r="Q194" t="s">
        <v>308</v>
      </c>
      <c r="R194" t="s">
        <v>346</v>
      </c>
      <c r="S194" t="s">
        <v>324</v>
      </c>
      <c r="T194" t="s">
        <v>726</v>
      </c>
      <c r="U194" t="s">
        <v>2004</v>
      </c>
      <c r="V194" t="s">
        <v>308</v>
      </c>
      <c r="W194" t="s">
        <v>40</v>
      </c>
      <c r="X194" t="s">
        <v>308</v>
      </c>
      <c r="Y194" t="s">
        <v>40</v>
      </c>
      <c r="Z194" t="s">
        <v>570</v>
      </c>
      <c r="AA194" t="s">
        <v>570</v>
      </c>
      <c r="AB194" t="s">
        <v>597</v>
      </c>
      <c r="AC194" t="s">
        <v>2992</v>
      </c>
      <c r="AD194" t="s">
        <v>1979</v>
      </c>
      <c r="AE194" t="s">
        <v>2993</v>
      </c>
      <c r="AF194" t="s">
        <v>570</v>
      </c>
      <c r="AG194" t="s">
        <v>677</v>
      </c>
      <c r="AH194" t="s">
        <v>570</v>
      </c>
    </row>
    <row r="195" spans="2:34" x14ac:dyDescent="0.25">
      <c r="B195" t="s">
        <v>882</v>
      </c>
      <c r="C195" t="s">
        <v>738</v>
      </c>
      <c r="D195" t="s">
        <v>255</v>
      </c>
      <c r="E195" t="s">
        <v>588</v>
      </c>
      <c r="F195" t="s">
        <v>324</v>
      </c>
      <c r="G195" t="s">
        <v>53</v>
      </c>
      <c r="H195" t="s">
        <v>53</v>
      </c>
      <c r="I195" t="s">
        <v>339</v>
      </c>
      <c r="J195" t="s">
        <v>339</v>
      </c>
      <c r="K195" t="s">
        <v>339</v>
      </c>
      <c r="L195" t="s">
        <v>339</v>
      </c>
      <c r="M195" t="s">
        <v>339</v>
      </c>
      <c r="N195" t="s">
        <v>339</v>
      </c>
      <c r="O195" t="s">
        <v>339</v>
      </c>
      <c r="P195" t="s">
        <v>570</v>
      </c>
      <c r="Q195" t="s">
        <v>339</v>
      </c>
      <c r="R195" t="s">
        <v>627</v>
      </c>
      <c r="S195" t="s">
        <v>317</v>
      </c>
      <c r="T195" t="s">
        <v>669</v>
      </c>
      <c r="U195" t="s">
        <v>739</v>
      </c>
      <c r="V195" t="s">
        <v>40</v>
      </c>
      <c r="W195" t="s">
        <v>339</v>
      </c>
      <c r="X195" t="s">
        <v>339</v>
      </c>
      <c r="Y195" t="s">
        <v>40</v>
      </c>
      <c r="Z195" t="s">
        <v>570</v>
      </c>
      <c r="AA195" t="s">
        <v>570</v>
      </c>
      <c r="AB195" t="s">
        <v>597</v>
      </c>
      <c r="AC195" t="s">
        <v>717</v>
      </c>
      <c r="AD195" t="s">
        <v>718</v>
      </c>
      <c r="AE195" t="s">
        <v>740</v>
      </c>
      <c r="AF195" t="s">
        <v>570</v>
      </c>
      <c r="AG195" t="s">
        <v>614</v>
      </c>
      <c r="AH195" t="s">
        <v>570</v>
      </c>
    </row>
    <row r="196" spans="2:34" x14ac:dyDescent="0.25">
      <c r="B196" t="s">
        <v>915</v>
      </c>
      <c r="C196" t="s">
        <v>1359</v>
      </c>
      <c r="D196" t="s">
        <v>266</v>
      </c>
      <c r="E196" t="s">
        <v>731</v>
      </c>
      <c r="F196" t="s">
        <v>330</v>
      </c>
      <c r="G196" t="s">
        <v>47</v>
      </c>
      <c r="H196" t="s">
        <v>47</v>
      </c>
      <c r="I196" t="s">
        <v>339</v>
      </c>
      <c r="J196" t="s">
        <v>339</v>
      </c>
      <c r="K196" t="s">
        <v>339</v>
      </c>
      <c r="L196" t="s">
        <v>339</v>
      </c>
      <c r="M196" t="s">
        <v>339</v>
      </c>
      <c r="N196" t="s">
        <v>339</v>
      </c>
      <c r="O196" t="s">
        <v>339</v>
      </c>
      <c r="P196" t="s">
        <v>570</v>
      </c>
      <c r="Q196" t="s">
        <v>339</v>
      </c>
      <c r="R196" t="s">
        <v>656</v>
      </c>
      <c r="S196" t="s">
        <v>610</v>
      </c>
      <c r="T196" t="s">
        <v>1507</v>
      </c>
      <c r="U196" t="s">
        <v>2994</v>
      </c>
      <c r="V196" t="s">
        <v>339</v>
      </c>
      <c r="W196" t="s">
        <v>339</v>
      </c>
      <c r="X196" t="s">
        <v>339</v>
      </c>
      <c r="Y196" t="s">
        <v>339</v>
      </c>
      <c r="Z196" t="s">
        <v>570</v>
      </c>
      <c r="AA196" t="s">
        <v>570</v>
      </c>
      <c r="AB196" t="s">
        <v>673</v>
      </c>
      <c r="AC196" t="s">
        <v>2848</v>
      </c>
      <c r="AD196" t="s">
        <v>2995</v>
      </c>
      <c r="AE196" t="s">
        <v>2996</v>
      </c>
      <c r="AF196" t="s">
        <v>570</v>
      </c>
      <c r="AG196" t="s">
        <v>332</v>
      </c>
      <c r="AH196" t="s">
        <v>570</v>
      </c>
    </row>
    <row r="197" spans="2:34" x14ac:dyDescent="0.25">
      <c r="B197" t="s">
        <v>1099</v>
      </c>
      <c r="C197" t="s">
        <v>1145</v>
      </c>
      <c r="D197" t="s">
        <v>251</v>
      </c>
      <c r="E197" t="s">
        <v>594</v>
      </c>
      <c r="F197" t="s">
        <v>322</v>
      </c>
      <c r="G197" t="s">
        <v>48</v>
      </c>
      <c r="H197" t="s">
        <v>308</v>
      </c>
      <c r="I197" t="s">
        <v>339</v>
      </c>
      <c r="J197" t="s">
        <v>339</v>
      </c>
      <c r="K197" t="s">
        <v>339</v>
      </c>
      <c r="L197" t="s">
        <v>339</v>
      </c>
      <c r="M197" t="s">
        <v>339</v>
      </c>
      <c r="N197" t="s">
        <v>682</v>
      </c>
      <c r="O197" t="s">
        <v>985</v>
      </c>
      <c r="P197" t="s">
        <v>2997</v>
      </c>
      <c r="Q197" t="s">
        <v>40</v>
      </c>
      <c r="R197" t="s">
        <v>45</v>
      </c>
      <c r="S197" t="s">
        <v>43</v>
      </c>
      <c r="T197" t="s">
        <v>336</v>
      </c>
      <c r="U197" t="s">
        <v>689</v>
      </c>
      <c r="V197" t="s">
        <v>308</v>
      </c>
      <c r="W197" t="s">
        <v>339</v>
      </c>
      <c r="X197" t="s">
        <v>339</v>
      </c>
      <c r="Y197" t="s">
        <v>41</v>
      </c>
      <c r="Z197" t="s">
        <v>570</v>
      </c>
      <c r="AA197" t="s">
        <v>570</v>
      </c>
      <c r="AB197" t="s">
        <v>610</v>
      </c>
      <c r="AC197" t="s">
        <v>1769</v>
      </c>
      <c r="AD197" t="s">
        <v>2000</v>
      </c>
      <c r="AE197" t="s">
        <v>941</v>
      </c>
      <c r="AF197" t="s">
        <v>570</v>
      </c>
      <c r="AG197" t="s">
        <v>781</v>
      </c>
      <c r="AH197" t="s">
        <v>570</v>
      </c>
    </row>
    <row r="198" spans="2:34" x14ac:dyDescent="0.25">
      <c r="B198" t="s">
        <v>816</v>
      </c>
      <c r="C198" t="s">
        <v>1171</v>
      </c>
      <c r="D198" t="s">
        <v>247</v>
      </c>
      <c r="E198" t="s">
        <v>594</v>
      </c>
      <c r="F198" t="s">
        <v>330</v>
      </c>
      <c r="G198" t="s">
        <v>47</v>
      </c>
      <c r="H198" t="s">
        <v>339</v>
      </c>
      <c r="I198" t="s">
        <v>339</v>
      </c>
      <c r="J198" t="s">
        <v>339</v>
      </c>
      <c r="K198" t="s">
        <v>339</v>
      </c>
      <c r="L198" t="s">
        <v>339</v>
      </c>
      <c r="M198" t="s">
        <v>339</v>
      </c>
      <c r="N198" t="s">
        <v>656</v>
      </c>
      <c r="O198" t="s">
        <v>1172</v>
      </c>
      <c r="P198" t="s">
        <v>2998</v>
      </c>
      <c r="Q198" t="s">
        <v>308</v>
      </c>
      <c r="R198" t="s">
        <v>50</v>
      </c>
      <c r="S198" t="s">
        <v>48</v>
      </c>
      <c r="T198" t="s">
        <v>624</v>
      </c>
      <c r="U198" t="s">
        <v>2999</v>
      </c>
      <c r="V198" t="s">
        <v>339</v>
      </c>
      <c r="W198" t="s">
        <v>308</v>
      </c>
      <c r="X198" t="s">
        <v>339</v>
      </c>
      <c r="Y198" t="s">
        <v>308</v>
      </c>
      <c r="Z198" t="s">
        <v>308</v>
      </c>
      <c r="AA198" t="s">
        <v>570</v>
      </c>
      <c r="AB198" t="s">
        <v>610</v>
      </c>
      <c r="AC198" t="s">
        <v>3000</v>
      </c>
      <c r="AD198" t="s">
        <v>2265</v>
      </c>
      <c r="AE198" t="s">
        <v>772</v>
      </c>
      <c r="AF198" t="s">
        <v>570</v>
      </c>
      <c r="AG198" t="s">
        <v>783</v>
      </c>
      <c r="AH198" t="s">
        <v>570</v>
      </c>
    </row>
    <row r="199" spans="2:34" x14ac:dyDescent="0.25">
      <c r="B199" t="s">
        <v>1119</v>
      </c>
      <c r="C199" t="s">
        <v>942</v>
      </c>
      <c r="D199" t="s">
        <v>259</v>
      </c>
      <c r="E199" t="s">
        <v>588</v>
      </c>
      <c r="F199" t="s">
        <v>330</v>
      </c>
      <c r="G199" t="s">
        <v>45</v>
      </c>
      <c r="H199" t="s">
        <v>43</v>
      </c>
      <c r="I199" t="s">
        <v>339</v>
      </c>
      <c r="J199" t="s">
        <v>339</v>
      </c>
      <c r="K199" t="s">
        <v>339</v>
      </c>
      <c r="L199" t="s">
        <v>339</v>
      </c>
      <c r="M199" t="s">
        <v>339</v>
      </c>
      <c r="N199" t="s">
        <v>339</v>
      </c>
      <c r="O199" t="s">
        <v>339</v>
      </c>
      <c r="P199" t="s">
        <v>570</v>
      </c>
      <c r="Q199" t="s">
        <v>339</v>
      </c>
      <c r="R199" t="s">
        <v>610</v>
      </c>
      <c r="S199" t="s">
        <v>324</v>
      </c>
      <c r="T199" t="s">
        <v>1214</v>
      </c>
      <c r="U199" t="s">
        <v>933</v>
      </c>
      <c r="V199" t="s">
        <v>40</v>
      </c>
      <c r="W199" t="s">
        <v>339</v>
      </c>
      <c r="X199" t="s">
        <v>339</v>
      </c>
      <c r="Y199" t="s">
        <v>40</v>
      </c>
      <c r="Z199" t="s">
        <v>570</v>
      </c>
      <c r="AA199" t="s">
        <v>570</v>
      </c>
      <c r="AB199" t="s">
        <v>633</v>
      </c>
      <c r="AC199" t="s">
        <v>3001</v>
      </c>
      <c r="AD199" t="s">
        <v>2283</v>
      </c>
      <c r="AE199" t="s">
        <v>3002</v>
      </c>
      <c r="AF199" t="s">
        <v>570</v>
      </c>
      <c r="AG199" t="s">
        <v>624</v>
      </c>
      <c r="AH199" t="s">
        <v>570</v>
      </c>
    </row>
    <row r="200" spans="2:34" x14ac:dyDescent="0.25">
      <c r="B200" t="s">
        <v>1121</v>
      </c>
      <c r="C200" t="s">
        <v>1146</v>
      </c>
      <c r="D200" t="s">
        <v>249</v>
      </c>
      <c r="E200" t="s">
        <v>588</v>
      </c>
      <c r="F200" t="s">
        <v>324</v>
      </c>
      <c r="G200" t="s">
        <v>44</v>
      </c>
      <c r="H200" t="s">
        <v>53</v>
      </c>
      <c r="I200" t="s">
        <v>339</v>
      </c>
      <c r="J200" t="s">
        <v>339</v>
      </c>
      <c r="K200" t="s">
        <v>339</v>
      </c>
      <c r="L200" t="s">
        <v>339</v>
      </c>
      <c r="M200" t="s">
        <v>339</v>
      </c>
      <c r="N200" t="s">
        <v>308</v>
      </c>
      <c r="O200" t="s">
        <v>339</v>
      </c>
      <c r="P200" t="s">
        <v>939</v>
      </c>
      <c r="Q200" t="s">
        <v>339</v>
      </c>
      <c r="R200" t="s">
        <v>600</v>
      </c>
      <c r="S200" t="s">
        <v>334</v>
      </c>
      <c r="T200" t="s">
        <v>1329</v>
      </c>
      <c r="U200" t="s">
        <v>2004</v>
      </c>
      <c r="V200" t="s">
        <v>308</v>
      </c>
      <c r="W200" t="s">
        <v>308</v>
      </c>
      <c r="X200" t="s">
        <v>339</v>
      </c>
      <c r="Y200" t="s">
        <v>308</v>
      </c>
      <c r="Z200" t="s">
        <v>570</v>
      </c>
      <c r="AA200" t="s">
        <v>570</v>
      </c>
      <c r="AB200" t="s">
        <v>633</v>
      </c>
      <c r="AC200" t="s">
        <v>1982</v>
      </c>
      <c r="AD200" t="s">
        <v>1983</v>
      </c>
      <c r="AE200" t="s">
        <v>874</v>
      </c>
      <c r="AF200" t="s">
        <v>570</v>
      </c>
      <c r="AG200" t="s">
        <v>620</v>
      </c>
      <c r="AH200" t="s">
        <v>570</v>
      </c>
    </row>
    <row r="201" spans="2:34" x14ac:dyDescent="0.25">
      <c r="B201" t="s">
        <v>705</v>
      </c>
      <c r="C201" t="s">
        <v>1166</v>
      </c>
      <c r="D201" t="s">
        <v>256</v>
      </c>
      <c r="E201" t="s">
        <v>731</v>
      </c>
      <c r="F201" t="s">
        <v>322</v>
      </c>
      <c r="G201" t="s">
        <v>47</v>
      </c>
      <c r="H201" t="s">
        <v>46</v>
      </c>
      <c r="I201" t="s">
        <v>339</v>
      </c>
      <c r="J201" t="s">
        <v>339</v>
      </c>
      <c r="K201" t="s">
        <v>339</v>
      </c>
      <c r="L201" t="s">
        <v>339</v>
      </c>
      <c r="M201" t="s">
        <v>339</v>
      </c>
      <c r="N201" t="s">
        <v>339</v>
      </c>
      <c r="O201" t="s">
        <v>339</v>
      </c>
      <c r="P201" t="s">
        <v>570</v>
      </c>
      <c r="Q201" t="s">
        <v>339</v>
      </c>
      <c r="R201" t="s">
        <v>691</v>
      </c>
      <c r="S201" t="s">
        <v>694</v>
      </c>
      <c r="T201" t="s">
        <v>1279</v>
      </c>
      <c r="U201" t="s">
        <v>3003</v>
      </c>
      <c r="V201" t="s">
        <v>308</v>
      </c>
      <c r="W201" t="s">
        <v>339</v>
      </c>
      <c r="X201" t="s">
        <v>339</v>
      </c>
      <c r="Y201" t="s">
        <v>308</v>
      </c>
      <c r="Z201" t="s">
        <v>308</v>
      </c>
      <c r="AA201" t="s">
        <v>570</v>
      </c>
      <c r="AB201" t="s">
        <v>633</v>
      </c>
      <c r="AC201" t="s">
        <v>2968</v>
      </c>
      <c r="AD201" t="s">
        <v>2253</v>
      </c>
      <c r="AE201" t="s">
        <v>3004</v>
      </c>
      <c r="AF201" t="s">
        <v>570</v>
      </c>
      <c r="AG201" t="s">
        <v>335</v>
      </c>
      <c r="AH201" t="s">
        <v>570</v>
      </c>
    </row>
    <row r="202" spans="2:34" x14ac:dyDescent="0.25">
      <c r="B202" t="s">
        <v>1125</v>
      </c>
      <c r="C202" t="s">
        <v>1120</v>
      </c>
      <c r="D202" t="s">
        <v>251</v>
      </c>
      <c r="E202" t="s">
        <v>731</v>
      </c>
      <c r="F202" t="s">
        <v>637</v>
      </c>
      <c r="G202" t="s">
        <v>53</v>
      </c>
      <c r="H202" t="s">
        <v>308</v>
      </c>
      <c r="I202" t="s">
        <v>339</v>
      </c>
      <c r="J202" t="s">
        <v>339</v>
      </c>
      <c r="K202" t="s">
        <v>339</v>
      </c>
      <c r="L202" t="s">
        <v>339</v>
      </c>
      <c r="M202" t="s">
        <v>339</v>
      </c>
      <c r="N202" t="s">
        <v>339</v>
      </c>
      <c r="O202" t="s">
        <v>339</v>
      </c>
      <c r="P202" t="s">
        <v>570</v>
      </c>
      <c r="Q202" t="s">
        <v>339</v>
      </c>
      <c r="R202" t="s">
        <v>49</v>
      </c>
      <c r="S202" t="s">
        <v>47</v>
      </c>
      <c r="T202" t="s">
        <v>863</v>
      </c>
      <c r="U202" t="s">
        <v>1888</v>
      </c>
      <c r="V202" t="s">
        <v>53</v>
      </c>
      <c r="W202" t="s">
        <v>339</v>
      </c>
      <c r="X202" t="s">
        <v>339</v>
      </c>
      <c r="Y202" t="s">
        <v>53</v>
      </c>
      <c r="Z202" t="s">
        <v>570</v>
      </c>
      <c r="AA202" t="s">
        <v>570</v>
      </c>
      <c r="AB202" t="s">
        <v>633</v>
      </c>
      <c r="AC202" t="s">
        <v>1781</v>
      </c>
      <c r="AD202" t="s">
        <v>1889</v>
      </c>
      <c r="AE202" t="s">
        <v>1885</v>
      </c>
      <c r="AF202" t="s">
        <v>570</v>
      </c>
      <c r="AG202" t="s">
        <v>334</v>
      </c>
      <c r="AH202" t="s">
        <v>570</v>
      </c>
    </row>
    <row r="203" spans="2:34" x14ac:dyDescent="0.25">
      <c r="B203" t="s">
        <v>1127</v>
      </c>
      <c r="C203" t="s">
        <v>1217</v>
      </c>
      <c r="D203" t="s">
        <v>568</v>
      </c>
      <c r="E203" t="s">
        <v>594</v>
      </c>
      <c r="F203" t="s">
        <v>330</v>
      </c>
      <c r="G203" t="s">
        <v>46</v>
      </c>
      <c r="H203" t="s">
        <v>339</v>
      </c>
      <c r="I203" t="s">
        <v>339</v>
      </c>
      <c r="J203" t="s">
        <v>339</v>
      </c>
      <c r="K203" t="s">
        <v>339</v>
      </c>
      <c r="L203" t="s">
        <v>339</v>
      </c>
      <c r="M203" t="s">
        <v>339</v>
      </c>
      <c r="N203" t="s">
        <v>338</v>
      </c>
      <c r="O203" t="s">
        <v>1212</v>
      </c>
      <c r="P203" t="s">
        <v>3005</v>
      </c>
      <c r="Q203" t="s">
        <v>339</v>
      </c>
      <c r="R203" t="s">
        <v>49</v>
      </c>
      <c r="S203" t="s">
        <v>45</v>
      </c>
      <c r="T203" t="s">
        <v>616</v>
      </c>
      <c r="U203" t="s">
        <v>984</v>
      </c>
      <c r="V203" t="s">
        <v>308</v>
      </c>
      <c r="W203" t="s">
        <v>308</v>
      </c>
      <c r="X203" t="s">
        <v>308</v>
      </c>
      <c r="Y203" t="s">
        <v>308</v>
      </c>
      <c r="Z203" t="s">
        <v>570</v>
      </c>
      <c r="AA203" t="s">
        <v>570</v>
      </c>
      <c r="AB203" t="s">
        <v>627</v>
      </c>
      <c r="AC203" t="s">
        <v>3006</v>
      </c>
      <c r="AD203" t="s">
        <v>832</v>
      </c>
      <c r="AE203" t="s">
        <v>885</v>
      </c>
      <c r="AF203" t="s">
        <v>570</v>
      </c>
      <c r="AG203" t="s">
        <v>686</v>
      </c>
      <c r="AH203" t="s">
        <v>570</v>
      </c>
    </row>
    <row r="204" spans="2:34" x14ac:dyDescent="0.25">
      <c r="B204" t="s">
        <v>934</v>
      </c>
      <c r="C204" t="s">
        <v>1385</v>
      </c>
      <c r="D204" t="s">
        <v>561</v>
      </c>
      <c r="E204" t="s">
        <v>588</v>
      </c>
      <c r="F204" t="s">
        <v>326</v>
      </c>
      <c r="G204" t="s">
        <v>47</v>
      </c>
      <c r="H204" t="s">
        <v>43</v>
      </c>
      <c r="I204" t="s">
        <v>339</v>
      </c>
      <c r="J204" t="s">
        <v>339</v>
      </c>
      <c r="K204" t="s">
        <v>339</v>
      </c>
      <c r="L204" t="s">
        <v>339</v>
      </c>
      <c r="M204" t="s">
        <v>339</v>
      </c>
      <c r="N204" t="s">
        <v>45</v>
      </c>
      <c r="O204" t="s">
        <v>315</v>
      </c>
      <c r="P204" t="s">
        <v>2282</v>
      </c>
      <c r="Q204" t="s">
        <v>339</v>
      </c>
      <c r="R204" t="s">
        <v>633</v>
      </c>
      <c r="S204" t="s">
        <v>325</v>
      </c>
      <c r="T204" t="s">
        <v>785</v>
      </c>
      <c r="U204" t="s">
        <v>3007</v>
      </c>
      <c r="V204" t="s">
        <v>308</v>
      </c>
      <c r="W204" t="s">
        <v>308</v>
      </c>
      <c r="X204" t="s">
        <v>339</v>
      </c>
      <c r="Y204" t="s">
        <v>40</v>
      </c>
      <c r="Z204" t="s">
        <v>570</v>
      </c>
      <c r="AA204" t="s">
        <v>570</v>
      </c>
      <c r="AB204" t="s">
        <v>627</v>
      </c>
      <c r="AC204" t="s">
        <v>2264</v>
      </c>
      <c r="AD204" t="s">
        <v>3008</v>
      </c>
      <c r="AE204" t="s">
        <v>3009</v>
      </c>
      <c r="AF204" t="s">
        <v>570</v>
      </c>
      <c r="AG204" t="s">
        <v>829</v>
      </c>
      <c r="AH204" t="s">
        <v>570</v>
      </c>
    </row>
    <row r="205" spans="2:34" x14ac:dyDescent="0.25">
      <c r="B205" t="s">
        <v>1131</v>
      </c>
      <c r="C205" t="s">
        <v>1277</v>
      </c>
      <c r="D205" t="s">
        <v>245</v>
      </c>
      <c r="E205" t="s">
        <v>588</v>
      </c>
      <c r="F205" t="s">
        <v>330</v>
      </c>
      <c r="G205" t="s">
        <v>47</v>
      </c>
      <c r="H205" t="s">
        <v>40</v>
      </c>
      <c r="I205" t="s">
        <v>339</v>
      </c>
      <c r="J205" t="s">
        <v>339</v>
      </c>
      <c r="K205" t="s">
        <v>339</v>
      </c>
      <c r="L205" t="s">
        <v>339</v>
      </c>
      <c r="M205" t="s">
        <v>339</v>
      </c>
      <c r="N205" t="s">
        <v>53</v>
      </c>
      <c r="O205" t="s">
        <v>328</v>
      </c>
      <c r="P205" t="s">
        <v>1199</v>
      </c>
      <c r="Q205" t="s">
        <v>339</v>
      </c>
      <c r="R205" t="s">
        <v>328</v>
      </c>
      <c r="S205" t="s">
        <v>315</v>
      </c>
      <c r="T205" t="s">
        <v>1138</v>
      </c>
      <c r="U205" t="s">
        <v>3010</v>
      </c>
      <c r="V205" t="s">
        <v>40</v>
      </c>
      <c r="W205" t="s">
        <v>339</v>
      </c>
      <c r="X205" t="s">
        <v>339</v>
      </c>
      <c r="Y205" t="s">
        <v>40</v>
      </c>
      <c r="Z205" t="s">
        <v>570</v>
      </c>
      <c r="AA205" t="s">
        <v>570</v>
      </c>
      <c r="AB205" t="s">
        <v>627</v>
      </c>
      <c r="AC205" t="s">
        <v>2268</v>
      </c>
      <c r="AD205" t="s">
        <v>3011</v>
      </c>
      <c r="AE205" t="s">
        <v>794</v>
      </c>
      <c r="AF205" t="s">
        <v>570</v>
      </c>
      <c r="AG205" t="s">
        <v>663</v>
      </c>
      <c r="AH205" t="s">
        <v>570</v>
      </c>
    </row>
    <row r="206" spans="2:34" x14ac:dyDescent="0.25">
      <c r="B206" t="s">
        <v>1134</v>
      </c>
      <c r="C206" t="s">
        <v>1034</v>
      </c>
      <c r="D206" t="s">
        <v>250</v>
      </c>
      <c r="E206" t="s">
        <v>588</v>
      </c>
      <c r="F206" t="s">
        <v>335</v>
      </c>
      <c r="G206" t="s">
        <v>47</v>
      </c>
      <c r="H206" t="s">
        <v>43</v>
      </c>
      <c r="I206" t="s">
        <v>339</v>
      </c>
      <c r="J206" t="s">
        <v>339</v>
      </c>
      <c r="K206" t="s">
        <v>339</v>
      </c>
      <c r="L206" t="s">
        <v>339</v>
      </c>
      <c r="M206" t="s">
        <v>339</v>
      </c>
      <c r="N206" t="s">
        <v>339</v>
      </c>
      <c r="O206" t="s">
        <v>339</v>
      </c>
      <c r="P206" t="s">
        <v>570</v>
      </c>
      <c r="Q206" t="s">
        <v>339</v>
      </c>
      <c r="R206" t="s">
        <v>336</v>
      </c>
      <c r="S206" t="s">
        <v>328</v>
      </c>
      <c r="T206" t="s">
        <v>1313</v>
      </c>
      <c r="U206" t="s">
        <v>2274</v>
      </c>
      <c r="V206" t="s">
        <v>308</v>
      </c>
      <c r="W206" t="s">
        <v>339</v>
      </c>
      <c r="X206" t="s">
        <v>339</v>
      </c>
      <c r="Y206" t="s">
        <v>308</v>
      </c>
      <c r="Z206" t="s">
        <v>570</v>
      </c>
      <c r="AA206" t="s">
        <v>570</v>
      </c>
      <c r="AB206" t="s">
        <v>627</v>
      </c>
      <c r="AC206" t="s">
        <v>718</v>
      </c>
      <c r="AD206" t="s">
        <v>1876</v>
      </c>
      <c r="AE206" t="s">
        <v>2275</v>
      </c>
      <c r="AF206" t="s">
        <v>570</v>
      </c>
      <c r="AG206" t="s">
        <v>826</v>
      </c>
      <c r="AH206" t="s">
        <v>570</v>
      </c>
    </row>
    <row r="207" spans="2:34" x14ac:dyDescent="0.25">
      <c r="B207" t="s">
        <v>1136</v>
      </c>
      <c r="C207" t="s">
        <v>2323</v>
      </c>
      <c r="D207" t="s">
        <v>247</v>
      </c>
      <c r="E207" t="s">
        <v>588</v>
      </c>
      <c r="F207" t="s">
        <v>330</v>
      </c>
      <c r="G207" t="s">
        <v>53</v>
      </c>
      <c r="H207" t="s">
        <v>53</v>
      </c>
      <c r="I207" t="s">
        <v>339</v>
      </c>
      <c r="J207" t="s">
        <v>339</v>
      </c>
      <c r="K207" t="s">
        <v>339</v>
      </c>
      <c r="L207" t="s">
        <v>339</v>
      </c>
      <c r="M207" t="s">
        <v>339</v>
      </c>
      <c r="N207" t="s">
        <v>339</v>
      </c>
      <c r="O207" t="s">
        <v>339</v>
      </c>
      <c r="P207" t="s">
        <v>570</v>
      </c>
      <c r="Q207" t="s">
        <v>339</v>
      </c>
      <c r="R207" t="s">
        <v>315</v>
      </c>
      <c r="S207" t="s">
        <v>49</v>
      </c>
      <c r="T207" t="s">
        <v>726</v>
      </c>
      <c r="U207" t="s">
        <v>3012</v>
      </c>
      <c r="V207" t="s">
        <v>40</v>
      </c>
      <c r="W207" t="s">
        <v>339</v>
      </c>
      <c r="X207" t="s">
        <v>339</v>
      </c>
      <c r="Y207" t="s">
        <v>40</v>
      </c>
      <c r="Z207" t="s">
        <v>570</v>
      </c>
      <c r="AA207" t="s">
        <v>570</v>
      </c>
      <c r="AB207" t="s">
        <v>627</v>
      </c>
      <c r="AC207" t="s">
        <v>1788</v>
      </c>
      <c r="AD207" t="s">
        <v>3013</v>
      </c>
      <c r="AE207" t="s">
        <v>2292</v>
      </c>
      <c r="AF207" t="s">
        <v>570</v>
      </c>
      <c r="AG207" t="s">
        <v>702</v>
      </c>
      <c r="AH207" t="s">
        <v>570</v>
      </c>
    </row>
    <row r="208" spans="2:34" x14ac:dyDescent="0.25">
      <c r="B208" t="s">
        <v>1138</v>
      </c>
      <c r="C208" t="s">
        <v>1252</v>
      </c>
      <c r="D208" t="s">
        <v>568</v>
      </c>
      <c r="E208" t="s">
        <v>588</v>
      </c>
      <c r="F208" t="s">
        <v>332</v>
      </c>
      <c r="G208" t="s">
        <v>47</v>
      </c>
      <c r="H208" t="s">
        <v>40</v>
      </c>
      <c r="I208" t="s">
        <v>339</v>
      </c>
      <c r="J208" t="s">
        <v>339</v>
      </c>
      <c r="K208" t="s">
        <v>339</v>
      </c>
      <c r="L208" t="s">
        <v>339</v>
      </c>
      <c r="M208" t="s">
        <v>339</v>
      </c>
      <c r="N208" t="s">
        <v>42</v>
      </c>
      <c r="O208" t="s">
        <v>321</v>
      </c>
      <c r="P208" t="s">
        <v>742</v>
      </c>
      <c r="Q208" t="s">
        <v>308</v>
      </c>
      <c r="R208" t="s">
        <v>324</v>
      </c>
      <c r="S208" t="s">
        <v>322</v>
      </c>
      <c r="T208" t="s">
        <v>775</v>
      </c>
      <c r="U208" t="s">
        <v>3014</v>
      </c>
      <c r="V208" t="s">
        <v>40</v>
      </c>
      <c r="W208" t="s">
        <v>339</v>
      </c>
      <c r="X208" t="s">
        <v>339</v>
      </c>
      <c r="Y208" t="s">
        <v>41</v>
      </c>
      <c r="Z208" t="s">
        <v>570</v>
      </c>
      <c r="AA208" t="s">
        <v>570</v>
      </c>
      <c r="AB208" t="s">
        <v>694</v>
      </c>
      <c r="AC208" t="s">
        <v>2979</v>
      </c>
      <c r="AD208" t="s">
        <v>2242</v>
      </c>
      <c r="AE208" t="s">
        <v>2302</v>
      </c>
      <c r="AF208" t="s">
        <v>570</v>
      </c>
      <c r="AG208" t="s">
        <v>602</v>
      </c>
      <c r="AH208" t="s">
        <v>570</v>
      </c>
    </row>
    <row r="209" spans="2:34" x14ac:dyDescent="0.25">
      <c r="B209" t="s">
        <v>1140</v>
      </c>
      <c r="C209" t="s">
        <v>995</v>
      </c>
      <c r="D209" t="s">
        <v>566</v>
      </c>
      <c r="E209" t="s">
        <v>588</v>
      </c>
      <c r="F209" t="s">
        <v>637</v>
      </c>
      <c r="G209" t="s">
        <v>47</v>
      </c>
      <c r="H209" t="s">
        <v>40</v>
      </c>
      <c r="I209" t="s">
        <v>339</v>
      </c>
      <c r="J209" t="s">
        <v>339</v>
      </c>
      <c r="K209" t="s">
        <v>339</v>
      </c>
      <c r="L209" t="s">
        <v>339</v>
      </c>
      <c r="M209" t="s">
        <v>339</v>
      </c>
      <c r="N209" t="s">
        <v>339</v>
      </c>
      <c r="O209" t="s">
        <v>339</v>
      </c>
      <c r="P209" t="s">
        <v>570</v>
      </c>
      <c r="Q209" t="s">
        <v>339</v>
      </c>
      <c r="R209" t="s">
        <v>325</v>
      </c>
      <c r="S209" t="s">
        <v>50</v>
      </c>
      <c r="T209" t="s">
        <v>1170</v>
      </c>
      <c r="U209" t="s">
        <v>3015</v>
      </c>
      <c r="V209" t="s">
        <v>40</v>
      </c>
      <c r="W209" t="s">
        <v>339</v>
      </c>
      <c r="X209" t="s">
        <v>339</v>
      </c>
      <c r="Y209" t="s">
        <v>40</v>
      </c>
      <c r="Z209" t="s">
        <v>570</v>
      </c>
      <c r="AA209" t="s">
        <v>570</v>
      </c>
      <c r="AB209" t="s">
        <v>694</v>
      </c>
      <c r="AC209" t="s">
        <v>2003</v>
      </c>
      <c r="AD209" t="s">
        <v>3016</v>
      </c>
      <c r="AE209" t="s">
        <v>941</v>
      </c>
      <c r="AF209" t="s">
        <v>570</v>
      </c>
      <c r="AG209" t="s">
        <v>836</v>
      </c>
      <c r="AH209" t="s">
        <v>570</v>
      </c>
    </row>
    <row r="210" spans="2:34" x14ac:dyDescent="0.25">
      <c r="B210" t="s">
        <v>1142</v>
      </c>
      <c r="C210" t="s">
        <v>1151</v>
      </c>
      <c r="D210" t="s">
        <v>561</v>
      </c>
      <c r="E210" t="s">
        <v>731</v>
      </c>
      <c r="F210" t="s">
        <v>330</v>
      </c>
      <c r="G210" t="s">
        <v>47</v>
      </c>
      <c r="H210" t="s">
        <v>45</v>
      </c>
      <c r="I210" t="s">
        <v>339</v>
      </c>
      <c r="J210" t="s">
        <v>339</v>
      </c>
      <c r="K210" t="s">
        <v>339</v>
      </c>
      <c r="L210" t="s">
        <v>339</v>
      </c>
      <c r="M210" t="s">
        <v>339</v>
      </c>
      <c r="N210" t="s">
        <v>339</v>
      </c>
      <c r="O210" t="s">
        <v>339</v>
      </c>
      <c r="P210" t="s">
        <v>570</v>
      </c>
      <c r="Q210" t="s">
        <v>339</v>
      </c>
      <c r="R210" t="s">
        <v>724</v>
      </c>
      <c r="S210" t="s">
        <v>346</v>
      </c>
      <c r="T210" t="s">
        <v>634</v>
      </c>
      <c r="U210" t="s">
        <v>3017</v>
      </c>
      <c r="V210" t="s">
        <v>339</v>
      </c>
      <c r="W210" t="s">
        <v>339</v>
      </c>
      <c r="X210" t="s">
        <v>339</v>
      </c>
      <c r="Y210" t="s">
        <v>339</v>
      </c>
      <c r="Z210" t="s">
        <v>570</v>
      </c>
      <c r="AA210" t="s">
        <v>570</v>
      </c>
      <c r="AB210" t="s">
        <v>694</v>
      </c>
      <c r="AC210" t="s">
        <v>2228</v>
      </c>
      <c r="AD210" t="s">
        <v>1875</v>
      </c>
      <c r="AE210" t="s">
        <v>1779</v>
      </c>
      <c r="AF210" t="s">
        <v>570</v>
      </c>
      <c r="AG210" t="s">
        <v>336</v>
      </c>
      <c r="AH210" t="s">
        <v>570</v>
      </c>
    </row>
    <row r="211" spans="2:34" x14ac:dyDescent="0.25">
      <c r="B211" t="s">
        <v>946</v>
      </c>
      <c r="C211" t="s">
        <v>1808</v>
      </c>
      <c r="D211" t="s">
        <v>561</v>
      </c>
      <c r="E211" t="s">
        <v>594</v>
      </c>
      <c r="F211" t="s">
        <v>326</v>
      </c>
      <c r="G211" t="s">
        <v>43</v>
      </c>
      <c r="H211" t="s">
        <v>339</v>
      </c>
      <c r="I211" t="s">
        <v>339</v>
      </c>
      <c r="J211" t="s">
        <v>339</v>
      </c>
      <c r="K211" t="s">
        <v>339</v>
      </c>
      <c r="L211" t="s">
        <v>339</v>
      </c>
      <c r="M211" t="s">
        <v>339</v>
      </c>
      <c r="N211" t="s">
        <v>694</v>
      </c>
      <c r="O211" t="s">
        <v>921</v>
      </c>
      <c r="P211" t="s">
        <v>3018</v>
      </c>
      <c r="Q211" t="s">
        <v>308</v>
      </c>
      <c r="R211" t="s">
        <v>319</v>
      </c>
      <c r="S211" t="s">
        <v>317</v>
      </c>
      <c r="T211" t="s">
        <v>857</v>
      </c>
      <c r="U211" t="s">
        <v>3019</v>
      </c>
      <c r="V211" t="s">
        <v>339</v>
      </c>
      <c r="W211" t="s">
        <v>339</v>
      </c>
      <c r="X211" t="s">
        <v>339</v>
      </c>
      <c r="Y211" t="s">
        <v>308</v>
      </c>
      <c r="Z211" t="s">
        <v>570</v>
      </c>
      <c r="AA211" t="s">
        <v>570</v>
      </c>
      <c r="AB211" t="s">
        <v>694</v>
      </c>
      <c r="AC211" t="s">
        <v>3020</v>
      </c>
      <c r="AD211" t="s">
        <v>3001</v>
      </c>
      <c r="AE211" t="s">
        <v>3021</v>
      </c>
      <c r="AF211" t="s">
        <v>570</v>
      </c>
      <c r="AG211" t="s">
        <v>635</v>
      </c>
      <c r="AH211" t="s">
        <v>570</v>
      </c>
    </row>
    <row r="212" spans="2:34" x14ac:dyDescent="0.25">
      <c r="B212" t="s">
        <v>720</v>
      </c>
      <c r="C212" t="s">
        <v>1077</v>
      </c>
      <c r="D212" t="s">
        <v>566</v>
      </c>
      <c r="E212" t="s">
        <v>588</v>
      </c>
      <c r="F212" t="s">
        <v>330</v>
      </c>
      <c r="G212" t="s">
        <v>46</v>
      </c>
      <c r="H212" t="s">
        <v>45</v>
      </c>
      <c r="I212" t="s">
        <v>339</v>
      </c>
      <c r="J212" t="s">
        <v>339</v>
      </c>
      <c r="K212" t="s">
        <v>339</v>
      </c>
      <c r="L212" t="s">
        <v>339</v>
      </c>
      <c r="M212" t="s">
        <v>339</v>
      </c>
      <c r="N212" t="s">
        <v>339</v>
      </c>
      <c r="O212" t="s">
        <v>339</v>
      </c>
      <c r="P212" t="s">
        <v>570</v>
      </c>
      <c r="Q212" t="s">
        <v>339</v>
      </c>
      <c r="R212" t="s">
        <v>338</v>
      </c>
      <c r="S212" t="s">
        <v>313</v>
      </c>
      <c r="T212" t="s">
        <v>1125</v>
      </c>
      <c r="U212" t="s">
        <v>2955</v>
      </c>
      <c r="V212" t="s">
        <v>40</v>
      </c>
      <c r="W212" t="s">
        <v>339</v>
      </c>
      <c r="X212" t="s">
        <v>339</v>
      </c>
      <c r="Y212" t="s">
        <v>40</v>
      </c>
      <c r="Z212" t="s">
        <v>308</v>
      </c>
      <c r="AA212" t="s">
        <v>570</v>
      </c>
      <c r="AB212" t="s">
        <v>637</v>
      </c>
      <c r="AC212" t="s">
        <v>3022</v>
      </c>
      <c r="AD212" t="s">
        <v>2272</v>
      </c>
      <c r="AE212" t="s">
        <v>2292</v>
      </c>
      <c r="AF212" t="s">
        <v>570</v>
      </c>
      <c r="AG212" t="s">
        <v>607</v>
      </c>
      <c r="AH212" t="s">
        <v>570</v>
      </c>
    </row>
    <row r="213" spans="2:34" x14ac:dyDescent="0.25">
      <c r="B213" t="s">
        <v>831</v>
      </c>
      <c r="C213" t="s">
        <v>1254</v>
      </c>
      <c r="D213" t="s">
        <v>229</v>
      </c>
      <c r="E213" t="s">
        <v>731</v>
      </c>
      <c r="F213" t="s">
        <v>338</v>
      </c>
      <c r="G213" t="s">
        <v>47</v>
      </c>
      <c r="H213" t="s">
        <v>308</v>
      </c>
      <c r="I213" t="s">
        <v>339</v>
      </c>
      <c r="J213" t="s">
        <v>339</v>
      </c>
      <c r="K213" t="s">
        <v>339</v>
      </c>
      <c r="L213" t="s">
        <v>339</v>
      </c>
      <c r="M213" t="s">
        <v>339</v>
      </c>
      <c r="N213" t="s">
        <v>308</v>
      </c>
      <c r="O213" t="s">
        <v>44</v>
      </c>
      <c r="P213" t="s">
        <v>1082</v>
      </c>
      <c r="Q213" t="s">
        <v>339</v>
      </c>
      <c r="R213" t="s">
        <v>682</v>
      </c>
      <c r="S213" t="s">
        <v>346</v>
      </c>
      <c r="T213" t="s">
        <v>766</v>
      </c>
      <c r="U213" t="s">
        <v>3023</v>
      </c>
      <c r="V213" t="s">
        <v>308</v>
      </c>
      <c r="W213" t="s">
        <v>339</v>
      </c>
      <c r="X213" t="s">
        <v>339</v>
      </c>
      <c r="Y213" t="s">
        <v>308</v>
      </c>
      <c r="Z213" t="s">
        <v>570</v>
      </c>
      <c r="AA213" t="s">
        <v>570</v>
      </c>
      <c r="AB213" t="s">
        <v>637</v>
      </c>
      <c r="AC213" t="s">
        <v>2261</v>
      </c>
      <c r="AD213" t="s">
        <v>2271</v>
      </c>
      <c r="AE213" t="s">
        <v>1889</v>
      </c>
      <c r="AF213" t="s">
        <v>570</v>
      </c>
      <c r="AG213" t="s">
        <v>338</v>
      </c>
      <c r="AH213" t="s">
        <v>570</v>
      </c>
    </row>
    <row r="214" spans="2:34" x14ac:dyDescent="0.25">
      <c r="B214" t="s">
        <v>1147</v>
      </c>
      <c r="C214" t="s">
        <v>1103</v>
      </c>
      <c r="D214" t="s">
        <v>247</v>
      </c>
      <c r="E214" t="s">
        <v>588</v>
      </c>
      <c r="F214" t="s">
        <v>324</v>
      </c>
      <c r="G214" t="s">
        <v>46</v>
      </c>
      <c r="H214" t="s">
        <v>53</v>
      </c>
      <c r="I214" t="s">
        <v>339</v>
      </c>
      <c r="J214" t="s">
        <v>339</v>
      </c>
      <c r="K214" t="s">
        <v>339</v>
      </c>
      <c r="L214" t="s">
        <v>339</v>
      </c>
      <c r="M214" t="s">
        <v>339</v>
      </c>
      <c r="N214" t="s">
        <v>45</v>
      </c>
      <c r="O214" t="s">
        <v>600</v>
      </c>
      <c r="P214" t="s">
        <v>1870</v>
      </c>
      <c r="Q214" t="s">
        <v>339</v>
      </c>
      <c r="R214" t="s">
        <v>346</v>
      </c>
      <c r="S214" t="s">
        <v>326</v>
      </c>
      <c r="T214" t="s">
        <v>1299</v>
      </c>
      <c r="U214" t="s">
        <v>3024</v>
      </c>
      <c r="V214" t="s">
        <v>339</v>
      </c>
      <c r="W214" t="s">
        <v>339</v>
      </c>
      <c r="X214" t="s">
        <v>339</v>
      </c>
      <c r="Y214" t="s">
        <v>339</v>
      </c>
      <c r="Z214" t="s">
        <v>570</v>
      </c>
      <c r="AA214" t="s">
        <v>570</v>
      </c>
      <c r="AB214" t="s">
        <v>637</v>
      </c>
      <c r="AC214" t="s">
        <v>717</v>
      </c>
      <c r="AD214" t="s">
        <v>718</v>
      </c>
      <c r="AE214" t="s">
        <v>2020</v>
      </c>
      <c r="AF214" t="s">
        <v>570</v>
      </c>
      <c r="AG214" t="s">
        <v>605</v>
      </c>
      <c r="AH214" t="s">
        <v>570</v>
      </c>
    </row>
    <row r="215" spans="2:34" x14ac:dyDescent="0.25">
      <c r="B215" t="s">
        <v>1150</v>
      </c>
      <c r="C215" t="s">
        <v>789</v>
      </c>
      <c r="D215" t="s">
        <v>251</v>
      </c>
      <c r="E215" t="s">
        <v>588</v>
      </c>
      <c r="F215" t="s">
        <v>338</v>
      </c>
      <c r="G215" t="s">
        <v>53</v>
      </c>
      <c r="H215" t="s">
        <v>53</v>
      </c>
      <c r="I215" t="s">
        <v>339</v>
      </c>
      <c r="J215" t="s">
        <v>339</v>
      </c>
      <c r="K215" t="s">
        <v>339</v>
      </c>
      <c r="L215" t="s">
        <v>339</v>
      </c>
      <c r="M215" t="s">
        <v>339</v>
      </c>
      <c r="N215" t="s">
        <v>339</v>
      </c>
      <c r="O215" t="s">
        <v>339</v>
      </c>
      <c r="P215" t="s">
        <v>570</v>
      </c>
      <c r="Q215" t="s">
        <v>339</v>
      </c>
      <c r="R215" t="s">
        <v>335</v>
      </c>
      <c r="S215" t="s">
        <v>322</v>
      </c>
      <c r="T215" t="s">
        <v>790</v>
      </c>
      <c r="U215" t="s">
        <v>791</v>
      </c>
      <c r="V215" t="s">
        <v>308</v>
      </c>
      <c r="W215" t="s">
        <v>339</v>
      </c>
      <c r="X215" t="s">
        <v>339</v>
      </c>
      <c r="Y215" t="s">
        <v>308</v>
      </c>
      <c r="Z215" t="s">
        <v>570</v>
      </c>
      <c r="AA215" t="s">
        <v>570</v>
      </c>
      <c r="AB215" t="s">
        <v>637</v>
      </c>
      <c r="AC215" t="s">
        <v>792</v>
      </c>
      <c r="AD215" t="s">
        <v>793</v>
      </c>
      <c r="AE215" t="s">
        <v>794</v>
      </c>
      <c r="AF215" t="s">
        <v>570</v>
      </c>
      <c r="AG215" t="s">
        <v>647</v>
      </c>
      <c r="AH215" t="s">
        <v>570</v>
      </c>
    </row>
    <row r="216" spans="2:34" x14ac:dyDescent="0.25">
      <c r="B216" t="s">
        <v>785</v>
      </c>
      <c r="C216" t="s">
        <v>1317</v>
      </c>
      <c r="D216" t="s">
        <v>241</v>
      </c>
      <c r="E216" t="s">
        <v>588</v>
      </c>
      <c r="F216" t="s">
        <v>330</v>
      </c>
      <c r="G216" t="s">
        <v>47</v>
      </c>
      <c r="H216" t="s">
        <v>53</v>
      </c>
      <c r="I216" t="s">
        <v>339</v>
      </c>
      <c r="J216" t="s">
        <v>339</v>
      </c>
      <c r="K216" t="s">
        <v>339</v>
      </c>
      <c r="L216" t="s">
        <v>339</v>
      </c>
      <c r="M216" t="s">
        <v>339</v>
      </c>
      <c r="N216" t="s">
        <v>40</v>
      </c>
      <c r="O216" t="s">
        <v>46</v>
      </c>
      <c r="P216" t="s">
        <v>655</v>
      </c>
      <c r="Q216" t="s">
        <v>339</v>
      </c>
      <c r="R216" t="s">
        <v>627</v>
      </c>
      <c r="S216" t="s">
        <v>319</v>
      </c>
      <c r="T216" t="s">
        <v>893</v>
      </c>
      <c r="U216" t="s">
        <v>3025</v>
      </c>
      <c r="V216" t="s">
        <v>308</v>
      </c>
      <c r="W216" t="s">
        <v>339</v>
      </c>
      <c r="X216" t="s">
        <v>339</v>
      </c>
      <c r="Y216" t="s">
        <v>308</v>
      </c>
      <c r="Z216" t="s">
        <v>570</v>
      </c>
      <c r="AA216" t="s">
        <v>570</v>
      </c>
      <c r="AB216" t="s">
        <v>637</v>
      </c>
      <c r="AC216" t="s">
        <v>2268</v>
      </c>
      <c r="AD216" t="s">
        <v>3011</v>
      </c>
      <c r="AE216" t="s">
        <v>2297</v>
      </c>
      <c r="AF216" t="s">
        <v>570</v>
      </c>
      <c r="AG216" t="s">
        <v>752</v>
      </c>
      <c r="AH216" t="s">
        <v>570</v>
      </c>
    </row>
    <row r="217" spans="2:34" x14ac:dyDescent="0.25">
      <c r="B217" t="s">
        <v>931</v>
      </c>
      <c r="C217" t="s">
        <v>1671</v>
      </c>
      <c r="D217" t="s">
        <v>253</v>
      </c>
      <c r="E217" t="s">
        <v>641</v>
      </c>
      <c r="F217" t="s">
        <v>330</v>
      </c>
      <c r="G217" t="s">
        <v>53</v>
      </c>
      <c r="H217" t="s">
        <v>40</v>
      </c>
      <c r="I217" t="s">
        <v>592</v>
      </c>
      <c r="J217" t="s">
        <v>774</v>
      </c>
      <c r="K217" t="s">
        <v>895</v>
      </c>
      <c r="L217" t="s">
        <v>41</v>
      </c>
      <c r="M217" t="s">
        <v>40</v>
      </c>
      <c r="N217" t="s">
        <v>45</v>
      </c>
      <c r="O217" t="s">
        <v>48</v>
      </c>
      <c r="P217" t="s">
        <v>2203</v>
      </c>
      <c r="Q217" t="s">
        <v>339</v>
      </c>
      <c r="R217" t="s">
        <v>339</v>
      </c>
      <c r="S217" t="s">
        <v>339</v>
      </c>
      <c r="T217" t="s">
        <v>339</v>
      </c>
      <c r="U217" t="s">
        <v>570</v>
      </c>
      <c r="V217" t="s">
        <v>339</v>
      </c>
      <c r="W217" t="s">
        <v>339</v>
      </c>
      <c r="X217" t="s">
        <v>339</v>
      </c>
      <c r="Y217" t="s">
        <v>339</v>
      </c>
      <c r="Z217" t="s">
        <v>570</v>
      </c>
      <c r="AA217" t="s">
        <v>570</v>
      </c>
      <c r="AB217" t="s">
        <v>637</v>
      </c>
      <c r="AC217" t="s">
        <v>954</v>
      </c>
      <c r="AD217" t="s">
        <v>3026</v>
      </c>
      <c r="AE217" t="s">
        <v>2012</v>
      </c>
      <c r="AF217" t="s">
        <v>570</v>
      </c>
      <c r="AG217" t="s">
        <v>744</v>
      </c>
      <c r="AH217" t="s">
        <v>570</v>
      </c>
    </row>
    <row r="218" spans="2:34" x14ac:dyDescent="0.25">
      <c r="B218" t="s">
        <v>54</v>
      </c>
      <c r="C218" t="s">
        <v>571</v>
      </c>
      <c r="D218" t="s">
        <v>55</v>
      </c>
      <c r="E218" t="s">
        <v>572</v>
      </c>
      <c r="F218" t="s">
        <v>573</v>
      </c>
      <c r="G218" t="s">
        <v>56</v>
      </c>
      <c r="H218" t="s">
        <v>574</v>
      </c>
      <c r="I218" t="s">
        <v>64</v>
      </c>
      <c r="J218" t="s">
        <v>65</v>
      </c>
      <c r="K218" t="s">
        <v>58</v>
      </c>
      <c r="L218" t="s">
        <v>66</v>
      </c>
      <c r="M218" t="s">
        <v>67</v>
      </c>
      <c r="N218" t="s">
        <v>65</v>
      </c>
      <c r="O218" t="s">
        <v>58</v>
      </c>
      <c r="P218" t="s">
        <v>69</v>
      </c>
      <c r="Q218" t="s">
        <v>66</v>
      </c>
      <c r="R218" t="s">
        <v>575</v>
      </c>
      <c r="S218" t="s">
        <v>576</v>
      </c>
      <c r="T218" t="s">
        <v>58</v>
      </c>
      <c r="U218" t="s">
        <v>577</v>
      </c>
      <c r="V218" t="s">
        <v>66</v>
      </c>
      <c r="W218" t="s">
        <v>157</v>
      </c>
      <c r="X218" t="s">
        <v>62</v>
      </c>
      <c r="Y218" t="s">
        <v>66</v>
      </c>
      <c r="Z218" t="s">
        <v>147</v>
      </c>
      <c r="AA218" t="s">
        <v>578</v>
      </c>
      <c r="AB218" t="s">
        <v>579</v>
      </c>
      <c r="AC218" t="s">
        <v>580</v>
      </c>
      <c r="AD218" t="s">
        <v>581</v>
      </c>
      <c r="AE218" t="s">
        <v>582</v>
      </c>
      <c r="AF218" t="s">
        <v>583</v>
      </c>
      <c r="AG218" t="s">
        <v>584</v>
      </c>
      <c r="AH218" t="s">
        <v>585</v>
      </c>
    </row>
    <row r="219" spans="2:34" x14ac:dyDescent="0.25">
      <c r="B219" t="s">
        <v>1154</v>
      </c>
      <c r="C219" t="s">
        <v>1129</v>
      </c>
      <c r="D219" t="s">
        <v>240</v>
      </c>
      <c r="E219" t="s">
        <v>588</v>
      </c>
      <c r="F219" t="s">
        <v>334</v>
      </c>
      <c r="G219" t="s">
        <v>47</v>
      </c>
      <c r="H219" t="s">
        <v>41</v>
      </c>
      <c r="I219" t="s">
        <v>339</v>
      </c>
      <c r="J219" t="s">
        <v>339</v>
      </c>
      <c r="K219" t="s">
        <v>339</v>
      </c>
      <c r="L219" t="s">
        <v>339</v>
      </c>
      <c r="M219" t="s">
        <v>339</v>
      </c>
      <c r="N219" t="s">
        <v>53</v>
      </c>
      <c r="O219" t="s">
        <v>328</v>
      </c>
      <c r="P219" t="s">
        <v>1199</v>
      </c>
      <c r="Q219" t="s">
        <v>339</v>
      </c>
      <c r="R219" t="s">
        <v>682</v>
      </c>
      <c r="S219" t="s">
        <v>346</v>
      </c>
      <c r="T219" t="s">
        <v>1226</v>
      </c>
      <c r="U219" t="s">
        <v>2320</v>
      </c>
      <c r="V219" t="s">
        <v>308</v>
      </c>
      <c r="W219" t="s">
        <v>339</v>
      </c>
      <c r="X219" t="s">
        <v>339</v>
      </c>
      <c r="Y219" t="s">
        <v>308</v>
      </c>
      <c r="Z219" t="s">
        <v>570</v>
      </c>
      <c r="AA219" t="s">
        <v>570</v>
      </c>
      <c r="AB219" t="s">
        <v>637</v>
      </c>
      <c r="AC219" t="s">
        <v>2897</v>
      </c>
      <c r="AD219" t="s">
        <v>2911</v>
      </c>
      <c r="AE219" t="s">
        <v>2988</v>
      </c>
      <c r="AF219" t="s">
        <v>570</v>
      </c>
      <c r="AG219" t="s">
        <v>841</v>
      </c>
      <c r="AH219" t="s">
        <v>570</v>
      </c>
    </row>
    <row r="220" spans="2:34" x14ac:dyDescent="0.25">
      <c r="B220" t="s">
        <v>1156</v>
      </c>
      <c r="C220" t="s">
        <v>1081</v>
      </c>
      <c r="D220" t="s">
        <v>240</v>
      </c>
      <c r="E220" t="s">
        <v>588</v>
      </c>
      <c r="F220" t="s">
        <v>324</v>
      </c>
      <c r="G220" t="s">
        <v>46</v>
      </c>
      <c r="H220" t="s">
        <v>308</v>
      </c>
      <c r="I220" t="s">
        <v>339</v>
      </c>
      <c r="J220" t="s">
        <v>339</v>
      </c>
      <c r="K220" t="s">
        <v>339</v>
      </c>
      <c r="L220" t="s">
        <v>339</v>
      </c>
      <c r="M220" t="s">
        <v>339</v>
      </c>
      <c r="N220" t="s">
        <v>40</v>
      </c>
      <c r="O220" t="s">
        <v>43</v>
      </c>
      <c r="P220" t="s">
        <v>756</v>
      </c>
      <c r="Q220" t="s">
        <v>339</v>
      </c>
      <c r="R220" t="s">
        <v>325</v>
      </c>
      <c r="S220" t="s">
        <v>319</v>
      </c>
      <c r="T220" t="s">
        <v>1228</v>
      </c>
      <c r="U220" t="s">
        <v>2315</v>
      </c>
      <c r="V220" t="s">
        <v>308</v>
      </c>
      <c r="W220" t="s">
        <v>339</v>
      </c>
      <c r="X220" t="s">
        <v>339</v>
      </c>
      <c r="Y220" t="s">
        <v>308</v>
      </c>
      <c r="Z220" t="s">
        <v>570</v>
      </c>
      <c r="AA220" t="s">
        <v>570</v>
      </c>
      <c r="AB220" t="s">
        <v>346</v>
      </c>
      <c r="AC220" t="s">
        <v>2267</v>
      </c>
      <c r="AD220" t="s">
        <v>792</v>
      </c>
      <c r="AE220" t="s">
        <v>3027</v>
      </c>
      <c r="AF220" t="s">
        <v>570</v>
      </c>
      <c r="AG220" t="s">
        <v>736</v>
      </c>
      <c r="AH220" t="s">
        <v>570</v>
      </c>
    </row>
    <row r="221" spans="2:34" x14ac:dyDescent="0.25">
      <c r="B221" t="s">
        <v>1158</v>
      </c>
      <c r="C221" t="s">
        <v>1288</v>
      </c>
      <c r="D221" t="s">
        <v>238</v>
      </c>
      <c r="E221" t="s">
        <v>594</v>
      </c>
      <c r="F221" t="s">
        <v>334</v>
      </c>
      <c r="G221" t="s">
        <v>47</v>
      </c>
      <c r="H221" t="s">
        <v>339</v>
      </c>
      <c r="I221" t="s">
        <v>339</v>
      </c>
      <c r="J221" t="s">
        <v>339</v>
      </c>
      <c r="K221" t="s">
        <v>339</v>
      </c>
      <c r="L221" t="s">
        <v>339</v>
      </c>
      <c r="M221" t="s">
        <v>339</v>
      </c>
      <c r="N221" t="s">
        <v>319</v>
      </c>
      <c r="O221" t="s">
        <v>774</v>
      </c>
      <c r="P221" t="s">
        <v>2826</v>
      </c>
      <c r="Q221" t="s">
        <v>308</v>
      </c>
      <c r="R221" t="s">
        <v>50</v>
      </c>
      <c r="S221" t="s">
        <v>45</v>
      </c>
      <c r="T221" t="s">
        <v>947</v>
      </c>
      <c r="U221" t="s">
        <v>2339</v>
      </c>
      <c r="V221" t="s">
        <v>308</v>
      </c>
      <c r="W221" t="s">
        <v>308</v>
      </c>
      <c r="X221" t="s">
        <v>339</v>
      </c>
      <c r="Y221" t="s">
        <v>40</v>
      </c>
      <c r="Z221" t="s">
        <v>570</v>
      </c>
      <c r="AA221" t="s">
        <v>570</v>
      </c>
      <c r="AB221" t="s">
        <v>346</v>
      </c>
      <c r="AC221" t="s">
        <v>3028</v>
      </c>
      <c r="AD221" t="s">
        <v>3029</v>
      </c>
      <c r="AE221" t="s">
        <v>807</v>
      </c>
      <c r="AF221" t="s">
        <v>570</v>
      </c>
      <c r="AG221" t="s">
        <v>670</v>
      </c>
      <c r="AH221" t="s">
        <v>570</v>
      </c>
    </row>
    <row r="222" spans="2:34" x14ac:dyDescent="0.25">
      <c r="B222" t="s">
        <v>1024</v>
      </c>
      <c r="C222" t="s">
        <v>795</v>
      </c>
      <c r="D222" t="s">
        <v>265</v>
      </c>
      <c r="E222" t="s">
        <v>588</v>
      </c>
      <c r="F222" t="s">
        <v>328</v>
      </c>
      <c r="G222" t="s">
        <v>42</v>
      </c>
      <c r="H222" t="s">
        <v>42</v>
      </c>
      <c r="I222" t="s">
        <v>339</v>
      </c>
      <c r="J222" t="s">
        <v>339</v>
      </c>
      <c r="K222" t="s">
        <v>339</v>
      </c>
      <c r="L222" t="s">
        <v>339</v>
      </c>
      <c r="M222" t="s">
        <v>339</v>
      </c>
      <c r="N222" t="s">
        <v>308</v>
      </c>
      <c r="O222" t="s">
        <v>660</v>
      </c>
      <c r="P222" t="s">
        <v>796</v>
      </c>
      <c r="Q222" t="s">
        <v>339</v>
      </c>
      <c r="R222" t="s">
        <v>346</v>
      </c>
      <c r="S222" t="s">
        <v>322</v>
      </c>
      <c r="T222" t="s">
        <v>797</v>
      </c>
      <c r="U222" t="s">
        <v>3030</v>
      </c>
      <c r="V222" t="s">
        <v>339</v>
      </c>
      <c r="W222" t="s">
        <v>339</v>
      </c>
      <c r="X222" t="s">
        <v>339</v>
      </c>
      <c r="Y222" t="s">
        <v>339</v>
      </c>
      <c r="Z222" t="s">
        <v>570</v>
      </c>
      <c r="AA222" t="s">
        <v>570</v>
      </c>
      <c r="AB222" t="s">
        <v>346</v>
      </c>
      <c r="AC222" t="s">
        <v>2276</v>
      </c>
      <c r="AD222" t="s">
        <v>2277</v>
      </c>
      <c r="AE222" t="s">
        <v>3031</v>
      </c>
      <c r="AF222" t="s">
        <v>570</v>
      </c>
      <c r="AG222" t="s">
        <v>591</v>
      </c>
      <c r="AH222" t="s">
        <v>570</v>
      </c>
    </row>
    <row r="223" spans="2:34" x14ac:dyDescent="0.25">
      <c r="B223" t="s">
        <v>940</v>
      </c>
      <c r="C223" t="s">
        <v>1126</v>
      </c>
      <c r="D223" t="s">
        <v>255</v>
      </c>
      <c r="E223" t="s">
        <v>588</v>
      </c>
      <c r="F223" t="s">
        <v>334</v>
      </c>
      <c r="G223" t="s">
        <v>45</v>
      </c>
      <c r="H223" t="s">
        <v>44</v>
      </c>
      <c r="I223" t="s">
        <v>339</v>
      </c>
      <c r="J223" t="s">
        <v>339</v>
      </c>
      <c r="K223" t="s">
        <v>339</v>
      </c>
      <c r="L223" t="s">
        <v>339</v>
      </c>
      <c r="M223" t="s">
        <v>339</v>
      </c>
      <c r="N223" t="s">
        <v>339</v>
      </c>
      <c r="O223" t="s">
        <v>339</v>
      </c>
      <c r="P223" t="s">
        <v>570</v>
      </c>
      <c r="Q223" t="s">
        <v>339</v>
      </c>
      <c r="R223" t="s">
        <v>694</v>
      </c>
      <c r="S223" t="s">
        <v>325</v>
      </c>
      <c r="T223" t="s">
        <v>1428</v>
      </c>
      <c r="U223" t="s">
        <v>3032</v>
      </c>
      <c r="V223" t="s">
        <v>339</v>
      </c>
      <c r="W223" t="s">
        <v>308</v>
      </c>
      <c r="X223" t="s">
        <v>308</v>
      </c>
      <c r="Y223" t="s">
        <v>339</v>
      </c>
      <c r="Z223" t="s">
        <v>570</v>
      </c>
      <c r="AA223" t="s">
        <v>570</v>
      </c>
      <c r="AB223" t="s">
        <v>346</v>
      </c>
      <c r="AC223" t="s">
        <v>799</v>
      </c>
      <c r="AD223" t="s">
        <v>3033</v>
      </c>
      <c r="AE223" t="s">
        <v>2011</v>
      </c>
      <c r="AF223" t="s">
        <v>570</v>
      </c>
      <c r="AG223" t="s">
        <v>774</v>
      </c>
      <c r="AH223" t="s">
        <v>570</v>
      </c>
    </row>
    <row r="224" spans="2:34" x14ac:dyDescent="0.25">
      <c r="B224" t="s">
        <v>1163</v>
      </c>
      <c r="C224" t="s">
        <v>1050</v>
      </c>
      <c r="D224" t="s">
        <v>249</v>
      </c>
      <c r="E224" t="s">
        <v>588</v>
      </c>
      <c r="F224" t="s">
        <v>330</v>
      </c>
      <c r="G224" t="s">
        <v>46</v>
      </c>
      <c r="H224" t="s">
        <v>43</v>
      </c>
      <c r="I224" t="s">
        <v>339</v>
      </c>
      <c r="J224" t="s">
        <v>339</v>
      </c>
      <c r="K224" t="s">
        <v>339</v>
      </c>
      <c r="L224" t="s">
        <v>339</v>
      </c>
      <c r="M224" t="s">
        <v>339</v>
      </c>
      <c r="N224" t="s">
        <v>42</v>
      </c>
      <c r="O224" t="s">
        <v>330</v>
      </c>
      <c r="P224" t="s">
        <v>2284</v>
      </c>
      <c r="Q224" t="s">
        <v>339</v>
      </c>
      <c r="R224" t="s">
        <v>633</v>
      </c>
      <c r="S224" t="s">
        <v>319</v>
      </c>
      <c r="T224" t="s">
        <v>1170</v>
      </c>
      <c r="U224" t="s">
        <v>2285</v>
      </c>
      <c r="V224" t="s">
        <v>308</v>
      </c>
      <c r="W224" t="s">
        <v>339</v>
      </c>
      <c r="X224" t="s">
        <v>339</v>
      </c>
      <c r="Y224" t="s">
        <v>308</v>
      </c>
      <c r="Z224" t="s">
        <v>570</v>
      </c>
      <c r="AA224" t="s">
        <v>570</v>
      </c>
      <c r="AB224" t="s">
        <v>338</v>
      </c>
      <c r="AC224" t="s">
        <v>833</v>
      </c>
      <c r="AD224" t="s">
        <v>2286</v>
      </c>
      <c r="AE224" t="s">
        <v>2287</v>
      </c>
      <c r="AF224" t="s">
        <v>570</v>
      </c>
      <c r="AG224" t="s">
        <v>599</v>
      </c>
      <c r="AH224" t="s">
        <v>570</v>
      </c>
    </row>
    <row r="225" spans="2:34" x14ac:dyDescent="0.25">
      <c r="B225" t="s">
        <v>1165</v>
      </c>
      <c r="C225" t="s">
        <v>1258</v>
      </c>
      <c r="D225" t="s">
        <v>587</v>
      </c>
      <c r="E225" t="s">
        <v>731</v>
      </c>
      <c r="F225" t="s">
        <v>346</v>
      </c>
      <c r="G225" t="s">
        <v>46</v>
      </c>
      <c r="H225" t="s">
        <v>44</v>
      </c>
      <c r="I225" t="s">
        <v>339</v>
      </c>
      <c r="J225" t="s">
        <v>339</v>
      </c>
      <c r="K225" t="s">
        <v>339</v>
      </c>
      <c r="L225" t="s">
        <v>339</v>
      </c>
      <c r="M225" t="s">
        <v>339</v>
      </c>
      <c r="N225" t="s">
        <v>339</v>
      </c>
      <c r="O225" t="s">
        <v>339</v>
      </c>
      <c r="P225" t="s">
        <v>570</v>
      </c>
      <c r="Q225" t="s">
        <v>339</v>
      </c>
      <c r="R225" t="s">
        <v>336</v>
      </c>
      <c r="S225" t="s">
        <v>321</v>
      </c>
      <c r="T225" t="s">
        <v>816</v>
      </c>
      <c r="U225" t="s">
        <v>3034</v>
      </c>
      <c r="V225" t="s">
        <v>40</v>
      </c>
      <c r="W225" t="s">
        <v>339</v>
      </c>
      <c r="X225" t="s">
        <v>339</v>
      </c>
      <c r="Y225" t="s">
        <v>40</v>
      </c>
      <c r="Z225" t="s">
        <v>570</v>
      </c>
      <c r="AA225" t="s">
        <v>570</v>
      </c>
      <c r="AB225" t="s">
        <v>338</v>
      </c>
      <c r="AC225" t="s">
        <v>3035</v>
      </c>
      <c r="AD225" t="s">
        <v>2991</v>
      </c>
      <c r="AE225" t="s">
        <v>3027</v>
      </c>
      <c r="AF225" t="s">
        <v>570</v>
      </c>
      <c r="AG225" t="s">
        <v>346</v>
      </c>
      <c r="AH225" t="s">
        <v>570</v>
      </c>
    </row>
    <row r="226" spans="2:34" x14ac:dyDescent="0.25">
      <c r="B226" t="s">
        <v>778</v>
      </c>
      <c r="C226" t="s">
        <v>1123</v>
      </c>
      <c r="D226" t="s">
        <v>561</v>
      </c>
      <c r="E226" t="s">
        <v>588</v>
      </c>
      <c r="F226" t="s">
        <v>338</v>
      </c>
      <c r="G226" t="s">
        <v>44</v>
      </c>
      <c r="H226" t="s">
        <v>43</v>
      </c>
      <c r="I226" t="s">
        <v>339</v>
      </c>
      <c r="J226" t="s">
        <v>339</v>
      </c>
      <c r="K226" t="s">
        <v>339</v>
      </c>
      <c r="L226" t="s">
        <v>339</v>
      </c>
      <c r="M226" t="s">
        <v>339</v>
      </c>
      <c r="N226" t="s">
        <v>339</v>
      </c>
      <c r="O226" t="s">
        <v>339</v>
      </c>
      <c r="P226" t="s">
        <v>570</v>
      </c>
      <c r="Q226" t="s">
        <v>339</v>
      </c>
      <c r="R226" t="s">
        <v>633</v>
      </c>
      <c r="S226" t="s">
        <v>315</v>
      </c>
      <c r="T226" t="s">
        <v>1340</v>
      </c>
      <c r="U226" t="s">
        <v>3036</v>
      </c>
      <c r="V226" t="s">
        <v>339</v>
      </c>
      <c r="W226" t="s">
        <v>339</v>
      </c>
      <c r="X226" t="s">
        <v>339</v>
      </c>
      <c r="Y226" t="s">
        <v>339</v>
      </c>
      <c r="Z226" t="s">
        <v>570</v>
      </c>
      <c r="AA226" t="s">
        <v>570</v>
      </c>
      <c r="AB226" t="s">
        <v>336</v>
      </c>
      <c r="AC226" t="s">
        <v>1766</v>
      </c>
      <c r="AD226" t="s">
        <v>2262</v>
      </c>
      <c r="AE226" t="s">
        <v>3037</v>
      </c>
      <c r="AF226" t="s">
        <v>570</v>
      </c>
      <c r="AG226" t="s">
        <v>855</v>
      </c>
      <c r="AH226" t="s">
        <v>570</v>
      </c>
    </row>
    <row r="227" spans="2:34" x14ac:dyDescent="0.25">
      <c r="B227" t="s">
        <v>1168</v>
      </c>
      <c r="C227" t="s">
        <v>1381</v>
      </c>
      <c r="D227" t="s">
        <v>229</v>
      </c>
      <c r="E227" t="s">
        <v>588</v>
      </c>
      <c r="F227" t="s">
        <v>325</v>
      </c>
      <c r="G227" t="s">
        <v>48</v>
      </c>
      <c r="H227" t="s">
        <v>42</v>
      </c>
      <c r="I227" t="s">
        <v>339</v>
      </c>
      <c r="J227" t="s">
        <v>339</v>
      </c>
      <c r="K227" t="s">
        <v>339</v>
      </c>
      <c r="L227" t="s">
        <v>339</v>
      </c>
      <c r="M227" t="s">
        <v>339</v>
      </c>
      <c r="N227" t="s">
        <v>339</v>
      </c>
      <c r="O227" t="s">
        <v>339</v>
      </c>
      <c r="P227" t="s">
        <v>570</v>
      </c>
      <c r="Q227" t="s">
        <v>339</v>
      </c>
      <c r="R227" t="s">
        <v>328</v>
      </c>
      <c r="S227" t="s">
        <v>52</v>
      </c>
      <c r="T227" t="s">
        <v>729</v>
      </c>
      <c r="U227" t="s">
        <v>3038</v>
      </c>
      <c r="V227" t="s">
        <v>308</v>
      </c>
      <c r="W227" t="s">
        <v>339</v>
      </c>
      <c r="X227" t="s">
        <v>339</v>
      </c>
      <c r="Y227" t="s">
        <v>308</v>
      </c>
      <c r="Z227" t="s">
        <v>570</v>
      </c>
      <c r="AA227" t="s">
        <v>570</v>
      </c>
      <c r="AB227" t="s">
        <v>335</v>
      </c>
      <c r="AC227" t="s">
        <v>2278</v>
      </c>
      <c r="AD227" t="s">
        <v>2251</v>
      </c>
      <c r="AE227" t="s">
        <v>1004</v>
      </c>
      <c r="AF227" t="s">
        <v>570</v>
      </c>
      <c r="AG227" t="s">
        <v>698</v>
      </c>
      <c r="AH227" t="s">
        <v>570</v>
      </c>
    </row>
    <row r="228" spans="2:34" x14ac:dyDescent="0.25">
      <c r="B228" t="s">
        <v>1170</v>
      </c>
      <c r="C228" t="s">
        <v>1141</v>
      </c>
      <c r="D228" t="s">
        <v>259</v>
      </c>
      <c r="E228" t="s">
        <v>731</v>
      </c>
      <c r="F228" t="s">
        <v>336</v>
      </c>
      <c r="G228" t="s">
        <v>47</v>
      </c>
      <c r="H228" t="s">
        <v>53</v>
      </c>
      <c r="I228" t="s">
        <v>339</v>
      </c>
      <c r="J228" t="s">
        <v>339</v>
      </c>
      <c r="K228" t="s">
        <v>339</v>
      </c>
      <c r="L228" t="s">
        <v>339</v>
      </c>
      <c r="M228" t="s">
        <v>339</v>
      </c>
      <c r="N228" t="s">
        <v>308</v>
      </c>
      <c r="O228" t="s">
        <v>47</v>
      </c>
      <c r="P228" t="s">
        <v>1041</v>
      </c>
      <c r="Q228" t="s">
        <v>339</v>
      </c>
      <c r="R228" t="s">
        <v>673</v>
      </c>
      <c r="S228" t="s">
        <v>330</v>
      </c>
      <c r="T228" t="s">
        <v>1064</v>
      </c>
      <c r="U228" t="s">
        <v>2999</v>
      </c>
      <c r="V228" t="s">
        <v>40</v>
      </c>
      <c r="W228" t="s">
        <v>308</v>
      </c>
      <c r="X228" t="s">
        <v>339</v>
      </c>
      <c r="Y228" t="s">
        <v>40</v>
      </c>
      <c r="Z228" t="s">
        <v>570</v>
      </c>
      <c r="AA228" t="s">
        <v>570</v>
      </c>
      <c r="AB228" t="s">
        <v>335</v>
      </c>
      <c r="AC228" t="s">
        <v>799</v>
      </c>
      <c r="AD228" t="s">
        <v>3039</v>
      </c>
      <c r="AE228" t="s">
        <v>800</v>
      </c>
      <c r="AF228" t="s">
        <v>570</v>
      </c>
      <c r="AG228" t="s">
        <v>637</v>
      </c>
      <c r="AH228" t="s">
        <v>570</v>
      </c>
    </row>
    <row r="229" spans="2:34" x14ac:dyDescent="0.25">
      <c r="B229" t="s">
        <v>1172</v>
      </c>
      <c r="C229" t="s">
        <v>1002</v>
      </c>
      <c r="D229" t="s">
        <v>242</v>
      </c>
      <c r="E229" t="s">
        <v>588</v>
      </c>
      <c r="F229" t="s">
        <v>328</v>
      </c>
      <c r="G229" t="s">
        <v>43</v>
      </c>
      <c r="H229" t="s">
        <v>43</v>
      </c>
      <c r="I229" t="s">
        <v>339</v>
      </c>
      <c r="J229" t="s">
        <v>339</v>
      </c>
      <c r="K229" t="s">
        <v>339</v>
      </c>
      <c r="L229" t="s">
        <v>339</v>
      </c>
      <c r="M229" t="s">
        <v>339</v>
      </c>
      <c r="N229" t="s">
        <v>339</v>
      </c>
      <c r="O229" t="s">
        <v>339</v>
      </c>
      <c r="P229" t="s">
        <v>570</v>
      </c>
      <c r="Q229" t="s">
        <v>339</v>
      </c>
      <c r="R229" t="s">
        <v>334</v>
      </c>
      <c r="S229" t="s">
        <v>313</v>
      </c>
      <c r="T229" t="s">
        <v>1076</v>
      </c>
      <c r="U229" t="s">
        <v>2040</v>
      </c>
      <c r="V229" t="s">
        <v>40</v>
      </c>
      <c r="W229" t="s">
        <v>339</v>
      </c>
      <c r="X229" t="s">
        <v>339</v>
      </c>
      <c r="Y229" t="s">
        <v>40</v>
      </c>
      <c r="Z229" t="s">
        <v>570</v>
      </c>
      <c r="AA229" t="s">
        <v>570</v>
      </c>
      <c r="AB229" t="s">
        <v>335</v>
      </c>
      <c r="AC229" t="s">
        <v>2294</v>
      </c>
      <c r="AD229" t="s">
        <v>3000</v>
      </c>
      <c r="AE229" t="s">
        <v>3040</v>
      </c>
      <c r="AF229" t="s">
        <v>570</v>
      </c>
      <c r="AG229" t="s">
        <v>866</v>
      </c>
      <c r="AH229" t="s">
        <v>570</v>
      </c>
    </row>
    <row r="230" spans="2:34" x14ac:dyDescent="0.25">
      <c r="B230" t="s">
        <v>1175</v>
      </c>
      <c r="C230" t="s">
        <v>1328</v>
      </c>
      <c r="D230" t="s">
        <v>259</v>
      </c>
      <c r="E230" t="s">
        <v>731</v>
      </c>
      <c r="F230" t="s">
        <v>326</v>
      </c>
      <c r="G230" t="s">
        <v>47</v>
      </c>
      <c r="H230" t="s">
        <v>45</v>
      </c>
      <c r="I230" t="s">
        <v>339</v>
      </c>
      <c r="J230" t="s">
        <v>339</v>
      </c>
      <c r="K230" t="s">
        <v>339</v>
      </c>
      <c r="L230" t="s">
        <v>339</v>
      </c>
      <c r="M230" t="s">
        <v>339</v>
      </c>
      <c r="N230" t="s">
        <v>339</v>
      </c>
      <c r="O230" t="s">
        <v>339</v>
      </c>
      <c r="P230" t="s">
        <v>570</v>
      </c>
      <c r="Q230" t="s">
        <v>339</v>
      </c>
      <c r="R230" t="s">
        <v>330</v>
      </c>
      <c r="S230" t="s">
        <v>317</v>
      </c>
      <c r="T230" t="s">
        <v>931</v>
      </c>
      <c r="U230" t="s">
        <v>3041</v>
      </c>
      <c r="V230" t="s">
        <v>308</v>
      </c>
      <c r="W230" t="s">
        <v>308</v>
      </c>
      <c r="X230" t="s">
        <v>339</v>
      </c>
      <c r="Y230" t="s">
        <v>308</v>
      </c>
      <c r="Z230" t="s">
        <v>308</v>
      </c>
      <c r="AA230" t="s">
        <v>570</v>
      </c>
      <c r="AB230" t="s">
        <v>335</v>
      </c>
      <c r="AC230" t="s">
        <v>2003</v>
      </c>
      <c r="AD230" t="s">
        <v>3016</v>
      </c>
      <c r="AE230" t="s">
        <v>2019</v>
      </c>
      <c r="AF230" t="s">
        <v>570</v>
      </c>
      <c r="AG230" t="s">
        <v>694</v>
      </c>
      <c r="AH230" t="s">
        <v>570</v>
      </c>
    </row>
    <row r="231" spans="2:34" x14ac:dyDescent="0.25">
      <c r="B231" t="s">
        <v>1015</v>
      </c>
      <c r="C231" t="s">
        <v>1074</v>
      </c>
      <c r="D231" t="s">
        <v>587</v>
      </c>
      <c r="E231" t="s">
        <v>731</v>
      </c>
      <c r="F231" t="s">
        <v>326</v>
      </c>
      <c r="G231" t="s">
        <v>47</v>
      </c>
      <c r="H231" t="s">
        <v>308</v>
      </c>
      <c r="I231" t="s">
        <v>339</v>
      </c>
      <c r="J231" t="s">
        <v>339</v>
      </c>
      <c r="K231" t="s">
        <v>339</v>
      </c>
      <c r="L231" t="s">
        <v>339</v>
      </c>
      <c r="M231" t="s">
        <v>339</v>
      </c>
      <c r="N231" t="s">
        <v>339</v>
      </c>
      <c r="O231" t="s">
        <v>339</v>
      </c>
      <c r="P231" t="s">
        <v>570</v>
      </c>
      <c r="Q231" t="s">
        <v>339</v>
      </c>
      <c r="R231" t="s">
        <v>313</v>
      </c>
      <c r="S231" t="s">
        <v>50</v>
      </c>
      <c r="T231" t="s">
        <v>913</v>
      </c>
      <c r="U231" t="s">
        <v>984</v>
      </c>
      <c r="V231" t="s">
        <v>41</v>
      </c>
      <c r="W231" t="s">
        <v>339</v>
      </c>
      <c r="X231" t="s">
        <v>339</v>
      </c>
      <c r="Y231" t="s">
        <v>41</v>
      </c>
      <c r="Z231" t="s">
        <v>570</v>
      </c>
      <c r="AA231" t="s">
        <v>570</v>
      </c>
      <c r="AB231" t="s">
        <v>334</v>
      </c>
      <c r="AC231" t="s">
        <v>2292</v>
      </c>
      <c r="AD231" t="s">
        <v>2302</v>
      </c>
      <c r="AE231" t="s">
        <v>2035</v>
      </c>
      <c r="AF231" t="s">
        <v>570</v>
      </c>
      <c r="AG231" t="s">
        <v>627</v>
      </c>
      <c r="AH231" t="s">
        <v>570</v>
      </c>
    </row>
    <row r="232" spans="2:34" x14ac:dyDescent="0.25">
      <c r="B232" t="s">
        <v>823</v>
      </c>
      <c r="C232" t="s">
        <v>1256</v>
      </c>
      <c r="D232" t="s">
        <v>561</v>
      </c>
      <c r="E232" t="s">
        <v>731</v>
      </c>
      <c r="F232" t="s">
        <v>325</v>
      </c>
      <c r="G232" t="s">
        <v>47</v>
      </c>
      <c r="H232" t="s">
        <v>42</v>
      </c>
      <c r="I232" t="s">
        <v>339</v>
      </c>
      <c r="J232" t="s">
        <v>339</v>
      </c>
      <c r="K232" t="s">
        <v>339</v>
      </c>
      <c r="L232" t="s">
        <v>339</v>
      </c>
      <c r="M232" t="s">
        <v>339</v>
      </c>
      <c r="N232" t="s">
        <v>339</v>
      </c>
      <c r="O232" t="s">
        <v>339</v>
      </c>
      <c r="P232" t="s">
        <v>570</v>
      </c>
      <c r="Q232" t="s">
        <v>339</v>
      </c>
      <c r="R232" t="s">
        <v>336</v>
      </c>
      <c r="S232" t="s">
        <v>326</v>
      </c>
      <c r="T232" t="s">
        <v>1165</v>
      </c>
      <c r="U232" t="s">
        <v>764</v>
      </c>
      <c r="V232" t="s">
        <v>308</v>
      </c>
      <c r="W232" t="s">
        <v>339</v>
      </c>
      <c r="X232" t="s">
        <v>339</v>
      </c>
      <c r="Y232" t="s">
        <v>308</v>
      </c>
      <c r="Z232" t="s">
        <v>570</v>
      </c>
      <c r="AA232" t="s">
        <v>570</v>
      </c>
      <c r="AB232" t="s">
        <v>334</v>
      </c>
      <c r="AC232" t="s">
        <v>3042</v>
      </c>
      <c r="AD232" t="s">
        <v>2981</v>
      </c>
      <c r="AE232" t="s">
        <v>2281</v>
      </c>
      <c r="AF232" t="s">
        <v>570</v>
      </c>
      <c r="AG232" t="s">
        <v>633</v>
      </c>
      <c r="AH232" t="s">
        <v>570</v>
      </c>
    </row>
    <row r="233" spans="2:34" x14ac:dyDescent="0.25">
      <c r="B233" t="s">
        <v>690</v>
      </c>
      <c r="C233" t="s">
        <v>1044</v>
      </c>
      <c r="D233" t="s">
        <v>253</v>
      </c>
      <c r="E233" t="s">
        <v>594</v>
      </c>
      <c r="F233" t="s">
        <v>325</v>
      </c>
      <c r="G233" t="s">
        <v>44</v>
      </c>
      <c r="H233" t="s">
        <v>339</v>
      </c>
      <c r="I233" t="s">
        <v>339</v>
      </c>
      <c r="J233" t="s">
        <v>339</v>
      </c>
      <c r="K233" t="s">
        <v>339</v>
      </c>
      <c r="L233" t="s">
        <v>339</v>
      </c>
      <c r="M233" t="s">
        <v>339</v>
      </c>
      <c r="N233" t="s">
        <v>759</v>
      </c>
      <c r="O233" t="s">
        <v>705</v>
      </c>
      <c r="P233" t="s">
        <v>1997</v>
      </c>
      <c r="Q233" t="s">
        <v>308</v>
      </c>
      <c r="R233" t="s">
        <v>42</v>
      </c>
      <c r="S233" t="s">
        <v>42</v>
      </c>
      <c r="T233" t="s">
        <v>336</v>
      </c>
      <c r="U233" t="s">
        <v>1091</v>
      </c>
      <c r="V233" t="s">
        <v>339</v>
      </c>
      <c r="W233" t="s">
        <v>339</v>
      </c>
      <c r="X233" t="s">
        <v>339</v>
      </c>
      <c r="Y233" t="s">
        <v>308</v>
      </c>
      <c r="Z233" t="s">
        <v>570</v>
      </c>
      <c r="AA233" t="s">
        <v>570</v>
      </c>
      <c r="AB233" t="s">
        <v>334</v>
      </c>
      <c r="AC233" t="s">
        <v>960</v>
      </c>
      <c r="AD233" t="s">
        <v>2013</v>
      </c>
      <c r="AE233" t="s">
        <v>918</v>
      </c>
      <c r="AF233" t="s">
        <v>570</v>
      </c>
      <c r="AG233" t="s">
        <v>629</v>
      </c>
      <c r="AH233" t="s">
        <v>570</v>
      </c>
    </row>
    <row r="234" spans="2:34" x14ac:dyDescent="0.25">
      <c r="B234" t="s">
        <v>757</v>
      </c>
      <c r="C234" t="s">
        <v>1542</v>
      </c>
      <c r="D234" t="s">
        <v>568</v>
      </c>
      <c r="E234" t="s">
        <v>594</v>
      </c>
      <c r="F234" t="s">
        <v>330</v>
      </c>
      <c r="G234" t="s">
        <v>43</v>
      </c>
      <c r="H234" t="s">
        <v>40</v>
      </c>
      <c r="I234" t="s">
        <v>339</v>
      </c>
      <c r="J234" t="s">
        <v>339</v>
      </c>
      <c r="K234" t="s">
        <v>339</v>
      </c>
      <c r="L234" t="s">
        <v>339</v>
      </c>
      <c r="M234" t="s">
        <v>339</v>
      </c>
      <c r="N234" t="s">
        <v>744</v>
      </c>
      <c r="O234" t="s">
        <v>907</v>
      </c>
      <c r="P234" t="s">
        <v>3043</v>
      </c>
      <c r="Q234" t="s">
        <v>308</v>
      </c>
      <c r="R234" t="s">
        <v>319</v>
      </c>
      <c r="S234" t="s">
        <v>51</v>
      </c>
      <c r="T234" t="s">
        <v>898</v>
      </c>
      <c r="U234" t="s">
        <v>3044</v>
      </c>
      <c r="V234" t="s">
        <v>339</v>
      </c>
      <c r="W234" t="s">
        <v>339</v>
      </c>
      <c r="X234" t="s">
        <v>339</v>
      </c>
      <c r="Y234" t="s">
        <v>308</v>
      </c>
      <c r="Z234" t="s">
        <v>570</v>
      </c>
      <c r="AA234" t="s">
        <v>570</v>
      </c>
      <c r="AB234" t="s">
        <v>332</v>
      </c>
      <c r="AC234" t="s">
        <v>3045</v>
      </c>
      <c r="AD234" t="s">
        <v>1883</v>
      </c>
      <c r="AE234" t="s">
        <v>1003</v>
      </c>
      <c r="AF234" t="s">
        <v>570</v>
      </c>
      <c r="AG234" t="s">
        <v>650</v>
      </c>
      <c r="AH234" t="s">
        <v>570</v>
      </c>
    </row>
    <row r="235" spans="2:34" x14ac:dyDescent="0.25">
      <c r="B235" t="s">
        <v>1181</v>
      </c>
      <c r="C235" t="s">
        <v>1271</v>
      </c>
      <c r="D235" t="s">
        <v>256</v>
      </c>
      <c r="E235" t="s">
        <v>594</v>
      </c>
      <c r="F235" t="s">
        <v>325</v>
      </c>
      <c r="G235" t="s">
        <v>47</v>
      </c>
      <c r="H235" t="s">
        <v>339</v>
      </c>
      <c r="I235" t="s">
        <v>339</v>
      </c>
      <c r="J235" t="s">
        <v>339</v>
      </c>
      <c r="K235" t="s">
        <v>339</v>
      </c>
      <c r="L235" t="s">
        <v>339</v>
      </c>
      <c r="M235" t="s">
        <v>339</v>
      </c>
      <c r="N235" t="s">
        <v>324</v>
      </c>
      <c r="O235" t="s">
        <v>700</v>
      </c>
      <c r="P235" t="s">
        <v>3046</v>
      </c>
      <c r="Q235" t="s">
        <v>339</v>
      </c>
      <c r="R235" t="s">
        <v>322</v>
      </c>
      <c r="S235" t="s">
        <v>52</v>
      </c>
      <c r="T235" t="s">
        <v>623</v>
      </c>
      <c r="U235" t="s">
        <v>1994</v>
      </c>
      <c r="V235" t="s">
        <v>339</v>
      </c>
      <c r="W235" t="s">
        <v>339</v>
      </c>
      <c r="X235" t="s">
        <v>339</v>
      </c>
      <c r="Y235" t="s">
        <v>339</v>
      </c>
      <c r="Z235" t="s">
        <v>308</v>
      </c>
      <c r="AA235" t="s">
        <v>570</v>
      </c>
      <c r="AB235" t="s">
        <v>332</v>
      </c>
      <c r="AC235" t="s">
        <v>3047</v>
      </c>
      <c r="AD235" t="s">
        <v>3048</v>
      </c>
      <c r="AE235" t="s">
        <v>1782</v>
      </c>
      <c r="AF235" t="s">
        <v>570</v>
      </c>
      <c r="AG235" t="s">
        <v>664</v>
      </c>
      <c r="AH235" t="s">
        <v>570</v>
      </c>
    </row>
    <row r="236" spans="2:34" x14ac:dyDescent="0.25">
      <c r="B236" t="s">
        <v>1184</v>
      </c>
      <c r="C236" t="s">
        <v>1201</v>
      </c>
      <c r="D236" t="s">
        <v>267</v>
      </c>
      <c r="E236" t="s">
        <v>588</v>
      </c>
      <c r="F236" t="s">
        <v>325</v>
      </c>
      <c r="G236" t="s">
        <v>48</v>
      </c>
      <c r="H236" t="s">
        <v>41</v>
      </c>
      <c r="I236" t="s">
        <v>339</v>
      </c>
      <c r="J236" t="s">
        <v>339</v>
      </c>
      <c r="K236" t="s">
        <v>339</v>
      </c>
      <c r="L236" t="s">
        <v>339</v>
      </c>
      <c r="M236" t="s">
        <v>339</v>
      </c>
      <c r="N236" t="s">
        <v>308</v>
      </c>
      <c r="O236" t="s">
        <v>44</v>
      </c>
      <c r="P236" t="s">
        <v>1082</v>
      </c>
      <c r="Q236" t="s">
        <v>339</v>
      </c>
      <c r="R236" t="s">
        <v>336</v>
      </c>
      <c r="S236" t="s">
        <v>313</v>
      </c>
      <c r="T236" t="s">
        <v>757</v>
      </c>
      <c r="U236" t="s">
        <v>3049</v>
      </c>
      <c r="V236" t="s">
        <v>339</v>
      </c>
      <c r="W236" t="s">
        <v>41</v>
      </c>
      <c r="X236" t="s">
        <v>308</v>
      </c>
      <c r="Y236" t="s">
        <v>308</v>
      </c>
      <c r="Z236" t="s">
        <v>570</v>
      </c>
      <c r="AA236" t="s">
        <v>570</v>
      </c>
      <c r="AB236" t="s">
        <v>332</v>
      </c>
      <c r="AC236" t="s">
        <v>3021</v>
      </c>
      <c r="AD236" t="s">
        <v>3002</v>
      </c>
      <c r="AE236" t="s">
        <v>2450</v>
      </c>
      <c r="AF236" t="s">
        <v>570</v>
      </c>
      <c r="AG236" t="s">
        <v>838</v>
      </c>
      <c r="AH236" t="s">
        <v>570</v>
      </c>
    </row>
    <row r="237" spans="2:34" x14ac:dyDescent="0.25">
      <c r="B237" t="s">
        <v>1186</v>
      </c>
      <c r="C237" t="s">
        <v>1480</v>
      </c>
      <c r="D237" t="s">
        <v>567</v>
      </c>
      <c r="E237" t="s">
        <v>588</v>
      </c>
      <c r="F237" t="s">
        <v>325</v>
      </c>
      <c r="G237" t="s">
        <v>47</v>
      </c>
      <c r="H237" t="s">
        <v>40</v>
      </c>
      <c r="I237" t="s">
        <v>339</v>
      </c>
      <c r="J237" t="s">
        <v>339</v>
      </c>
      <c r="K237" t="s">
        <v>339</v>
      </c>
      <c r="L237" t="s">
        <v>339</v>
      </c>
      <c r="M237" t="s">
        <v>339</v>
      </c>
      <c r="N237" t="s">
        <v>41</v>
      </c>
      <c r="O237" t="s">
        <v>53</v>
      </c>
      <c r="P237" t="s">
        <v>1650</v>
      </c>
      <c r="Q237" t="s">
        <v>339</v>
      </c>
      <c r="R237" t="s">
        <v>328</v>
      </c>
      <c r="S237" t="s">
        <v>319</v>
      </c>
      <c r="T237" t="s">
        <v>931</v>
      </c>
      <c r="U237" t="s">
        <v>933</v>
      </c>
      <c r="V237" t="s">
        <v>308</v>
      </c>
      <c r="W237" t="s">
        <v>339</v>
      </c>
      <c r="X237" t="s">
        <v>339</v>
      </c>
      <c r="Y237" t="s">
        <v>308</v>
      </c>
      <c r="Z237" t="s">
        <v>570</v>
      </c>
      <c r="AA237" t="s">
        <v>570</v>
      </c>
      <c r="AB237" t="s">
        <v>332</v>
      </c>
      <c r="AC237" t="s">
        <v>2008</v>
      </c>
      <c r="AD237" t="s">
        <v>2988</v>
      </c>
      <c r="AE237" t="s">
        <v>3050</v>
      </c>
      <c r="AF237" t="s">
        <v>570</v>
      </c>
      <c r="AG237" t="s">
        <v>604</v>
      </c>
      <c r="AH237" t="s">
        <v>570</v>
      </c>
    </row>
    <row r="238" spans="2:34" x14ac:dyDescent="0.25">
      <c r="B238" t="s">
        <v>990</v>
      </c>
      <c r="C238" t="s">
        <v>1485</v>
      </c>
      <c r="D238" t="s">
        <v>241</v>
      </c>
      <c r="E238" t="s">
        <v>594</v>
      </c>
      <c r="F238" t="s">
        <v>336</v>
      </c>
      <c r="G238" t="s">
        <v>46</v>
      </c>
      <c r="H238" t="s">
        <v>339</v>
      </c>
      <c r="I238" t="s">
        <v>339</v>
      </c>
      <c r="J238" t="s">
        <v>339</v>
      </c>
      <c r="K238" t="s">
        <v>339</v>
      </c>
      <c r="L238" t="s">
        <v>339</v>
      </c>
      <c r="M238" t="s">
        <v>339</v>
      </c>
      <c r="N238" t="s">
        <v>346</v>
      </c>
      <c r="O238" t="s">
        <v>1134</v>
      </c>
      <c r="P238" t="s">
        <v>1892</v>
      </c>
      <c r="Q238" t="s">
        <v>308</v>
      </c>
      <c r="R238" t="s">
        <v>46</v>
      </c>
      <c r="S238" t="s">
        <v>44</v>
      </c>
      <c r="T238" t="s">
        <v>336</v>
      </c>
      <c r="U238" t="s">
        <v>896</v>
      </c>
      <c r="V238" t="s">
        <v>339</v>
      </c>
      <c r="W238" t="s">
        <v>308</v>
      </c>
      <c r="X238" t="s">
        <v>308</v>
      </c>
      <c r="Y238" t="s">
        <v>308</v>
      </c>
      <c r="Z238" t="s">
        <v>570</v>
      </c>
      <c r="AA238" t="s">
        <v>570</v>
      </c>
      <c r="AB238" t="s">
        <v>332</v>
      </c>
      <c r="AC238" t="s">
        <v>1899</v>
      </c>
      <c r="AD238" t="s">
        <v>2021</v>
      </c>
      <c r="AE238" t="s">
        <v>2032</v>
      </c>
      <c r="AF238" t="s">
        <v>570</v>
      </c>
      <c r="AG238" t="s">
        <v>590</v>
      </c>
      <c r="AH238" t="s">
        <v>570</v>
      </c>
    </row>
    <row r="239" spans="2:34" x14ac:dyDescent="0.25">
      <c r="B239" t="s">
        <v>1189</v>
      </c>
      <c r="C239" t="s">
        <v>971</v>
      </c>
      <c r="D239" t="s">
        <v>256</v>
      </c>
      <c r="E239" t="s">
        <v>641</v>
      </c>
      <c r="F239" t="s">
        <v>633</v>
      </c>
      <c r="G239" t="s">
        <v>41</v>
      </c>
      <c r="H239" t="s">
        <v>308</v>
      </c>
      <c r="I239" t="s">
        <v>721</v>
      </c>
      <c r="J239" t="s">
        <v>624</v>
      </c>
      <c r="K239" t="s">
        <v>1502</v>
      </c>
      <c r="L239" t="s">
        <v>41</v>
      </c>
      <c r="M239" t="s">
        <v>41</v>
      </c>
      <c r="N239" t="s">
        <v>51</v>
      </c>
      <c r="O239" t="s">
        <v>647</v>
      </c>
      <c r="P239" t="s">
        <v>1879</v>
      </c>
      <c r="Q239" t="s">
        <v>339</v>
      </c>
      <c r="R239" t="s">
        <v>339</v>
      </c>
      <c r="S239" t="s">
        <v>339</v>
      </c>
      <c r="T239" t="s">
        <v>339</v>
      </c>
      <c r="U239" t="s">
        <v>570</v>
      </c>
      <c r="V239" t="s">
        <v>339</v>
      </c>
      <c r="W239" t="s">
        <v>308</v>
      </c>
      <c r="X239" t="s">
        <v>308</v>
      </c>
      <c r="Y239" t="s">
        <v>339</v>
      </c>
      <c r="Z239" t="s">
        <v>570</v>
      </c>
      <c r="AA239" t="s">
        <v>570</v>
      </c>
      <c r="AB239" t="s">
        <v>332</v>
      </c>
      <c r="AC239" t="s">
        <v>1078</v>
      </c>
      <c r="AD239" t="s">
        <v>2016</v>
      </c>
      <c r="AE239" t="s">
        <v>1016</v>
      </c>
      <c r="AF239" t="s">
        <v>570</v>
      </c>
      <c r="AG239" t="s">
        <v>727</v>
      </c>
      <c r="AH239" t="s">
        <v>570</v>
      </c>
    </row>
    <row r="240" spans="2:34" x14ac:dyDescent="0.25">
      <c r="B240" t="s">
        <v>729</v>
      </c>
      <c r="C240" t="s">
        <v>987</v>
      </c>
      <c r="D240" t="s">
        <v>245</v>
      </c>
      <c r="E240" t="s">
        <v>588</v>
      </c>
      <c r="F240" t="s">
        <v>335</v>
      </c>
      <c r="G240" t="s">
        <v>45</v>
      </c>
      <c r="H240" t="s">
        <v>40</v>
      </c>
      <c r="I240" t="s">
        <v>339</v>
      </c>
      <c r="J240" t="s">
        <v>339</v>
      </c>
      <c r="K240" t="s">
        <v>339</v>
      </c>
      <c r="L240" t="s">
        <v>339</v>
      </c>
      <c r="M240" t="s">
        <v>339</v>
      </c>
      <c r="N240" t="s">
        <v>44</v>
      </c>
      <c r="O240" t="s">
        <v>330</v>
      </c>
      <c r="P240" t="s">
        <v>2296</v>
      </c>
      <c r="Q240" t="s">
        <v>339</v>
      </c>
      <c r="R240" t="s">
        <v>326</v>
      </c>
      <c r="S240" t="s">
        <v>313</v>
      </c>
      <c r="T240" t="s">
        <v>1107</v>
      </c>
      <c r="U240" t="s">
        <v>1315</v>
      </c>
      <c r="V240" t="s">
        <v>308</v>
      </c>
      <c r="W240" t="s">
        <v>339</v>
      </c>
      <c r="X240" t="s">
        <v>339</v>
      </c>
      <c r="Y240" t="s">
        <v>308</v>
      </c>
      <c r="Z240" t="s">
        <v>570</v>
      </c>
      <c r="AA240" t="s">
        <v>570</v>
      </c>
      <c r="AB240" t="s">
        <v>332</v>
      </c>
      <c r="AC240" t="s">
        <v>794</v>
      </c>
      <c r="AD240" t="s">
        <v>3009</v>
      </c>
      <c r="AE240" t="s">
        <v>3051</v>
      </c>
      <c r="AF240" t="s">
        <v>570</v>
      </c>
      <c r="AG240" t="s">
        <v>595</v>
      </c>
      <c r="AH240" t="s">
        <v>570</v>
      </c>
    </row>
    <row r="241" spans="2:34" x14ac:dyDescent="0.25">
      <c r="B241" t="s">
        <v>1192</v>
      </c>
      <c r="C241" t="s">
        <v>1508</v>
      </c>
      <c r="D241" t="s">
        <v>259</v>
      </c>
      <c r="E241" t="s">
        <v>588</v>
      </c>
      <c r="F241" t="s">
        <v>326</v>
      </c>
      <c r="G241" t="s">
        <v>47</v>
      </c>
      <c r="H241" t="s">
        <v>40</v>
      </c>
      <c r="I241" t="s">
        <v>339</v>
      </c>
      <c r="J241" t="s">
        <v>339</v>
      </c>
      <c r="K241" t="s">
        <v>339</v>
      </c>
      <c r="L241" t="s">
        <v>339</v>
      </c>
      <c r="M241" t="s">
        <v>339</v>
      </c>
      <c r="N241" t="s">
        <v>339</v>
      </c>
      <c r="O241" t="s">
        <v>339</v>
      </c>
      <c r="P241" t="s">
        <v>570</v>
      </c>
      <c r="Q241" t="s">
        <v>339</v>
      </c>
      <c r="R241" t="s">
        <v>315</v>
      </c>
      <c r="S241" t="s">
        <v>49</v>
      </c>
      <c r="T241" t="s">
        <v>679</v>
      </c>
      <c r="U241" t="s">
        <v>3052</v>
      </c>
      <c r="V241" t="s">
        <v>40</v>
      </c>
      <c r="W241" t="s">
        <v>308</v>
      </c>
      <c r="X241" t="s">
        <v>308</v>
      </c>
      <c r="Y241" t="s">
        <v>40</v>
      </c>
      <c r="Z241" t="s">
        <v>570</v>
      </c>
      <c r="AA241" t="s">
        <v>570</v>
      </c>
      <c r="AB241" t="s">
        <v>332</v>
      </c>
      <c r="AC241" t="s">
        <v>887</v>
      </c>
      <c r="AD241" t="s">
        <v>2295</v>
      </c>
      <c r="AE241" t="s">
        <v>2307</v>
      </c>
      <c r="AF241" t="s">
        <v>570</v>
      </c>
      <c r="AG241" t="s">
        <v>864</v>
      </c>
      <c r="AH241" t="s">
        <v>570</v>
      </c>
    </row>
    <row r="242" spans="2:34" x14ac:dyDescent="0.25">
      <c r="B242" t="s">
        <v>1194</v>
      </c>
      <c r="C242" t="s">
        <v>1337</v>
      </c>
      <c r="D242" t="s">
        <v>255</v>
      </c>
      <c r="E242" t="s">
        <v>731</v>
      </c>
      <c r="F242" t="s">
        <v>328</v>
      </c>
      <c r="G242" t="s">
        <v>47</v>
      </c>
      <c r="H242" t="s">
        <v>43</v>
      </c>
      <c r="I242" t="s">
        <v>339</v>
      </c>
      <c r="J242" t="s">
        <v>339</v>
      </c>
      <c r="K242" t="s">
        <v>339</v>
      </c>
      <c r="L242" t="s">
        <v>339</v>
      </c>
      <c r="M242" t="s">
        <v>339</v>
      </c>
      <c r="N242" t="s">
        <v>339</v>
      </c>
      <c r="O242" t="s">
        <v>339</v>
      </c>
      <c r="P242" t="s">
        <v>570</v>
      </c>
      <c r="Q242" t="s">
        <v>339</v>
      </c>
      <c r="R242" t="s">
        <v>52</v>
      </c>
      <c r="S242" t="s">
        <v>49</v>
      </c>
      <c r="T242" t="s">
        <v>1142</v>
      </c>
      <c r="U242" t="s">
        <v>3053</v>
      </c>
      <c r="V242" t="s">
        <v>308</v>
      </c>
      <c r="W242" t="s">
        <v>339</v>
      </c>
      <c r="X242" t="s">
        <v>339</v>
      </c>
      <c r="Y242" t="s">
        <v>308</v>
      </c>
      <c r="Z242" t="s">
        <v>570</v>
      </c>
      <c r="AA242" t="s">
        <v>570</v>
      </c>
      <c r="AB242" t="s">
        <v>330</v>
      </c>
      <c r="AC242" t="s">
        <v>3054</v>
      </c>
      <c r="AD242" t="s">
        <v>2290</v>
      </c>
      <c r="AE242" t="s">
        <v>2018</v>
      </c>
      <c r="AF242" t="s">
        <v>570</v>
      </c>
      <c r="AG242" t="s">
        <v>610</v>
      </c>
      <c r="AH242" t="s">
        <v>570</v>
      </c>
    </row>
    <row r="243" spans="2:34" x14ac:dyDescent="0.25">
      <c r="B243" t="s">
        <v>726</v>
      </c>
      <c r="C243" t="s">
        <v>1115</v>
      </c>
      <c r="D243" t="s">
        <v>267</v>
      </c>
      <c r="E243" t="s">
        <v>588</v>
      </c>
      <c r="F243" t="s">
        <v>336</v>
      </c>
      <c r="G243" t="s">
        <v>53</v>
      </c>
      <c r="H243" t="s">
        <v>53</v>
      </c>
      <c r="I243" t="s">
        <v>339</v>
      </c>
      <c r="J243" t="s">
        <v>339</v>
      </c>
      <c r="K243" t="s">
        <v>339</v>
      </c>
      <c r="L243" t="s">
        <v>339</v>
      </c>
      <c r="M243" t="s">
        <v>339</v>
      </c>
      <c r="N243" t="s">
        <v>339</v>
      </c>
      <c r="O243" t="s">
        <v>339</v>
      </c>
      <c r="P243" t="s">
        <v>570</v>
      </c>
      <c r="Q243" t="s">
        <v>339</v>
      </c>
      <c r="R243" t="s">
        <v>322</v>
      </c>
      <c r="S243" t="s">
        <v>50</v>
      </c>
      <c r="T243" t="s">
        <v>946</v>
      </c>
      <c r="U243" t="s">
        <v>2298</v>
      </c>
      <c r="V243" t="s">
        <v>308</v>
      </c>
      <c r="W243" t="s">
        <v>339</v>
      </c>
      <c r="X243" t="s">
        <v>339</v>
      </c>
      <c r="Y243" t="s">
        <v>308</v>
      </c>
      <c r="Z243" t="s">
        <v>570</v>
      </c>
      <c r="AA243" t="s">
        <v>570</v>
      </c>
      <c r="AB243" t="s">
        <v>330</v>
      </c>
      <c r="AC243" t="s">
        <v>2299</v>
      </c>
      <c r="AD243" t="s">
        <v>800</v>
      </c>
      <c r="AE243" t="s">
        <v>2300</v>
      </c>
      <c r="AF243" t="s">
        <v>570</v>
      </c>
      <c r="AG243" t="s">
        <v>680</v>
      </c>
      <c r="AH243" t="s">
        <v>570</v>
      </c>
    </row>
    <row r="244" spans="2:34" x14ac:dyDescent="0.25">
      <c r="B244" t="s">
        <v>1200</v>
      </c>
      <c r="C244" t="s">
        <v>1245</v>
      </c>
      <c r="D244" t="s">
        <v>267</v>
      </c>
      <c r="E244" t="s">
        <v>588</v>
      </c>
      <c r="F244" t="s">
        <v>346</v>
      </c>
      <c r="G244" t="s">
        <v>47</v>
      </c>
      <c r="H244" t="s">
        <v>42</v>
      </c>
      <c r="I244" t="s">
        <v>339</v>
      </c>
      <c r="J244" t="s">
        <v>339</v>
      </c>
      <c r="K244" t="s">
        <v>339</v>
      </c>
      <c r="L244" t="s">
        <v>339</v>
      </c>
      <c r="M244" t="s">
        <v>339</v>
      </c>
      <c r="N244" t="s">
        <v>308</v>
      </c>
      <c r="O244" t="s">
        <v>46</v>
      </c>
      <c r="P244" t="s">
        <v>764</v>
      </c>
      <c r="Q244" t="s">
        <v>339</v>
      </c>
      <c r="R244" t="s">
        <v>324</v>
      </c>
      <c r="S244" t="s">
        <v>47</v>
      </c>
      <c r="T244" t="s">
        <v>1121</v>
      </c>
      <c r="U244" t="s">
        <v>2289</v>
      </c>
      <c r="V244" t="s">
        <v>308</v>
      </c>
      <c r="W244" t="s">
        <v>339</v>
      </c>
      <c r="X244" t="s">
        <v>339</v>
      </c>
      <c r="Y244" t="s">
        <v>308</v>
      </c>
      <c r="Z244" t="s">
        <v>570</v>
      </c>
      <c r="AA244" t="s">
        <v>570</v>
      </c>
      <c r="AB244" t="s">
        <v>330</v>
      </c>
      <c r="AC244" t="s">
        <v>3055</v>
      </c>
      <c r="AD244" t="s">
        <v>3056</v>
      </c>
      <c r="AE244" t="s">
        <v>2030</v>
      </c>
      <c r="AF244" t="s">
        <v>570</v>
      </c>
      <c r="AG244" t="s">
        <v>779</v>
      </c>
      <c r="AH244" t="s">
        <v>570</v>
      </c>
    </row>
    <row r="245" spans="2:34" x14ac:dyDescent="0.25">
      <c r="B245" t="s">
        <v>1202</v>
      </c>
      <c r="C245" t="s">
        <v>1088</v>
      </c>
      <c r="D245" t="s">
        <v>242</v>
      </c>
      <c r="E245" t="s">
        <v>594</v>
      </c>
      <c r="F245" t="s">
        <v>322</v>
      </c>
      <c r="G245" t="s">
        <v>47</v>
      </c>
      <c r="H245" t="s">
        <v>308</v>
      </c>
      <c r="I245" t="s">
        <v>339</v>
      </c>
      <c r="J245" t="s">
        <v>339</v>
      </c>
      <c r="K245" t="s">
        <v>339</v>
      </c>
      <c r="L245" t="s">
        <v>339</v>
      </c>
      <c r="M245" t="s">
        <v>339</v>
      </c>
      <c r="N245" t="s">
        <v>338</v>
      </c>
      <c r="O245" t="s">
        <v>814</v>
      </c>
      <c r="P245" t="s">
        <v>2282</v>
      </c>
      <c r="Q245" t="s">
        <v>339</v>
      </c>
      <c r="R245" t="s">
        <v>328</v>
      </c>
      <c r="S245" t="s">
        <v>322</v>
      </c>
      <c r="T245" t="s">
        <v>998</v>
      </c>
      <c r="U245" t="s">
        <v>3057</v>
      </c>
      <c r="V245" t="s">
        <v>308</v>
      </c>
      <c r="W245" t="s">
        <v>339</v>
      </c>
      <c r="X245" t="s">
        <v>339</v>
      </c>
      <c r="Y245" t="s">
        <v>308</v>
      </c>
      <c r="Z245" t="s">
        <v>570</v>
      </c>
      <c r="AA245" t="s">
        <v>570</v>
      </c>
      <c r="AB245" t="s">
        <v>330</v>
      </c>
      <c r="AC245" t="s">
        <v>3002</v>
      </c>
      <c r="AD245" t="s">
        <v>2010</v>
      </c>
      <c r="AE245" t="s">
        <v>2017</v>
      </c>
      <c r="AF245" t="s">
        <v>570</v>
      </c>
      <c r="AG245" t="s">
        <v>616</v>
      </c>
      <c r="AH245" t="s">
        <v>570</v>
      </c>
    </row>
    <row r="246" spans="2:34" x14ac:dyDescent="0.25">
      <c r="B246" t="s">
        <v>703</v>
      </c>
      <c r="C246" t="s">
        <v>957</v>
      </c>
      <c r="D246" t="s">
        <v>568</v>
      </c>
      <c r="E246" t="s">
        <v>594</v>
      </c>
      <c r="F246" t="s">
        <v>336</v>
      </c>
      <c r="G246" t="s">
        <v>41</v>
      </c>
      <c r="H246" t="s">
        <v>41</v>
      </c>
      <c r="I246" t="s">
        <v>339</v>
      </c>
      <c r="J246" t="s">
        <v>339</v>
      </c>
      <c r="K246" t="s">
        <v>339</v>
      </c>
      <c r="L246" t="s">
        <v>339</v>
      </c>
      <c r="M246" t="s">
        <v>339</v>
      </c>
      <c r="N246" t="s">
        <v>346</v>
      </c>
      <c r="O246" t="s">
        <v>678</v>
      </c>
      <c r="P246" t="s">
        <v>958</v>
      </c>
      <c r="Q246" t="s">
        <v>308</v>
      </c>
      <c r="R246" t="s">
        <v>46</v>
      </c>
      <c r="S246" t="s">
        <v>45</v>
      </c>
      <c r="T246" t="s">
        <v>673</v>
      </c>
      <c r="U246" t="s">
        <v>959</v>
      </c>
      <c r="V246" t="s">
        <v>308</v>
      </c>
      <c r="W246" t="s">
        <v>308</v>
      </c>
      <c r="X246" t="s">
        <v>339</v>
      </c>
      <c r="Y246" t="s">
        <v>40</v>
      </c>
      <c r="Z246" t="s">
        <v>570</v>
      </c>
      <c r="AA246" t="s">
        <v>570</v>
      </c>
      <c r="AB246" t="s">
        <v>328</v>
      </c>
      <c r="AC246" t="s">
        <v>960</v>
      </c>
      <c r="AD246" t="s">
        <v>960</v>
      </c>
      <c r="AE246" t="s">
        <v>961</v>
      </c>
      <c r="AF246" t="s">
        <v>570</v>
      </c>
      <c r="AG246" t="s">
        <v>666</v>
      </c>
      <c r="AH246" t="s">
        <v>570</v>
      </c>
    </row>
    <row r="247" spans="2:34" x14ac:dyDescent="0.25">
      <c r="B247" t="s">
        <v>890</v>
      </c>
      <c r="C247" t="s">
        <v>1238</v>
      </c>
      <c r="D247" t="s">
        <v>258</v>
      </c>
      <c r="E247" t="s">
        <v>588</v>
      </c>
      <c r="F247" t="s">
        <v>328</v>
      </c>
      <c r="G247" t="s">
        <v>47</v>
      </c>
      <c r="H247" t="s">
        <v>42</v>
      </c>
      <c r="I247" t="s">
        <v>339</v>
      </c>
      <c r="J247" t="s">
        <v>339</v>
      </c>
      <c r="K247" t="s">
        <v>339</v>
      </c>
      <c r="L247" t="s">
        <v>339</v>
      </c>
      <c r="M247" t="s">
        <v>339</v>
      </c>
      <c r="N247" t="s">
        <v>339</v>
      </c>
      <c r="O247" t="s">
        <v>339</v>
      </c>
      <c r="P247" t="s">
        <v>570</v>
      </c>
      <c r="Q247" t="s">
        <v>339</v>
      </c>
      <c r="R247" t="s">
        <v>315</v>
      </c>
      <c r="S247" t="s">
        <v>47</v>
      </c>
      <c r="T247" t="s">
        <v>1125</v>
      </c>
      <c r="U247" t="s">
        <v>3058</v>
      </c>
      <c r="V247" t="s">
        <v>308</v>
      </c>
      <c r="W247" t="s">
        <v>339</v>
      </c>
      <c r="X247" t="s">
        <v>339</v>
      </c>
      <c r="Y247" t="s">
        <v>308</v>
      </c>
      <c r="Z247" t="s">
        <v>570</v>
      </c>
      <c r="AA247" t="s">
        <v>570</v>
      </c>
      <c r="AB247" t="s">
        <v>328</v>
      </c>
      <c r="AC247" t="s">
        <v>804</v>
      </c>
      <c r="AD247" t="s">
        <v>897</v>
      </c>
      <c r="AE247" t="s">
        <v>1791</v>
      </c>
      <c r="AF247" t="s">
        <v>570</v>
      </c>
      <c r="AG247" t="s">
        <v>678</v>
      </c>
      <c r="AH247" t="s">
        <v>570</v>
      </c>
    </row>
    <row r="248" spans="2:34" x14ac:dyDescent="0.25">
      <c r="B248" t="s">
        <v>1207</v>
      </c>
      <c r="C248" t="s">
        <v>1398</v>
      </c>
      <c r="D248" t="s">
        <v>561</v>
      </c>
      <c r="E248" t="s">
        <v>588</v>
      </c>
      <c r="F248" t="s">
        <v>335</v>
      </c>
      <c r="G248" t="s">
        <v>47</v>
      </c>
      <c r="H248" t="s">
        <v>40</v>
      </c>
      <c r="I248" t="s">
        <v>339</v>
      </c>
      <c r="J248" t="s">
        <v>339</v>
      </c>
      <c r="K248" t="s">
        <v>339</v>
      </c>
      <c r="L248" t="s">
        <v>339</v>
      </c>
      <c r="M248" t="s">
        <v>339</v>
      </c>
      <c r="N248" t="s">
        <v>339</v>
      </c>
      <c r="O248" t="s">
        <v>339</v>
      </c>
      <c r="P248" t="s">
        <v>570</v>
      </c>
      <c r="Q248" t="s">
        <v>339</v>
      </c>
      <c r="R248" t="s">
        <v>637</v>
      </c>
      <c r="S248" t="s">
        <v>315</v>
      </c>
      <c r="T248" t="s">
        <v>1099</v>
      </c>
      <c r="U248" t="s">
        <v>3059</v>
      </c>
      <c r="V248" t="s">
        <v>308</v>
      </c>
      <c r="W248" t="s">
        <v>339</v>
      </c>
      <c r="X248" t="s">
        <v>339</v>
      </c>
      <c r="Y248" t="s">
        <v>308</v>
      </c>
      <c r="Z248" t="s">
        <v>570</v>
      </c>
      <c r="AA248" t="s">
        <v>570</v>
      </c>
      <c r="AB248" t="s">
        <v>328</v>
      </c>
      <c r="AC248" t="s">
        <v>1887</v>
      </c>
      <c r="AD248" t="s">
        <v>2294</v>
      </c>
      <c r="AE248" t="s">
        <v>1897</v>
      </c>
      <c r="AF248" t="s">
        <v>570</v>
      </c>
      <c r="AG248" t="s">
        <v>644</v>
      </c>
      <c r="AH248" t="s">
        <v>570</v>
      </c>
    </row>
    <row r="249" spans="2:34" x14ac:dyDescent="0.25">
      <c r="B249" t="s">
        <v>54</v>
      </c>
      <c r="C249" t="s">
        <v>571</v>
      </c>
      <c r="D249" t="s">
        <v>55</v>
      </c>
      <c r="E249" t="s">
        <v>572</v>
      </c>
      <c r="F249" t="s">
        <v>573</v>
      </c>
      <c r="G249" t="s">
        <v>56</v>
      </c>
      <c r="H249" t="s">
        <v>574</v>
      </c>
      <c r="I249" t="s">
        <v>64</v>
      </c>
      <c r="J249" t="s">
        <v>65</v>
      </c>
      <c r="K249" t="s">
        <v>58</v>
      </c>
      <c r="L249" t="s">
        <v>66</v>
      </c>
      <c r="M249" t="s">
        <v>67</v>
      </c>
      <c r="N249" t="s">
        <v>65</v>
      </c>
      <c r="O249" t="s">
        <v>58</v>
      </c>
      <c r="P249" t="s">
        <v>69</v>
      </c>
      <c r="Q249" t="s">
        <v>66</v>
      </c>
      <c r="R249" t="s">
        <v>575</v>
      </c>
      <c r="S249" t="s">
        <v>576</v>
      </c>
      <c r="T249" t="s">
        <v>58</v>
      </c>
      <c r="U249" t="s">
        <v>577</v>
      </c>
      <c r="V249" t="s">
        <v>66</v>
      </c>
      <c r="W249" t="s">
        <v>157</v>
      </c>
      <c r="X249" t="s">
        <v>62</v>
      </c>
      <c r="Y249" t="s">
        <v>66</v>
      </c>
      <c r="Z249" t="s">
        <v>147</v>
      </c>
      <c r="AA249" t="s">
        <v>578</v>
      </c>
      <c r="AB249" t="s">
        <v>579</v>
      </c>
      <c r="AC249" t="s">
        <v>580</v>
      </c>
      <c r="AD249" t="s">
        <v>581</v>
      </c>
      <c r="AE249" t="s">
        <v>582</v>
      </c>
      <c r="AF249" t="s">
        <v>583</v>
      </c>
      <c r="AG249" t="s">
        <v>584</v>
      </c>
      <c r="AH249" t="s">
        <v>585</v>
      </c>
    </row>
    <row r="250" spans="2:34" x14ac:dyDescent="0.25">
      <c r="B250" t="s">
        <v>1210</v>
      </c>
      <c r="C250" t="s">
        <v>1261</v>
      </c>
      <c r="D250" t="s">
        <v>256</v>
      </c>
      <c r="E250" t="s">
        <v>588</v>
      </c>
      <c r="F250" t="s">
        <v>332</v>
      </c>
      <c r="G250" t="s">
        <v>46</v>
      </c>
      <c r="H250" t="s">
        <v>42</v>
      </c>
      <c r="I250" t="s">
        <v>339</v>
      </c>
      <c r="J250" t="s">
        <v>339</v>
      </c>
      <c r="K250" t="s">
        <v>339</v>
      </c>
      <c r="L250" t="s">
        <v>339</v>
      </c>
      <c r="M250" t="s">
        <v>339</v>
      </c>
      <c r="N250" t="s">
        <v>339</v>
      </c>
      <c r="O250" t="s">
        <v>339</v>
      </c>
      <c r="P250" t="s">
        <v>570</v>
      </c>
      <c r="Q250" t="s">
        <v>339</v>
      </c>
      <c r="R250" t="s">
        <v>313</v>
      </c>
      <c r="S250" t="s">
        <v>47</v>
      </c>
      <c r="T250" t="s">
        <v>882</v>
      </c>
      <c r="U250" t="s">
        <v>2303</v>
      </c>
      <c r="V250" t="s">
        <v>308</v>
      </c>
      <c r="W250" t="s">
        <v>339</v>
      </c>
      <c r="X250" t="s">
        <v>339</v>
      </c>
      <c r="Y250" t="s">
        <v>308</v>
      </c>
      <c r="Z250" t="s">
        <v>570</v>
      </c>
      <c r="AA250" t="s">
        <v>570</v>
      </c>
      <c r="AB250" t="s">
        <v>328</v>
      </c>
      <c r="AC250" t="s">
        <v>1786</v>
      </c>
      <c r="AD250" t="s">
        <v>2304</v>
      </c>
      <c r="AE250" t="s">
        <v>988</v>
      </c>
      <c r="AF250" t="s">
        <v>570</v>
      </c>
      <c r="AG250" t="s">
        <v>898</v>
      </c>
      <c r="AH250" t="s">
        <v>570</v>
      </c>
    </row>
    <row r="251" spans="2:34" x14ac:dyDescent="0.25">
      <c r="B251" t="s">
        <v>1212</v>
      </c>
      <c r="C251" t="s">
        <v>1065</v>
      </c>
      <c r="D251" t="s">
        <v>240</v>
      </c>
      <c r="E251" t="s">
        <v>731</v>
      </c>
      <c r="F251" t="s">
        <v>330</v>
      </c>
      <c r="G251" t="s">
        <v>46</v>
      </c>
      <c r="H251" t="s">
        <v>45</v>
      </c>
      <c r="I251" t="s">
        <v>339</v>
      </c>
      <c r="J251" t="s">
        <v>308</v>
      </c>
      <c r="K251" t="s">
        <v>339</v>
      </c>
      <c r="L251" t="s">
        <v>339</v>
      </c>
      <c r="M251" t="s">
        <v>339</v>
      </c>
      <c r="N251" t="s">
        <v>339</v>
      </c>
      <c r="O251" t="s">
        <v>339</v>
      </c>
      <c r="P251" t="s">
        <v>570</v>
      </c>
      <c r="Q251" t="s">
        <v>339</v>
      </c>
      <c r="R251" t="s">
        <v>334</v>
      </c>
      <c r="S251" t="s">
        <v>313</v>
      </c>
      <c r="T251" t="s">
        <v>1121</v>
      </c>
      <c r="U251" t="s">
        <v>1278</v>
      </c>
      <c r="V251" t="s">
        <v>308</v>
      </c>
      <c r="W251" t="s">
        <v>339</v>
      </c>
      <c r="X251" t="s">
        <v>339</v>
      </c>
      <c r="Y251" t="s">
        <v>308</v>
      </c>
      <c r="Z251" t="s">
        <v>570</v>
      </c>
      <c r="AA251" t="s">
        <v>570</v>
      </c>
      <c r="AB251" t="s">
        <v>328</v>
      </c>
      <c r="AC251" t="s">
        <v>2290</v>
      </c>
      <c r="AD251" t="s">
        <v>1784</v>
      </c>
      <c r="AE251" t="s">
        <v>2023</v>
      </c>
      <c r="AF251" t="s">
        <v>570</v>
      </c>
      <c r="AG251" t="s">
        <v>673</v>
      </c>
      <c r="AH251" t="s">
        <v>570</v>
      </c>
    </row>
    <row r="252" spans="2:34" x14ac:dyDescent="0.25">
      <c r="B252" t="s">
        <v>1214</v>
      </c>
      <c r="C252" t="s">
        <v>1122</v>
      </c>
      <c r="D252" t="s">
        <v>238</v>
      </c>
      <c r="E252" t="s">
        <v>588</v>
      </c>
      <c r="F252" t="s">
        <v>330</v>
      </c>
      <c r="G252" t="s">
        <v>44</v>
      </c>
      <c r="H252" t="s">
        <v>53</v>
      </c>
      <c r="I252" t="s">
        <v>339</v>
      </c>
      <c r="J252" t="s">
        <v>339</v>
      </c>
      <c r="K252" t="s">
        <v>339</v>
      </c>
      <c r="L252" t="s">
        <v>339</v>
      </c>
      <c r="M252" t="s">
        <v>339</v>
      </c>
      <c r="N252" t="s">
        <v>339</v>
      </c>
      <c r="O252" t="s">
        <v>339</v>
      </c>
      <c r="P252" t="s">
        <v>570</v>
      </c>
      <c r="Q252" t="s">
        <v>339</v>
      </c>
      <c r="R252" t="s">
        <v>328</v>
      </c>
      <c r="S252" t="s">
        <v>313</v>
      </c>
      <c r="T252" t="s">
        <v>1233</v>
      </c>
      <c r="U252" t="s">
        <v>3060</v>
      </c>
      <c r="V252" t="s">
        <v>339</v>
      </c>
      <c r="W252" t="s">
        <v>339</v>
      </c>
      <c r="X252" t="s">
        <v>339</v>
      </c>
      <c r="Y252" t="s">
        <v>339</v>
      </c>
      <c r="Z252" t="s">
        <v>570</v>
      </c>
      <c r="AA252" t="s">
        <v>570</v>
      </c>
      <c r="AB252" t="s">
        <v>328</v>
      </c>
      <c r="AC252" t="s">
        <v>3061</v>
      </c>
      <c r="AD252" t="s">
        <v>2278</v>
      </c>
      <c r="AE252" t="s">
        <v>3062</v>
      </c>
      <c r="AF252" t="s">
        <v>570</v>
      </c>
      <c r="AG252" t="s">
        <v>891</v>
      </c>
      <c r="AH252" t="s">
        <v>570</v>
      </c>
    </row>
    <row r="253" spans="2:34" x14ac:dyDescent="0.25">
      <c r="B253" t="s">
        <v>1216</v>
      </c>
      <c r="C253" t="s">
        <v>1153</v>
      </c>
      <c r="D253" t="s">
        <v>245</v>
      </c>
      <c r="E253" t="s">
        <v>588</v>
      </c>
      <c r="F253" t="s">
        <v>330</v>
      </c>
      <c r="G253" t="s">
        <v>47</v>
      </c>
      <c r="H253" t="s">
        <v>43</v>
      </c>
      <c r="I253" t="s">
        <v>339</v>
      </c>
      <c r="J253" t="s">
        <v>339</v>
      </c>
      <c r="K253" t="s">
        <v>339</v>
      </c>
      <c r="L253" t="s">
        <v>339</v>
      </c>
      <c r="M253" t="s">
        <v>339</v>
      </c>
      <c r="N253" t="s">
        <v>339</v>
      </c>
      <c r="O253" t="s">
        <v>339</v>
      </c>
      <c r="P253" t="s">
        <v>570</v>
      </c>
      <c r="Q253" t="s">
        <v>339</v>
      </c>
      <c r="R253" t="s">
        <v>328</v>
      </c>
      <c r="S253" t="s">
        <v>51</v>
      </c>
      <c r="T253" t="s">
        <v>905</v>
      </c>
      <c r="U253" t="s">
        <v>2305</v>
      </c>
      <c r="V253" t="s">
        <v>308</v>
      </c>
      <c r="W253" t="s">
        <v>339</v>
      </c>
      <c r="X253" t="s">
        <v>339</v>
      </c>
      <c r="Y253" t="s">
        <v>308</v>
      </c>
      <c r="Z253" t="s">
        <v>308</v>
      </c>
      <c r="AA253" t="s">
        <v>570</v>
      </c>
      <c r="AB253" t="s">
        <v>328</v>
      </c>
      <c r="AC253" t="s">
        <v>1886</v>
      </c>
      <c r="AD253" t="s">
        <v>2288</v>
      </c>
      <c r="AE253" t="s">
        <v>2018</v>
      </c>
      <c r="AF253" t="s">
        <v>570</v>
      </c>
      <c r="AG253" t="s">
        <v>888</v>
      </c>
      <c r="AH253" t="s">
        <v>570</v>
      </c>
    </row>
    <row r="254" spans="2:34" x14ac:dyDescent="0.25">
      <c r="B254" t="s">
        <v>749</v>
      </c>
      <c r="C254" t="s">
        <v>1176</v>
      </c>
      <c r="D254" t="s">
        <v>239</v>
      </c>
      <c r="E254" t="s">
        <v>731</v>
      </c>
      <c r="F254" t="s">
        <v>324</v>
      </c>
      <c r="G254" t="s">
        <v>48</v>
      </c>
      <c r="H254" t="s">
        <v>42</v>
      </c>
      <c r="I254" t="s">
        <v>339</v>
      </c>
      <c r="J254" t="s">
        <v>339</v>
      </c>
      <c r="K254" t="s">
        <v>339</v>
      </c>
      <c r="L254" t="s">
        <v>339</v>
      </c>
      <c r="M254" t="s">
        <v>339</v>
      </c>
      <c r="N254" t="s">
        <v>339</v>
      </c>
      <c r="O254" t="s">
        <v>339</v>
      </c>
      <c r="P254" t="s">
        <v>570</v>
      </c>
      <c r="Q254" t="s">
        <v>339</v>
      </c>
      <c r="R254" t="s">
        <v>51</v>
      </c>
      <c r="S254" t="s">
        <v>48</v>
      </c>
      <c r="T254" t="s">
        <v>623</v>
      </c>
      <c r="U254" t="s">
        <v>3063</v>
      </c>
      <c r="V254" t="s">
        <v>40</v>
      </c>
      <c r="W254" t="s">
        <v>339</v>
      </c>
      <c r="X254" t="s">
        <v>339</v>
      </c>
      <c r="Y254" t="s">
        <v>40</v>
      </c>
      <c r="Z254" t="s">
        <v>570</v>
      </c>
      <c r="AA254" t="s">
        <v>570</v>
      </c>
      <c r="AB254" t="s">
        <v>326</v>
      </c>
      <c r="AC254" t="s">
        <v>2029</v>
      </c>
      <c r="AD254" t="s">
        <v>2021</v>
      </c>
      <c r="AE254" t="s">
        <v>961</v>
      </c>
      <c r="AF254" t="s">
        <v>570</v>
      </c>
      <c r="AG254" t="s">
        <v>744</v>
      </c>
      <c r="AH254" t="s">
        <v>570</v>
      </c>
    </row>
    <row r="255" spans="2:34" x14ac:dyDescent="0.25">
      <c r="B255" t="s">
        <v>761</v>
      </c>
      <c r="C255" t="s">
        <v>1321</v>
      </c>
      <c r="D255" t="s">
        <v>238</v>
      </c>
      <c r="E255" t="s">
        <v>731</v>
      </c>
      <c r="F255" t="s">
        <v>335</v>
      </c>
      <c r="G255" t="s">
        <v>47</v>
      </c>
      <c r="H255" t="s">
        <v>44</v>
      </c>
      <c r="I255" t="s">
        <v>339</v>
      </c>
      <c r="J255" t="s">
        <v>339</v>
      </c>
      <c r="K255" t="s">
        <v>339</v>
      </c>
      <c r="L255" t="s">
        <v>339</v>
      </c>
      <c r="M255" t="s">
        <v>339</v>
      </c>
      <c r="N255" t="s">
        <v>339</v>
      </c>
      <c r="O255" t="s">
        <v>339</v>
      </c>
      <c r="P255" t="s">
        <v>570</v>
      </c>
      <c r="Q255" t="s">
        <v>339</v>
      </c>
      <c r="R255" t="s">
        <v>322</v>
      </c>
      <c r="S255" t="s">
        <v>50</v>
      </c>
      <c r="T255" t="s">
        <v>846</v>
      </c>
      <c r="U255" t="s">
        <v>3064</v>
      </c>
      <c r="V255" t="s">
        <v>308</v>
      </c>
      <c r="W255" t="s">
        <v>339</v>
      </c>
      <c r="X255" t="s">
        <v>339</v>
      </c>
      <c r="Y255" t="s">
        <v>308</v>
      </c>
      <c r="Z255" t="s">
        <v>570</v>
      </c>
      <c r="AA255" t="s">
        <v>570</v>
      </c>
      <c r="AB255" t="s">
        <v>326</v>
      </c>
      <c r="AC255" t="s">
        <v>3050</v>
      </c>
      <c r="AD255" t="s">
        <v>877</v>
      </c>
      <c r="AE255" t="s">
        <v>2032</v>
      </c>
      <c r="AF255" t="s">
        <v>570</v>
      </c>
      <c r="AG255" t="s">
        <v>727</v>
      </c>
      <c r="AH255" t="s">
        <v>570</v>
      </c>
    </row>
    <row r="256" spans="2:34" x14ac:dyDescent="0.25">
      <c r="B256" t="s">
        <v>683</v>
      </c>
      <c r="C256" t="s">
        <v>1128</v>
      </c>
      <c r="D256" t="s">
        <v>239</v>
      </c>
      <c r="E256" t="s">
        <v>731</v>
      </c>
      <c r="F256" t="s">
        <v>328</v>
      </c>
      <c r="G256" t="s">
        <v>48</v>
      </c>
      <c r="H256" t="s">
        <v>47</v>
      </c>
      <c r="I256" t="s">
        <v>339</v>
      </c>
      <c r="J256" t="s">
        <v>339</v>
      </c>
      <c r="K256" t="s">
        <v>339</v>
      </c>
      <c r="L256" t="s">
        <v>339</v>
      </c>
      <c r="M256" t="s">
        <v>339</v>
      </c>
      <c r="N256" t="s">
        <v>339</v>
      </c>
      <c r="O256" t="s">
        <v>339</v>
      </c>
      <c r="P256" t="s">
        <v>570</v>
      </c>
      <c r="Q256" t="s">
        <v>339</v>
      </c>
      <c r="R256" t="s">
        <v>328</v>
      </c>
      <c r="S256" t="s">
        <v>319</v>
      </c>
      <c r="T256" t="s">
        <v>1107</v>
      </c>
      <c r="U256" t="s">
        <v>3065</v>
      </c>
      <c r="V256" t="s">
        <v>308</v>
      </c>
      <c r="W256" t="s">
        <v>339</v>
      </c>
      <c r="X256" t="s">
        <v>339</v>
      </c>
      <c r="Y256" t="s">
        <v>308</v>
      </c>
      <c r="Z256" t="s">
        <v>570</v>
      </c>
      <c r="AA256" t="s">
        <v>570</v>
      </c>
      <c r="AB256" t="s">
        <v>326</v>
      </c>
      <c r="AC256" t="s">
        <v>1769</v>
      </c>
      <c r="AD256" t="s">
        <v>2000</v>
      </c>
      <c r="AE256" t="s">
        <v>1783</v>
      </c>
      <c r="AF256" t="s">
        <v>570</v>
      </c>
      <c r="AG256" t="s">
        <v>597</v>
      </c>
      <c r="AH256" t="s">
        <v>570</v>
      </c>
    </row>
    <row r="257" spans="2:34" x14ac:dyDescent="0.25">
      <c r="B257" t="s">
        <v>1224</v>
      </c>
      <c r="C257" t="s">
        <v>1160</v>
      </c>
      <c r="D257" t="s">
        <v>238</v>
      </c>
      <c r="E257" t="s">
        <v>731</v>
      </c>
      <c r="F257" t="s">
        <v>328</v>
      </c>
      <c r="G257" t="s">
        <v>47</v>
      </c>
      <c r="H257" t="s">
        <v>53</v>
      </c>
      <c r="I257" t="s">
        <v>339</v>
      </c>
      <c r="J257" t="s">
        <v>339</v>
      </c>
      <c r="K257" t="s">
        <v>339</v>
      </c>
      <c r="L257" t="s">
        <v>339</v>
      </c>
      <c r="M257" t="s">
        <v>339</v>
      </c>
      <c r="N257" t="s">
        <v>339</v>
      </c>
      <c r="O257" t="s">
        <v>339</v>
      </c>
      <c r="P257" t="s">
        <v>570</v>
      </c>
      <c r="Q257" t="s">
        <v>339</v>
      </c>
      <c r="R257" t="s">
        <v>48</v>
      </c>
      <c r="S257" t="s">
        <v>45</v>
      </c>
      <c r="T257" t="s">
        <v>609</v>
      </c>
      <c r="U257" t="s">
        <v>3066</v>
      </c>
      <c r="V257" t="s">
        <v>40</v>
      </c>
      <c r="W257" t="s">
        <v>339</v>
      </c>
      <c r="X257" t="s">
        <v>339</v>
      </c>
      <c r="Y257" t="s">
        <v>40</v>
      </c>
      <c r="Z257" t="s">
        <v>570</v>
      </c>
      <c r="AA257" t="s">
        <v>570</v>
      </c>
      <c r="AB257" t="s">
        <v>325</v>
      </c>
      <c r="AC257" t="s">
        <v>2015</v>
      </c>
      <c r="AD257" t="s">
        <v>1782</v>
      </c>
      <c r="AE257" t="s">
        <v>1901</v>
      </c>
      <c r="AF257" t="s">
        <v>570</v>
      </c>
      <c r="AG257" t="s">
        <v>721</v>
      </c>
      <c r="AH257" t="s">
        <v>570</v>
      </c>
    </row>
    <row r="258" spans="2:34" x14ac:dyDescent="0.25">
      <c r="B258" t="s">
        <v>1226</v>
      </c>
      <c r="C258" t="s">
        <v>1177</v>
      </c>
      <c r="D258" t="s">
        <v>254</v>
      </c>
      <c r="E258" t="s">
        <v>731</v>
      </c>
      <c r="F258" t="s">
        <v>338</v>
      </c>
      <c r="G258" t="s">
        <v>47</v>
      </c>
      <c r="H258" t="s">
        <v>43</v>
      </c>
      <c r="I258" t="s">
        <v>339</v>
      </c>
      <c r="J258" t="s">
        <v>339</v>
      </c>
      <c r="K258" t="s">
        <v>339</v>
      </c>
      <c r="L258" t="s">
        <v>339</v>
      </c>
      <c r="M258" t="s">
        <v>339</v>
      </c>
      <c r="N258" t="s">
        <v>339</v>
      </c>
      <c r="O258" t="s">
        <v>339</v>
      </c>
      <c r="P258" t="s">
        <v>570</v>
      </c>
      <c r="Q258" t="s">
        <v>339</v>
      </c>
      <c r="R258" t="s">
        <v>52</v>
      </c>
      <c r="S258" t="s">
        <v>50</v>
      </c>
      <c r="T258" t="s">
        <v>982</v>
      </c>
      <c r="U258" t="s">
        <v>2308</v>
      </c>
      <c r="V258" t="s">
        <v>308</v>
      </c>
      <c r="W258" t="s">
        <v>339</v>
      </c>
      <c r="X258" t="s">
        <v>339</v>
      </c>
      <c r="Y258" t="s">
        <v>308</v>
      </c>
      <c r="Z258" t="s">
        <v>570</v>
      </c>
      <c r="AA258" t="s">
        <v>570</v>
      </c>
      <c r="AB258" t="s">
        <v>325</v>
      </c>
      <c r="AC258" t="s">
        <v>1898</v>
      </c>
      <c r="AD258" t="s">
        <v>2301</v>
      </c>
      <c r="AE258" t="s">
        <v>483</v>
      </c>
      <c r="AF258" t="s">
        <v>570</v>
      </c>
      <c r="AG258" t="s">
        <v>724</v>
      </c>
      <c r="AH258" t="s">
        <v>570</v>
      </c>
    </row>
    <row r="259" spans="2:34" x14ac:dyDescent="0.25">
      <c r="B259" t="s">
        <v>1228</v>
      </c>
      <c r="C259" t="s">
        <v>1909</v>
      </c>
      <c r="D259" t="s">
        <v>566</v>
      </c>
      <c r="E259" t="s">
        <v>641</v>
      </c>
      <c r="F259" t="s">
        <v>332</v>
      </c>
      <c r="G259" t="s">
        <v>40</v>
      </c>
      <c r="H259" t="s">
        <v>308</v>
      </c>
      <c r="I259" t="s">
        <v>332</v>
      </c>
      <c r="J259" t="s">
        <v>610</v>
      </c>
      <c r="K259" t="s">
        <v>1239</v>
      </c>
      <c r="L259" t="s">
        <v>308</v>
      </c>
      <c r="M259" t="s">
        <v>339</v>
      </c>
      <c r="N259" t="s">
        <v>48</v>
      </c>
      <c r="O259" t="s">
        <v>864</v>
      </c>
      <c r="P259" t="s">
        <v>1206</v>
      </c>
      <c r="Q259" t="s">
        <v>339</v>
      </c>
      <c r="R259" t="s">
        <v>339</v>
      </c>
      <c r="S259" t="s">
        <v>339</v>
      </c>
      <c r="T259" t="s">
        <v>339</v>
      </c>
      <c r="U259" t="s">
        <v>570</v>
      </c>
      <c r="V259" t="s">
        <v>339</v>
      </c>
      <c r="W259" t="s">
        <v>339</v>
      </c>
      <c r="X259" t="s">
        <v>339</v>
      </c>
      <c r="Y259" t="s">
        <v>339</v>
      </c>
      <c r="Z259" t="s">
        <v>570</v>
      </c>
      <c r="AA259" t="s">
        <v>570</v>
      </c>
      <c r="AB259" t="s">
        <v>325</v>
      </c>
      <c r="AC259" t="s">
        <v>1792</v>
      </c>
      <c r="AD259" t="s">
        <v>1792</v>
      </c>
      <c r="AE259" t="s">
        <v>1792</v>
      </c>
      <c r="AF259" t="s">
        <v>570</v>
      </c>
      <c r="AG259" t="s">
        <v>724</v>
      </c>
      <c r="AH259" t="s">
        <v>570</v>
      </c>
    </row>
    <row r="260" spans="2:34" x14ac:dyDescent="0.25">
      <c r="B260" t="s">
        <v>1231</v>
      </c>
      <c r="C260" t="s">
        <v>1294</v>
      </c>
      <c r="D260" t="s">
        <v>688</v>
      </c>
      <c r="E260" t="s">
        <v>731</v>
      </c>
      <c r="F260" t="s">
        <v>326</v>
      </c>
      <c r="G260" t="s">
        <v>45</v>
      </c>
      <c r="H260" t="s">
        <v>45</v>
      </c>
      <c r="I260" t="s">
        <v>339</v>
      </c>
      <c r="J260" t="s">
        <v>339</v>
      </c>
      <c r="K260" t="s">
        <v>339</v>
      </c>
      <c r="L260" t="s">
        <v>339</v>
      </c>
      <c r="M260" t="s">
        <v>339</v>
      </c>
      <c r="N260" t="s">
        <v>339</v>
      </c>
      <c r="O260" t="s">
        <v>339</v>
      </c>
      <c r="P260" t="s">
        <v>570</v>
      </c>
      <c r="Q260" t="s">
        <v>339</v>
      </c>
      <c r="R260" t="s">
        <v>338</v>
      </c>
      <c r="S260" t="s">
        <v>322</v>
      </c>
      <c r="T260" t="s">
        <v>1073</v>
      </c>
      <c r="U260" t="s">
        <v>984</v>
      </c>
      <c r="V260" t="s">
        <v>308</v>
      </c>
      <c r="W260" t="s">
        <v>339</v>
      </c>
      <c r="X260" t="s">
        <v>339</v>
      </c>
      <c r="Y260" t="s">
        <v>308</v>
      </c>
      <c r="Z260" t="s">
        <v>570</v>
      </c>
      <c r="AA260" t="s">
        <v>570</v>
      </c>
      <c r="AB260" t="s">
        <v>325</v>
      </c>
      <c r="AC260" t="s">
        <v>2011</v>
      </c>
      <c r="AD260" t="s">
        <v>872</v>
      </c>
      <c r="AE260" t="s">
        <v>960</v>
      </c>
      <c r="AF260" t="s">
        <v>570</v>
      </c>
      <c r="AG260" t="s">
        <v>711</v>
      </c>
      <c r="AH260" t="s">
        <v>570</v>
      </c>
    </row>
    <row r="261" spans="2:34" x14ac:dyDescent="0.25">
      <c r="B261" t="s">
        <v>1233</v>
      </c>
      <c r="C261" t="s">
        <v>1423</v>
      </c>
      <c r="D261" t="s">
        <v>238</v>
      </c>
      <c r="E261" t="s">
        <v>588</v>
      </c>
      <c r="F261" t="s">
        <v>330</v>
      </c>
      <c r="G261" t="s">
        <v>47</v>
      </c>
      <c r="H261" t="s">
        <v>53</v>
      </c>
      <c r="I261" t="s">
        <v>339</v>
      </c>
      <c r="J261" t="s">
        <v>339</v>
      </c>
      <c r="K261" t="s">
        <v>339</v>
      </c>
      <c r="L261" t="s">
        <v>339</v>
      </c>
      <c r="M261" t="s">
        <v>339</v>
      </c>
      <c r="N261" t="s">
        <v>339</v>
      </c>
      <c r="O261" t="s">
        <v>339</v>
      </c>
      <c r="P261" t="s">
        <v>570</v>
      </c>
      <c r="Q261" t="s">
        <v>339</v>
      </c>
      <c r="R261" t="s">
        <v>315</v>
      </c>
      <c r="S261" t="s">
        <v>48</v>
      </c>
      <c r="T261" t="s">
        <v>905</v>
      </c>
      <c r="U261" t="s">
        <v>3067</v>
      </c>
      <c r="V261" t="s">
        <v>308</v>
      </c>
      <c r="W261" t="s">
        <v>339</v>
      </c>
      <c r="X261" t="s">
        <v>339</v>
      </c>
      <c r="Y261" t="s">
        <v>308</v>
      </c>
      <c r="Z261" t="s">
        <v>570</v>
      </c>
      <c r="AA261" t="s">
        <v>570</v>
      </c>
      <c r="AB261" t="s">
        <v>325</v>
      </c>
      <c r="AC261" t="s">
        <v>2016</v>
      </c>
      <c r="AD261" t="s">
        <v>3068</v>
      </c>
      <c r="AE261" t="s">
        <v>3069</v>
      </c>
      <c r="AF261" t="s">
        <v>570</v>
      </c>
      <c r="AG261" t="s">
        <v>859</v>
      </c>
      <c r="AH261" t="s">
        <v>570</v>
      </c>
    </row>
    <row r="262" spans="2:34" x14ac:dyDescent="0.25">
      <c r="B262" t="s">
        <v>1235</v>
      </c>
      <c r="C262" t="s">
        <v>1005</v>
      </c>
      <c r="D262" t="s">
        <v>587</v>
      </c>
      <c r="E262" t="s">
        <v>588</v>
      </c>
      <c r="F262" t="s">
        <v>330</v>
      </c>
      <c r="G262" t="s">
        <v>43</v>
      </c>
      <c r="H262" t="s">
        <v>53</v>
      </c>
      <c r="I262" t="s">
        <v>339</v>
      </c>
      <c r="J262" t="s">
        <v>339</v>
      </c>
      <c r="K262" t="s">
        <v>339</v>
      </c>
      <c r="L262" t="s">
        <v>339</v>
      </c>
      <c r="M262" t="s">
        <v>339</v>
      </c>
      <c r="N262" t="s">
        <v>339</v>
      </c>
      <c r="O262" t="s">
        <v>339</v>
      </c>
      <c r="P262" t="s">
        <v>570</v>
      </c>
      <c r="Q262" t="s">
        <v>339</v>
      </c>
      <c r="R262" t="s">
        <v>46</v>
      </c>
      <c r="S262" t="s">
        <v>53</v>
      </c>
      <c r="T262" t="s">
        <v>985</v>
      </c>
      <c r="U262" t="s">
        <v>1006</v>
      </c>
      <c r="V262" t="s">
        <v>308</v>
      </c>
      <c r="W262" t="s">
        <v>339</v>
      </c>
      <c r="X262" t="s">
        <v>339</v>
      </c>
      <c r="Y262" t="s">
        <v>308</v>
      </c>
      <c r="Z262" t="s">
        <v>570</v>
      </c>
      <c r="AA262" t="s">
        <v>570</v>
      </c>
      <c r="AB262" t="s">
        <v>324</v>
      </c>
      <c r="AC262" t="s">
        <v>1007</v>
      </c>
      <c r="AD262" t="s">
        <v>1008</v>
      </c>
      <c r="AE262" t="s">
        <v>1009</v>
      </c>
      <c r="AF262" t="s">
        <v>570</v>
      </c>
      <c r="AG262" t="s">
        <v>735</v>
      </c>
      <c r="AH262" t="s">
        <v>570</v>
      </c>
    </row>
    <row r="263" spans="2:34" x14ac:dyDescent="0.25">
      <c r="B263" t="s">
        <v>972</v>
      </c>
      <c r="C263" t="s">
        <v>1011</v>
      </c>
      <c r="D263" t="s">
        <v>568</v>
      </c>
      <c r="E263" t="s">
        <v>594</v>
      </c>
      <c r="F263" t="s">
        <v>325</v>
      </c>
      <c r="G263" t="s">
        <v>53</v>
      </c>
      <c r="H263" t="s">
        <v>308</v>
      </c>
      <c r="I263" t="s">
        <v>339</v>
      </c>
      <c r="J263" t="s">
        <v>339</v>
      </c>
      <c r="K263" t="s">
        <v>339</v>
      </c>
      <c r="L263" t="s">
        <v>339</v>
      </c>
      <c r="M263" t="s">
        <v>339</v>
      </c>
      <c r="N263" t="s">
        <v>335</v>
      </c>
      <c r="O263" t="s">
        <v>949</v>
      </c>
      <c r="P263" t="s">
        <v>1012</v>
      </c>
      <c r="Q263" t="s">
        <v>339</v>
      </c>
      <c r="R263" t="s">
        <v>313</v>
      </c>
      <c r="S263" t="s">
        <v>50</v>
      </c>
      <c r="T263" t="s">
        <v>616</v>
      </c>
      <c r="U263" t="s">
        <v>684</v>
      </c>
      <c r="V263" t="s">
        <v>339</v>
      </c>
      <c r="W263" t="s">
        <v>339</v>
      </c>
      <c r="X263" t="s">
        <v>339</v>
      </c>
      <c r="Y263" t="s">
        <v>339</v>
      </c>
      <c r="Z263" t="s">
        <v>570</v>
      </c>
      <c r="AA263" t="s">
        <v>570</v>
      </c>
      <c r="AB263" t="s">
        <v>324</v>
      </c>
      <c r="AC263" t="s">
        <v>804</v>
      </c>
      <c r="AD263" t="s">
        <v>897</v>
      </c>
      <c r="AE263" t="s">
        <v>922</v>
      </c>
      <c r="AF263" t="s">
        <v>570</v>
      </c>
      <c r="AG263" t="s">
        <v>814</v>
      </c>
      <c r="AH263" t="s">
        <v>570</v>
      </c>
    </row>
    <row r="264" spans="2:34" x14ac:dyDescent="0.25">
      <c r="B264" t="s">
        <v>1239</v>
      </c>
      <c r="C264" t="s">
        <v>1113</v>
      </c>
      <c r="D264" t="s">
        <v>265</v>
      </c>
      <c r="E264" t="s">
        <v>1114</v>
      </c>
      <c r="F264" t="s">
        <v>694</v>
      </c>
      <c r="G264" t="s">
        <v>48</v>
      </c>
      <c r="H264" t="s">
        <v>48</v>
      </c>
      <c r="I264" t="s">
        <v>339</v>
      </c>
      <c r="J264" t="s">
        <v>339</v>
      </c>
      <c r="K264" t="s">
        <v>339</v>
      </c>
      <c r="L264" t="s">
        <v>339</v>
      </c>
      <c r="M264" t="s">
        <v>339</v>
      </c>
      <c r="N264" t="s">
        <v>40</v>
      </c>
      <c r="O264" t="s">
        <v>1506</v>
      </c>
      <c r="P264" t="s">
        <v>1628</v>
      </c>
      <c r="Q264" t="s">
        <v>339</v>
      </c>
      <c r="R264" t="s">
        <v>322</v>
      </c>
      <c r="S264" t="s">
        <v>317</v>
      </c>
      <c r="T264" t="s">
        <v>949</v>
      </c>
      <c r="U264" t="s">
        <v>3070</v>
      </c>
      <c r="V264" t="s">
        <v>308</v>
      </c>
      <c r="W264" t="s">
        <v>339</v>
      </c>
      <c r="X264" t="s">
        <v>339</v>
      </c>
      <c r="Y264" t="s">
        <v>308</v>
      </c>
      <c r="Z264" t="s">
        <v>570</v>
      </c>
      <c r="AA264" t="s">
        <v>570</v>
      </c>
      <c r="AB264" t="s">
        <v>324</v>
      </c>
      <c r="AC264" t="s">
        <v>1894</v>
      </c>
      <c r="AD264" t="s">
        <v>2985</v>
      </c>
      <c r="AE264" t="s">
        <v>1057</v>
      </c>
      <c r="AF264" t="s">
        <v>570</v>
      </c>
      <c r="AG264" t="s">
        <v>614</v>
      </c>
      <c r="AH264" t="s">
        <v>570</v>
      </c>
    </row>
    <row r="265" spans="2:34" x14ac:dyDescent="0.25">
      <c r="B265" t="s">
        <v>1241</v>
      </c>
      <c r="C265" t="s">
        <v>1227</v>
      </c>
      <c r="D265" t="s">
        <v>237</v>
      </c>
      <c r="E265" t="s">
        <v>588</v>
      </c>
      <c r="F265" t="s">
        <v>334</v>
      </c>
      <c r="G265" t="s">
        <v>45</v>
      </c>
      <c r="H265" t="s">
        <v>45</v>
      </c>
      <c r="I265" t="s">
        <v>339</v>
      </c>
      <c r="J265" t="s">
        <v>339</v>
      </c>
      <c r="K265" t="s">
        <v>339</v>
      </c>
      <c r="L265" t="s">
        <v>339</v>
      </c>
      <c r="M265" t="s">
        <v>339</v>
      </c>
      <c r="N265" t="s">
        <v>339</v>
      </c>
      <c r="O265" t="s">
        <v>339</v>
      </c>
      <c r="P265" t="s">
        <v>570</v>
      </c>
      <c r="Q265" t="s">
        <v>339</v>
      </c>
      <c r="R265" t="s">
        <v>724</v>
      </c>
      <c r="S265" t="s">
        <v>313</v>
      </c>
      <c r="T265" t="s">
        <v>690</v>
      </c>
      <c r="U265" t="s">
        <v>1063</v>
      </c>
      <c r="V265" t="s">
        <v>339</v>
      </c>
      <c r="W265" t="s">
        <v>308</v>
      </c>
      <c r="X265" t="s">
        <v>339</v>
      </c>
      <c r="Y265" t="s">
        <v>339</v>
      </c>
      <c r="Z265" t="s">
        <v>570</v>
      </c>
      <c r="AA265" t="s">
        <v>570</v>
      </c>
      <c r="AB265" t="s">
        <v>324</v>
      </c>
      <c r="AC265" t="s">
        <v>897</v>
      </c>
      <c r="AD265" t="s">
        <v>2292</v>
      </c>
      <c r="AE265" t="s">
        <v>1791</v>
      </c>
      <c r="AF265" t="s">
        <v>570</v>
      </c>
      <c r="AG265" t="s">
        <v>853</v>
      </c>
      <c r="AH265" t="s">
        <v>570</v>
      </c>
    </row>
    <row r="266" spans="2:34" x14ac:dyDescent="0.25">
      <c r="B266" t="s">
        <v>893</v>
      </c>
      <c r="C266" t="s">
        <v>1727</v>
      </c>
      <c r="D266" t="s">
        <v>587</v>
      </c>
      <c r="E266" t="s">
        <v>731</v>
      </c>
      <c r="F266" t="s">
        <v>330</v>
      </c>
      <c r="G266" t="s">
        <v>45</v>
      </c>
      <c r="H266" t="s">
        <v>41</v>
      </c>
      <c r="I266" t="s">
        <v>339</v>
      </c>
      <c r="J266" t="s">
        <v>339</v>
      </c>
      <c r="K266" t="s">
        <v>339</v>
      </c>
      <c r="L266" t="s">
        <v>339</v>
      </c>
      <c r="M266" t="s">
        <v>339</v>
      </c>
      <c r="N266" t="s">
        <v>339</v>
      </c>
      <c r="O266" t="s">
        <v>339</v>
      </c>
      <c r="P266" t="s">
        <v>570</v>
      </c>
      <c r="Q266" t="s">
        <v>339</v>
      </c>
      <c r="R266" t="s">
        <v>315</v>
      </c>
      <c r="S266" t="s">
        <v>52</v>
      </c>
      <c r="T266" t="s">
        <v>746</v>
      </c>
      <c r="U266" t="s">
        <v>2341</v>
      </c>
      <c r="V266" t="s">
        <v>40</v>
      </c>
      <c r="W266" t="s">
        <v>308</v>
      </c>
      <c r="X266" t="s">
        <v>308</v>
      </c>
      <c r="Y266" t="s">
        <v>40</v>
      </c>
      <c r="Z266" t="s">
        <v>570</v>
      </c>
      <c r="AA266" t="s">
        <v>570</v>
      </c>
      <c r="AB266" t="s">
        <v>324</v>
      </c>
      <c r="AC266" t="s">
        <v>2014</v>
      </c>
      <c r="AD266" t="s">
        <v>2279</v>
      </c>
      <c r="AE266" t="s">
        <v>2026</v>
      </c>
      <c r="AF266" t="s">
        <v>570</v>
      </c>
      <c r="AG266" t="s">
        <v>600</v>
      </c>
      <c r="AH266" t="s">
        <v>570</v>
      </c>
    </row>
    <row r="267" spans="2:34" x14ac:dyDescent="0.25">
      <c r="B267" t="s">
        <v>1244</v>
      </c>
      <c r="C267" t="s">
        <v>1215</v>
      </c>
      <c r="D267" t="s">
        <v>264</v>
      </c>
      <c r="E267" t="s">
        <v>731</v>
      </c>
      <c r="F267" t="s">
        <v>324</v>
      </c>
      <c r="G267" t="s">
        <v>47</v>
      </c>
      <c r="H267" t="s">
        <v>41</v>
      </c>
      <c r="I267" t="s">
        <v>339</v>
      </c>
      <c r="J267" t="s">
        <v>339</v>
      </c>
      <c r="K267" t="s">
        <v>339</v>
      </c>
      <c r="L267" t="s">
        <v>339</v>
      </c>
      <c r="M267" t="s">
        <v>339</v>
      </c>
      <c r="N267" t="s">
        <v>339</v>
      </c>
      <c r="O267" t="s">
        <v>339</v>
      </c>
      <c r="P267" t="s">
        <v>570</v>
      </c>
      <c r="Q267" t="s">
        <v>339</v>
      </c>
      <c r="R267" t="s">
        <v>324</v>
      </c>
      <c r="S267" t="s">
        <v>51</v>
      </c>
      <c r="T267" t="s">
        <v>982</v>
      </c>
      <c r="U267" t="s">
        <v>2322</v>
      </c>
      <c r="V267" t="s">
        <v>308</v>
      </c>
      <c r="W267" t="s">
        <v>308</v>
      </c>
      <c r="X267" t="s">
        <v>308</v>
      </c>
      <c r="Y267" t="s">
        <v>308</v>
      </c>
      <c r="Z267" t="s">
        <v>570</v>
      </c>
      <c r="AA267" t="s">
        <v>570</v>
      </c>
      <c r="AB267" t="s">
        <v>322</v>
      </c>
      <c r="AC267" t="s">
        <v>804</v>
      </c>
      <c r="AD267" t="s">
        <v>2301</v>
      </c>
      <c r="AE267" t="s">
        <v>963</v>
      </c>
      <c r="AF267" t="s">
        <v>570</v>
      </c>
      <c r="AG267" t="s">
        <v>652</v>
      </c>
      <c r="AH267" t="s">
        <v>570</v>
      </c>
    </row>
    <row r="268" spans="2:34" x14ac:dyDescent="0.25">
      <c r="B268" t="s">
        <v>951</v>
      </c>
      <c r="C268" t="s">
        <v>1051</v>
      </c>
      <c r="D268" t="s">
        <v>254</v>
      </c>
      <c r="E268" t="s">
        <v>594</v>
      </c>
      <c r="F268" t="s">
        <v>332</v>
      </c>
      <c r="G268" t="s">
        <v>42</v>
      </c>
      <c r="H268" t="s">
        <v>339</v>
      </c>
      <c r="I268" t="s">
        <v>339</v>
      </c>
      <c r="J268" t="s">
        <v>339</v>
      </c>
      <c r="K268" t="s">
        <v>339</v>
      </c>
      <c r="L268" t="s">
        <v>339</v>
      </c>
      <c r="M268" t="s">
        <v>339</v>
      </c>
      <c r="N268" t="s">
        <v>328</v>
      </c>
      <c r="O268" t="s">
        <v>919</v>
      </c>
      <c r="P268" t="s">
        <v>1789</v>
      </c>
      <c r="Q268" t="s">
        <v>308</v>
      </c>
      <c r="R268" t="s">
        <v>41</v>
      </c>
      <c r="S268" t="s">
        <v>40</v>
      </c>
      <c r="T268" t="s">
        <v>43</v>
      </c>
      <c r="U268" t="s">
        <v>756</v>
      </c>
      <c r="V268" t="s">
        <v>339</v>
      </c>
      <c r="W268" t="s">
        <v>40</v>
      </c>
      <c r="X268" t="s">
        <v>308</v>
      </c>
      <c r="Y268" t="s">
        <v>40</v>
      </c>
      <c r="Z268" t="s">
        <v>570</v>
      </c>
      <c r="AA268" t="s">
        <v>570</v>
      </c>
      <c r="AB268" t="s">
        <v>322</v>
      </c>
      <c r="AC268" t="s">
        <v>1036</v>
      </c>
      <c r="AD268" t="s">
        <v>1078</v>
      </c>
      <c r="AE268" t="s">
        <v>1079</v>
      </c>
      <c r="AF268" t="s">
        <v>570</v>
      </c>
      <c r="AG268" t="s">
        <v>677</v>
      </c>
      <c r="AH268" t="s">
        <v>570</v>
      </c>
    </row>
    <row r="269" spans="2:34" x14ac:dyDescent="0.25">
      <c r="B269" t="s">
        <v>1247</v>
      </c>
      <c r="C269" t="s">
        <v>1403</v>
      </c>
      <c r="D269" t="s">
        <v>566</v>
      </c>
      <c r="E269" t="s">
        <v>731</v>
      </c>
      <c r="F269" t="s">
        <v>330</v>
      </c>
      <c r="G269" t="s">
        <v>47</v>
      </c>
      <c r="H269" t="s">
        <v>53</v>
      </c>
      <c r="I269" t="s">
        <v>339</v>
      </c>
      <c r="J269" t="s">
        <v>339</v>
      </c>
      <c r="K269" t="s">
        <v>339</v>
      </c>
      <c r="L269" t="s">
        <v>339</v>
      </c>
      <c r="M269" t="s">
        <v>339</v>
      </c>
      <c r="N269" t="s">
        <v>339</v>
      </c>
      <c r="O269" t="s">
        <v>339</v>
      </c>
      <c r="P269" t="s">
        <v>570</v>
      </c>
      <c r="Q269" t="s">
        <v>339</v>
      </c>
      <c r="R269" t="s">
        <v>48</v>
      </c>
      <c r="S269" t="s">
        <v>44</v>
      </c>
      <c r="T269" t="s">
        <v>866</v>
      </c>
      <c r="U269" t="s">
        <v>3071</v>
      </c>
      <c r="V269" t="s">
        <v>40</v>
      </c>
      <c r="W269" t="s">
        <v>339</v>
      </c>
      <c r="X269" t="s">
        <v>339</v>
      </c>
      <c r="Y269" t="s">
        <v>40</v>
      </c>
      <c r="Z269" t="s">
        <v>570</v>
      </c>
      <c r="AA269" t="s">
        <v>570</v>
      </c>
      <c r="AB269" t="s">
        <v>322</v>
      </c>
      <c r="AC269" t="s">
        <v>3072</v>
      </c>
      <c r="AD269" t="s">
        <v>3072</v>
      </c>
      <c r="AE269" t="s">
        <v>1032</v>
      </c>
      <c r="AF269" t="s">
        <v>570</v>
      </c>
      <c r="AG269" t="s">
        <v>759</v>
      </c>
      <c r="AH269" t="s">
        <v>570</v>
      </c>
    </row>
    <row r="270" spans="2:34" x14ac:dyDescent="0.25">
      <c r="B270" t="s">
        <v>766</v>
      </c>
      <c r="C270" t="s">
        <v>1292</v>
      </c>
      <c r="D270" t="s">
        <v>1444</v>
      </c>
      <c r="E270" t="s">
        <v>588</v>
      </c>
      <c r="F270" t="s">
        <v>637</v>
      </c>
      <c r="G270" t="s">
        <v>47</v>
      </c>
      <c r="H270" t="s">
        <v>308</v>
      </c>
      <c r="I270" t="s">
        <v>339</v>
      </c>
      <c r="J270" t="s">
        <v>339</v>
      </c>
      <c r="K270" t="s">
        <v>339</v>
      </c>
      <c r="L270" t="s">
        <v>339</v>
      </c>
      <c r="M270" t="s">
        <v>339</v>
      </c>
      <c r="N270" t="s">
        <v>339</v>
      </c>
      <c r="O270" t="s">
        <v>339</v>
      </c>
      <c r="P270" t="s">
        <v>570</v>
      </c>
      <c r="Q270" t="s">
        <v>339</v>
      </c>
      <c r="R270" t="s">
        <v>338</v>
      </c>
      <c r="S270" t="s">
        <v>317</v>
      </c>
      <c r="T270" t="s">
        <v>1025</v>
      </c>
      <c r="U270" t="s">
        <v>3073</v>
      </c>
      <c r="V270" t="s">
        <v>339</v>
      </c>
      <c r="W270" t="s">
        <v>339</v>
      </c>
      <c r="X270" t="s">
        <v>339</v>
      </c>
      <c r="Y270" t="s">
        <v>308</v>
      </c>
      <c r="Z270" t="s">
        <v>570</v>
      </c>
      <c r="AA270" t="s">
        <v>570</v>
      </c>
      <c r="AB270" t="s">
        <v>322</v>
      </c>
      <c r="AC270" t="s">
        <v>3074</v>
      </c>
      <c r="AD270" t="s">
        <v>3075</v>
      </c>
      <c r="AE270" t="s">
        <v>988</v>
      </c>
      <c r="AF270" t="s">
        <v>570</v>
      </c>
      <c r="AG270" t="s">
        <v>913</v>
      </c>
      <c r="AH270" t="s">
        <v>570</v>
      </c>
    </row>
    <row r="271" spans="2:34" x14ac:dyDescent="0.25">
      <c r="B271" t="s">
        <v>710</v>
      </c>
      <c r="C271" t="s">
        <v>1108</v>
      </c>
      <c r="D271" t="s">
        <v>249</v>
      </c>
      <c r="E271" t="s">
        <v>731</v>
      </c>
      <c r="F271" t="s">
        <v>332</v>
      </c>
      <c r="G271" t="s">
        <v>45</v>
      </c>
      <c r="H271" t="s">
        <v>41</v>
      </c>
      <c r="I271" t="s">
        <v>339</v>
      </c>
      <c r="J271" t="s">
        <v>339</v>
      </c>
      <c r="K271" t="s">
        <v>339</v>
      </c>
      <c r="L271" t="s">
        <v>339</v>
      </c>
      <c r="M271" t="s">
        <v>339</v>
      </c>
      <c r="N271" t="s">
        <v>339</v>
      </c>
      <c r="O271" t="s">
        <v>339</v>
      </c>
      <c r="P271" t="s">
        <v>570</v>
      </c>
      <c r="Q271" t="s">
        <v>339</v>
      </c>
      <c r="R271" t="s">
        <v>315</v>
      </c>
      <c r="S271" t="s">
        <v>49</v>
      </c>
      <c r="T271" t="s">
        <v>599</v>
      </c>
      <c r="U271" t="s">
        <v>2312</v>
      </c>
      <c r="V271" t="s">
        <v>40</v>
      </c>
      <c r="W271" t="s">
        <v>308</v>
      </c>
      <c r="X271" t="s">
        <v>339</v>
      </c>
      <c r="Y271" t="s">
        <v>40</v>
      </c>
      <c r="Z271" t="s">
        <v>570</v>
      </c>
      <c r="AA271" t="s">
        <v>570</v>
      </c>
      <c r="AB271" t="s">
        <v>322</v>
      </c>
      <c r="AC271" t="s">
        <v>954</v>
      </c>
      <c r="AD271" t="s">
        <v>954</v>
      </c>
      <c r="AE271" t="s">
        <v>2036</v>
      </c>
      <c r="AF271" t="s">
        <v>570</v>
      </c>
      <c r="AG271" t="s">
        <v>691</v>
      </c>
      <c r="AH271" t="s">
        <v>570</v>
      </c>
    </row>
    <row r="272" spans="2:34" x14ac:dyDescent="0.25">
      <c r="B272" t="s">
        <v>1253</v>
      </c>
      <c r="C272" t="s">
        <v>1047</v>
      </c>
      <c r="D272" t="s">
        <v>239</v>
      </c>
      <c r="E272" t="s">
        <v>588</v>
      </c>
      <c r="F272" t="s">
        <v>336</v>
      </c>
      <c r="G272" t="s">
        <v>43</v>
      </c>
      <c r="H272" t="s">
        <v>40</v>
      </c>
      <c r="I272" t="s">
        <v>339</v>
      </c>
      <c r="J272" t="s">
        <v>339</v>
      </c>
      <c r="K272" t="s">
        <v>339</v>
      </c>
      <c r="L272" t="s">
        <v>339</v>
      </c>
      <c r="M272" t="s">
        <v>339</v>
      </c>
      <c r="N272" t="s">
        <v>339</v>
      </c>
      <c r="O272" t="s">
        <v>339</v>
      </c>
      <c r="P272" t="s">
        <v>570</v>
      </c>
      <c r="Q272" t="s">
        <v>339</v>
      </c>
      <c r="R272" t="s">
        <v>330</v>
      </c>
      <c r="S272" t="s">
        <v>52</v>
      </c>
      <c r="T272" t="s">
        <v>604</v>
      </c>
      <c r="U272" t="s">
        <v>1896</v>
      </c>
      <c r="V272" t="s">
        <v>40</v>
      </c>
      <c r="W272" t="s">
        <v>339</v>
      </c>
      <c r="X272" t="s">
        <v>339</v>
      </c>
      <c r="Y272" t="s">
        <v>40</v>
      </c>
      <c r="Z272" t="s">
        <v>570</v>
      </c>
      <c r="AA272" t="s">
        <v>570</v>
      </c>
      <c r="AB272" t="s">
        <v>322</v>
      </c>
      <c r="AC272" t="s">
        <v>807</v>
      </c>
      <c r="AD272" t="s">
        <v>807</v>
      </c>
      <c r="AE272" t="s">
        <v>963</v>
      </c>
      <c r="AF272" t="s">
        <v>570</v>
      </c>
      <c r="AG272" t="s">
        <v>908</v>
      </c>
      <c r="AH272" t="s">
        <v>570</v>
      </c>
    </row>
    <row r="273" spans="2:34" x14ac:dyDescent="0.25">
      <c r="B273" t="s">
        <v>771</v>
      </c>
      <c r="C273" t="s">
        <v>1298</v>
      </c>
      <c r="D273" t="s">
        <v>250</v>
      </c>
      <c r="E273" t="s">
        <v>594</v>
      </c>
      <c r="F273" t="s">
        <v>324</v>
      </c>
      <c r="G273" t="s">
        <v>47</v>
      </c>
      <c r="H273" t="s">
        <v>339</v>
      </c>
      <c r="I273" t="s">
        <v>339</v>
      </c>
      <c r="J273" t="s">
        <v>339</v>
      </c>
      <c r="K273" t="s">
        <v>339</v>
      </c>
      <c r="L273" t="s">
        <v>339</v>
      </c>
      <c r="M273" t="s">
        <v>339</v>
      </c>
      <c r="N273" t="s">
        <v>334</v>
      </c>
      <c r="O273" t="s">
        <v>591</v>
      </c>
      <c r="P273" t="s">
        <v>2314</v>
      </c>
      <c r="Q273" t="s">
        <v>339</v>
      </c>
      <c r="R273" t="s">
        <v>324</v>
      </c>
      <c r="S273" t="s">
        <v>313</v>
      </c>
      <c r="T273" t="s">
        <v>700</v>
      </c>
      <c r="U273" t="s">
        <v>3023</v>
      </c>
      <c r="V273" t="s">
        <v>339</v>
      </c>
      <c r="W273" t="s">
        <v>308</v>
      </c>
      <c r="X273" t="s">
        <v>339</v>
      </c>
      <c r="Y273" t="s">
        <v>339</v>
      </c>
      <c r="Z273" t="s">
        <v>570</v>
      </c>
      <c r="AA273" t="s">
        <v>570</v>
      </c>
      <c r="AB273" t="s">
        <v>322</v>
      </c>
      <c r="AC273" t="s">
        <v>3068</v>
      </c>
      <c r="AD273" t="s">
        <v>3076</v>
      </c>
      <c r="AE273" t="s">
        <v>1902</v>
      </c>
      <c r="AF273" t="s">
        <v>570</v>
      </c>
      <c r="AG273" t="s">
        <v>624</v>
      </c>
      <c r="AH273" t="s">
        <v>570</v>
      </c>
    </row>
    <row r="274" spans="2:34" x14ac:dyDescent="0.25">
      <c r="B274" t="s">
        <v>818</v>
      </c>
      <c r="C274" t="s">
        <v>1040</v>
      </c>
      <c r="D274" t="s">
        <v>266</v>
      </c>
      <c r="E274" t="s">
        <v>588</v>
      </c>
      <c r="F274" t="s">
        <v>346</v>
      </c>
      <c r="G274" t="s">
        <v>53</v>
      </c>
      <c r="H274" t="s">
        <v>53</v>
      </c>
      <c r="I274" t="s">
        <v>339</v>
      </c>
      <c r="J274" t="s">
        <v>339</v>
      </c>
      <c r="K274" t="s">
        <v>339</v>
      </c>
      <c r="L274" t="s">
        <v>339</v>
      </c>
      <c r="M274" t="s">
        <v>339</v>
      </c>
      <c r="N274" t="s">
        <v>339</v>
      </c>
      <c r="O274" t="s">
        <v>339</v>
      </c>
      <c r="P274" t="s">
        <v>570</v>
      </c>
      <c r="Q274" t="s">
        <v>339</v>
      </c>
      <c r="R274" t="s">
        <v>346</v>
      </c>
      <c r="S274" t="s">
        <v>51</v>
      </c>
      <c r="T274" t="s">
        <v>1010</v>
      </c>
      <c r="U274" t="s">
        <v>1041</v>
      </c>
      <c r="V274" t="s">
        <v>308</v>
      </c>
      <c r="W274" t="s">
        <v>339</v>
      </c>
      <c r="X274" t="s">
        <v>339</v>
      </c>
      <c r="Y274" t="s">
        <v>308</v>
      </c>
      <c r="Z274" t="s">
        <v>570</v>
      </c>
      <c r="AA274" t="s">
        <v>570</v>
      </c>
      <c r="AB274" t="s">
        <v>321</v>
      </c>
      <c r="AC274" t="s">
        <v>912</v>
      </c>
      <c r="AD274" t="s">
        <v>911</v>
      </c>
      <c r="AE274" t="s">
        <v>973</v>
      </c>
      <c r="AF274" t="s">
        <v>570</v>
      </c>
      <c r="AG274" t="s">
        <v>919</v>
      </c>
      <c r="AH274" t="s">
        <v>570</v>
      </c>
    </row>
    <row r="275" spans="2:34" x14ac:dyDescent="0.25">
      <c r="B275" t="s">
        <v>790</v>
      </c>
      <c r="C275" t="s">
        <v>1394</v>
      </c>
      <c r="D275" t="s">
        <v>587</v>
      </c>
      <c r="E275" t="s">
        <v>731</v>
      </c>
      <c r="F275" t="s">
        <v>324</v>
      </c>
      <c r="G275" t="s">
        <v>45</v>
      </c>
      <c r="H275" t="s">
        <v>308</v>
      </c>
      <c r="I275" t="s">
        <v>339</v>
      </c>
      <c r="J275" t="s">
        <v>339</v>
      </c>
      <c r="K275" t="s">
        <v>339</v>
      </c>
      <c r="L275" t="s">
        <v>339</v>
      </c>
      <c r="M275" t="s">
        <v>339</v>
      </c>
      <c r="N275" t="s">
        <v>308</v>
      </c>
      <c r="O275" t="s">
        <v>339</v>
      </c>
      <c r="P275" t="s">
        <v>939</v>
      </c>
      <c r="Q275" t="s">
        <v>339</v>
      </c>
      <c r="R275" t="s">
        <v>48</v>
      </c>
      <c r="S275" t="s">
        <v>42</v>
      </c>
      <c r="T275" t="s">
        <v>937</v>
      </c>
      <c r="U275" t="s">
        <v>3077</v>
      </c>
      <c r="V275" t="s">
        <v>308</v>
      </c>
      <c r="W275" t="s">
        <v>339</v>
      </c>
      <c r="X275" t="s">
        <v>339</v>
      </c>
      <c r="Y275" t="s">
        <v>308</v>
      </c>
      <c r="Z275" t="s">
        <v>570</v>
      </c>
      <c r="AA275" t="s">
        <v>570</v>
      </c>
      <c r="AB275" t="s">
        <v>321</v>
      </c>
      <c r="AC275" t="s">
        <v>2451</v>
      </c>
      <c r="AD275" t="s">
        <v>3072</v>
      </c>
      <c r="AE275" t="s">
        <v>457</v>
      </c>
      <c r="AF275" t="s">
        <v>570</v>
      </c>
      <c r="AG275" t="s">
        <v>592</v>
      </c>
      <c r="AH275" t="s">
        <v>570</v>
      </c>
    </row>
    <row r="276" spans="2:34" x14ac:dyDescent="0.25">
      <c r="B276" t="s">
        <v>648</v>
      </c>
      <c r="C276" t="s">
        <v>1283</v>
      </c>
      <c r="D276" t="s">
        <v>563</v>
      </c>
      <c r="E276" t="s">
        <v>588</v>
      </c>
      <c r="F276" t="s">
        <v>325</v>
      </c>
      <c r="G276" t="s">
        <v>48</v>
      </c>
      <c r="H276" t="s">
        <v>42</v>
      </c>
      <c r="I276" t="s">
        <v>339</v>
      </c>
      <c r="J276" t="s">
        <v>339</v>
      </c>
      <c r="K276" t="s">
        <v>339</v>
      </c>
      <c r="L276" t="s">
        <v>339</v>
      </c>
      <c r="M276" t="s">
        <v>339</v>
      </c>
      <c r="N276" t="s">
        <v>339</v>
      </c>
      <c r="O276" t="s">
        <v>339</v>
      </c>
      <c r="P276" t="s">
        <v>570</v>
      </c>
      <c r="Q276" t="s">
        <v>339</v>
      </c>
      <c r="R276" t="s">
        <v>321</v>
      </c>
      <c r="S276" t="s">
        <v>313</v>
      </c>
      <c r="T276" t="s">
        <v>840</v>
      </c>
      <c r="U276" t="s">
        <v>2028</v>
      </c>
      <c r="V276" t="s">
        <v>308</v>
      </c>
      <c r="W276" t="s">
        <v>339</v>
      </c>
      <c r="X276" t="s">
        <v>339</v>
      </c>
      <c r="Y276" t="s">
        <v>308</v>
      </c>
      <c r="Z276" t="s">
        <v>570</v>
      </c>
      <c r="AA276" t="s">
        <v>570</v>
      </c>
      <c r="AB276" t="s">
        <v>321</v>
      </c>
      <c r="AC276" t="s">
        <v>3078</v>
      </c>
      <c r="AD276" t="s">
        <v>3074</v>
      </c>
      <c r="AE276" t="s">
        <v>1857</v>
      </c>
      <c r="AF276" t="s">
        <v>570</v>
      </c>
      <c r="AG276" t="s">
        <v>848</v>
      </c>
      <c r="AH276" t="s">
        <v>570</v>
      </c>
    </row>
    <row r="277" spans="2:34" x14ac:dyDescent="0.25">
      <c r="B277" t="s">
        <v>1260</v>
      </c>
      <c r="C277" t="s">
        <v>1117</v>
      </c>
      <c r="D277" t="s">
        <v>238</v>
      </c>
      <c r="E277" t="s">
        <v>588</v>
      </c>
      <c r="F277" t="s">
        <v>328</v>
      </c>
      <c r="G277" t="s">
        <v>45</v>
      </c>
      <c r="H277" t="s">
        <v>40</v>
      </c>
      <c r="I277" t="s">
        <v>339</v>
      </c>
      <c r="J277" t="s">
        <v>339</v>
      </c>
      <c r="K277" t="s">
        <v>339</v>
      </c>
      <c r="L277" t="s">
        <v>339</v>
      </c>
      <c r="M277" t="s">
        <v>339</v>
      </c>
      <c r="N277" t="s">
        <v>43</v>
      </c>
      <c r="O277" t="s">
        <v>326</v>
      </c>
      <c r="P277" t="s">
        <v>742</v>
      </c>
      <c r="Q277" t="s">
        <v>308</v>
      </c>
      <c r="R277" t="s">
        <v>51</v>
      </c>
      <c r="S277" t="s">
        <v>45</v>
      </c>
      <c r="T277" t="s">
        <v>944</v>
      </c>
      <c r="U277" t="s">
        <v>2009</v>
      </c>
      <c r="V277" t="s">
        <v>339</v>
      </c>
      <c r="W277" t="s">
        <v>339</v>
      </c>
      <c r="X277" t="s">
        <v>339</v>
      </c>
      <c r="Y277" t="s">
        <v>308</v>
      </c>
      <c r="Z277" t="s">
        <v>570</v>
      </c>
      <c r="AA277" t="s">
        <v>570</v>
      </c>
      <c r="AB277" t="s">
        <v>321</v>
      </c>
      <c r="AC277" t="s">
        <v>1116</v>
      </c>
      <c r="AD277" t="s">
        <v>943</v>
      </c>
      <c r="AE277" t="s">
        <v>1794</v>
      </c>
      <c r="AF277" t="s">
        <v>570</v>
      </c>
      <c r="AG277" t="s">
        <v>907</v>
      </c>
      <c r="AH277" t="s">
        <v>570</v>
      </c>
    </row>
    <row r="278" spans="2:34" x14ac:dyDescent="0.25">
      <c r="B278" t="s">
        <v>1262</v>
      </c>
      <c r="C278" t="s">
        <v>1416</v>
      </c>
      <c r="D278" t="s">
        <v>249</v>
      </c>
      <c r="E278" t="s">
        <v>588</v>
      </c>
      <c r="F278" t="s">
        <v>346</v>
      </c>
      <c r="G278" t="s">
        <v>46</v>
      </c>
      <c r="H278" t="s">
        <v>40</v>
      </c>
      <c r="I278" t="s">
        <v>339</v>
      </c>
      <c r="J278" t="s">
        <v>339</v>
      </c>
      <c r="K278" t="s">
        <v>339</v>
      </c>
      <c r="L278" t="s">
        <v>339</v>
      </c>
      <c r="M278" t="s">
        <v>339</v>
      </c>
      <c r="N278" t="s">
        <v>339</v>
      </c>
      <c r="O278" t="s">
        <v>339</v>
      </c>
      <c r="P278" t="s">
        <v>570</v>
      </c>
      <c r="Q278" t="s">
        <v>339</v>
      </c>
      <c r="R278" t="s">
        <v>47</v>
      </c>
      <c r="S278" t="s">
        <v>44</v>
      </c>
      <c r="T278" t="s">
        <v>774</v>
      </c>
      <c r="U278" t="s">
        <v>3079</v>
      </c>
      <c r="V278" t="s">
        <v>40</v>
      </c>
      <c r="W278" t="s">
        <v>339</v>
      </c>
      <c r="X278" t="s">
        <v>339</v>
      </c>
      <c r="Y278" t="s">
        <v>40</v>
      </c>
      <c r="Z278" t="s">
        <v>570</v>
      </c>
      <c r="AA278" t="s">
        <v>570</v>
      </c>
      <c r="AB278" t="s">
        <v>321</v>
      </c>
      <c r="AC278" t="s">
        <v>1901</v>
      </c>
      <c r="AD278" t="s">
        <v>1901</v>
      </c>
      <c r="AE278" t="s">
        <v>1092</v>
      </c>
      <c r="AF278" t="s">
        <v>570</v>
      </c>
      <c r="AG278" t="s">
        <v>916</v>
      </c>
      <c r="AH278" t="s">
        <v>570</v>
      </c>
    </row>
    <row r="279" spans="2:34" x14ac:dyDescent="0.25">
      <c r="B279" t="s">
        <v>813</v>
      </c>
      <c r="C279" t="s">
        <v>1069</v>
      </c>
      <c r="D279" t="s">
        <v>249</v>
      </c>
      <c r="E279" t="s">
        <v>731</v>
      </c>
      <c r="F279" t="s">
        <v>328</v>
      </c>
      <c r="G279" t="s">
        <v>42</v>
      </c>
      <c r="H279" t="s">
        <v>42</v>
      </c>
      <c r="I279" t="s">
        <v>339</v>
      </c>
      <c r="J279" t="s">
        <v>339</v>
      </c>
      <c r="K279" t="s">
        <v>339</v>
      </c>
      <c r="L279" t="s">
        <v>339</v>
      </c>
      <c r="M279" t="s">
        <v>339</v>
      </c>
      <c r="N279" t="s">
        <v>339</v>
      </c>
      <c r="O279" t="s">
        <v>339</v>
      </c>
      <c r="P279" t="s">
        <v>570</v>
      </c>
      <c r="Q279" t="s">
        <v>339</v>
      </c>
      <c r="R279" t="s">
        <v>326</v>
      </c>
      <c r="S279" t="s">
        <v>321</v>
      </c>
      <c r="T279" t="s">
        <v>720</v>
      </c>
      <c r="U279" t="s">
        <v>1790</v>
      </c>
      <c r="V279" t="s">
        <v>339</v>
      </c>
      <c r="W279" t="s">
        <v>339</v>
      </c>
      <c r="X279" t="s">
        <v>339</v>
      </c>
      <c r="Y279" t="s">
        <v>339</v>
      </c>
      <c r="Z279" t="s">
        <v>570</v>
      </c>
      <c r="AA279" t="s">
        <v>570</v>
      </c>
      <c r="AB279" t="s">
        <v>321</v>
      </c>
      <c r="AC279" t="s">
        <v>941</v>
      </c>
      <c r="AD279" t="s">
        <v>1769</v>
      </c>
      <c r="AE279" t="s">
        <v>1791</v>
      </c>
      <c r="AF279" t="s">
        <v>570</v>
      </c>
      <c r="AG279" t="s">
        <v>675</v>
      </c>
      <c r="AH279" t="s">
        <v>570</v>
      </c>
    </row>
    <row r="280" spans="2:34" x14ac:dyDescent="0.25">
      <c r="B280" t="s">
        <v>54</v>
      </c>
      <c r="C280" t="s">
        <v>571</v>
      </c>
      <c r="D280" t="s">
        <v>55</v>
      </c>
      <c r="E280" t="s">
        <v>572</v>
      </c>
      <c r="F280" t="s">
        <v>573</v>
      </c>
      <c r="G280" t="s">
        <v>56</v>
      </c>
      <c r="H280" t="s">
        <v>574</v>
      </c>
      <c r="I280" t="s">
        <v>64</v>
      </c>
      <c r="J280" t="s">
        <v>65</v>
      </c>
      <c r="K280" t="s">
        <v>58</v>
      </c>
      <c r="L280" t="s">
        <v>66</v>
      </c>
      <c r="M280" t="s">
        <v>67</v>
      </c>
      <c r="N280" t="s">
        <v>65</v>
      </c>
      <c r="O280" t="s">
        <v>58</v>
      </c>
      <c r="P280" t="s">
        <v>69</v>
      </c>
      <c r="Q280" t="s">
        <v>66</v>
      </c>
      <c r="R280" t="s">
        <v>575</v>
      </c>
      <c r="S280" t="s">
        <v>576</v>
      </c>
      <c r="T280" t="s">
        <v>58</v>
      </c>
      <c r="U280" t="s">
        <v>577</v>
      </c>
      <c r="V280" t="s">
        <v>66</v>
      </c>
      <c r="W280" t="s">
        <v>157</v>
      </c>
      <c r="X280" t="s">
        <v>62</v>
      </c>
      <c r="Y280" t="s">
        <v>66</v>
      </c>
      <c r="Z280" t="s">
        <v>147</v>
      </c>
      <c r="AA280" t="s">
        <v>578</v>
      </c>
      <c r="AB280" t="s">
        <v>579</v>
      </c>
      <c r="AC280" t="s">
        <v>580</v>
      </c>
      <c r="AD280" t="s">
        <v>581</v>
      </c>
      <c r="AE280" t="s">
        <v>582</v>
      </c>
      <c r="AF280" t="s">
        <v>583</v>
      </c>
      <c r="AG280" t="s">
        <v>584</v>
      </c>
      <c r="AH280" t="s">
        <v>585</v>
      </c>
    </row>
    <row r="281" spans="2:34" x14ac:dyDescent="0.25">
      <c r="B281" t="s">
        <v>618</v>
      </c>
      <c r="C281" t="s">
        <v>1213</v>
      </c>
      <c r="D281" t="s">
        <v>246</v>
      </c>
      <c r="E281" t="s">
        <v>731</v>
      </c>
      <c r="F281" t="s">
        <v>332</v>
      </c>
      <c r="G281" t="s">
        <v>47</v>
      </c>
      <c r="H281" t="s">
        <v>44</v>
      </c>
      <c r="I281" t="s">
        <v>339</v>
      </c>
      <c r="J281" t="s">
        <v>339</v>
      </c>
      <c r="K281" t="s">
        <v>339</v>
      </c>
      <c r="L281" t="s">
        <v>339</v>
      </c>
      <c r="M281" t="s">
        <v>339</v>
      </c>
      <c r="N281" t="s">
        <v>339</v>
      </c>
      <c r="O281" t="s">
        <v>339</v>
      </c>
      <c r="P281" t="s">
        <v>570</v>
      </c>
      <c r="Q281" t="s">
        <v>339</v>
      </c>
      <c r="R281" t="s">
        <v>317</v>
      </c>
      <c r="S281" t="s">
        <v>48</v>
      </c>
      <c r="T281" t="s">
        <v>605</v>
      </c>
      <c r="U281" t="s">
        <v>1865</v>
      </c>
      <c r="V281" t="s">
        <v>40</v>
      </c>
      <c r="W281" t="s">
        <v>339</v>
      </c>
      <c r="X281" t="s">
        <v>339</v>
      </c>
      <c r="Y281" t="s">
        <v>40</v>
      </c>
      <c r="Z281" t="s">
        <v>570</v>
      </c>
      <c r="AA281" t="s">
        <v>570</v>
      </c>
      <c r="AB281" t="s">
        <v>321</v>
      </c>
      <c r="AC281" t="s">
        <v>943</v>
      </c>
      <c r="AD281" t="s">
        <v>943</v>
      </c>
      <c r="AE281" t="s">
        <v>1029</v>
      </c>
      <c r="AF281" t="s">
        <v>570</v>
      </c>
      <c r="AG281" t="s">
        <v>682</v>
      </c>
      <c r="AH281" t="s">
        <v>570</v>
      </c>
    </row>
    <row r="282" spans="2:34" x14ac:dyDescent="0.25">
      <c r="B282" t="s">
        <v>669</v>
      </c>
      <c r="C282" t="s">
        <v>1152</v>
      </c>
      <c r="D282" t="s">
        <v>246</v>
      </c>
      <c r="E282" t="s">
        <v>588</v>
      </c>
      <c r="F282" t="s">
        <v>338</v>
      </c>
      <c r="G282" t="s">
        <v>47</v>
      </c>
      <c r="H282" t="s">
        <v>41</v>
      </c>
      <c r="I282" t="s">
        <v>339</v>
      </c>
      <c r="J282" t="s">
        <v>339</v>
      </c>
      <c r="K282" t="s">
        <v>339</v>
      </c>
      <c r="L282" t="s">
        <v>339</v>
      </c>
      <c r="M282" t="s">
        <v>339</v>
      </c>
      <c r="N282" t="s">
        <v>40</v>
      </c>
      <c r="O282" t="s">
        <v>319</v>
      </c>
      <c r="P282" t="s">
        <v>3034</v>
      </c>
      <c r="Q282" t="s">
        <v>339</v>
      </c>
      <c r="R282" t="s">
        <v>315</v>
      </c>
      <c r="S282" t="s">
        <v>50</v>
      </c>
      <c r="T282" t="s">
        <v>609</v>
      </c>
      <c r="U282" t="s">
        <v>2252</v>
      </c>
      <c r="V282" t="s">
        <v>339</v>
      </c>
      <c r="W282" t="s">
        <v>339</v>
      </c>
      <c r="X282" t="s">
        <v>339</v>
      </c>
      <c r="Y282" t="s">
        <v>308</v>
      </c>
      <c r="Z282" t="s">
        <v>570</v>
      </c>
      <c r="AA282" t="s">
        <v>570</v>
      </c>
      <c r="AB282" t="s">
        <v>319</v>
      </c>
      <c r="AC282" t="s">
        <v>2018</v>
      </c>
      <c r="AD282" t="s">
        <v>2450</v>
      </c>
      <c r="AE282" t="s">
        <v>3080</v>
      </c>
      <c r="AF282" t="s">
        <v>570</v>
      </c>
      <c r="AG282" t="s">
        <v>927</v>
      </c>
      <c r="AH282" t="s">
        <v>570</v>
      </c>
    </row>
    <row r="283" spans="2:34" x14ac:dyDescent="0.25">
      <c r="B283" t="s">
        <v>1267</v>
      </c>
      <c r="C283" t="s">
        <v>1053</v>
      </c>
      <c r="D283" t="s">
        <v>245</v>
      </c>
      <c r="E283" t="s">
        <v>594</v>
      </c>
      <c r="F283" t="s">
        <v>334</v>
      </c>
      <c r="G283" t="s">
        <v>53</v>
      </c>
      <c r="H283" t="s">
        <v>339</v>
      </c>
      <c r="I283" t="s">
        <v>339</v>
      </c>
      <c r="J283" t="s">
        <v>339</v>
      </c>
      <c r="K283" t="s">
        <v>339</v>
      </c>
      <c r="L283" t="s">
        <v>339</v>
      </c>
      <c r="M283" t="s">
        <v>339</v>
      </c>
      <c r="N283" t="s">
        <v>321</v>
      </c>
      <c r="O283" t="s">
        <v>863</v>
      </c>
      <c r="P283" t="s">
        <v>1054</v>
      </c>
      <c r="Q283" t="s">
        <v>308</v>
      </c>
      <c r="R283" t="s">
        <v>45</v>
      </c>
      <c r="S283" t="s">
        <v>45</v>
      </c>
      <c r="T283" t="s">
        <v>336</v>
      </c>
      <c r="U283" t="s">
        <v>1055</v>
      </c>
      <c r="V283" t="s">
        <v>339</v>
      </c>
      <c r="W283" t="s">
        <v>308</v>
      </c>
      <c r="X283" t="s">
        <v>308</v>
      </c>
      <c r="Y283" t="s">
        <v>308</v>
      </c>
      <c r="Z283" t="s">
        <v>570</v>
      </c>
      <c r="AA283" t="s">
        <v>570</v>
      </c>
      <c r="AB283" t="s">
        <v>319</v>
      </c>
      <c r="AC283" t="s">
        <v>1056</v>
      </c>
      <c r="AD283" t="s">
        <v>1057</v>
      </c>
      <c r="AE283" t="s">
        <v>1058</v>
      </c>
      <c r="AF283" t="s">
        <v>570</v>
      </c>
      <c r="AG283" t="s">
        <v>620</v>
      </c>
      <c r="AH283" t="s">
        <v>570</v>
      </c>
    </row>
    <row r="284" spans="2:34" x14ac:dyDescent="0.25">
      <c r="B284" t="s">
        <v>1270</v>
      </c>
      <c r="C284" t="s">
        <v>1182</v>
      </c>
      <c r="D284" t="s">
        <v>246</v>
      </c>
      <c r="E284" t="s">
        <v>588</v>
      </c>
      <c r="F284" t="s">
        <v>325</v>
      </c>
      <c r="G284" t="s">
        <v>47</v>
      </c>
      <c r="H284" t="s">
        <v>308</v>
      </c>
      <c r="I284" t="s">
        <v>339</v>
      </c>
      <c r="J284" t="s">
        <v>339</v>
      </c>
      <c r="K284" t="s">
        <v>339</v>
      </c>
      <c r="L284" t="s">
        <v>339</v>
      </c>
      <c r="M284" t="s">
        <v>339</v>
      </c>
      <c r="N284" t="s">
        <v>339</v>
      </c>
      <c r="O284" t="s">
        <v>339</v>
      </c>
      <c r="P284" t="s">
        <v>570</v>
      </c>
      <c r="Q284" t="s">
        <v>339</v>
      </c>
      <c r="R284" t="s">
        <v>45</v>
      </c>
      <c r="S284" t="s">
        <v>53</v>
      </c>
      <c r="T284" t="s">
        <v>666</v>
      </c>
      <c r="U284" t="s">
        <v>3081</v>
      </c>
      <c r="V284" t="s">
        <v>40</v>
      </c>
      <c r="W284" t="s">
        <v>339</v>
      </c>
      <c r="X284" t="s">
        <v>339</v>
      </c>
      <c r="Y284" t="s">
        <v>40</v>
      </c>
      <c r="Z284" t="s">
        <v>570</v>
      </c>
      <c r="AA284" t="s">
        <v>570</v>
      </c>
      <c r="AB284" t="s">
        <v>319</v>
      </c>
      <c r="AC284" t="s">
        <v>2119</v>
      </c>
      <c r="AD284" t="s">
        <v>2119</v>
      </c>
      <c r="AE284" t="s">
        <v>1858</v>
      </c>
      <c r="AF284" t="s">
        <v>570</v>
      </c>
      <c r="AG284" t="s">
        <v>733</v>
      </c>
      <c r="AH284" t="s">
        <v>570</v>
      </c>
    </row>
    <row r="285" spans="2:34" x14ac:dyDescent="0.25">
      <c r="B285" t="s">
        <v>1273</v>
      </c>
      <c r="C285" t="s">
        <v>1193</v>
      </c>
      <c r="D285" t="s">
        <v>265</v>
      </c>
      <c r="E285" t="s">
        <v>731</v>
      </c>
      <c r="F285" t="s">
        <v>334</v>
      </c>
      <c r="G285" t="s">
        <v>48</v>
      </c>
      <c r="H285" t="s">
        <v>53</v>
      </c>
      <c r="I285" t="s">
        <v>339</v>
      </c>
      <c r="J285" t="s">
        <v>339</v>
      </c>
      <c r="K285" t="s">
        <v>339</v>
      </c>
      <c r="L285" t="s">
        <v>339</v>
      </c>
      <c r="M285" t="s">
        <v>339</v>
      </c>
      <c r="N285" t="s">
        <v>339</v>
      </c>
      <c r="O285" t="s">
        <v>339</v>
      </c>
      <c r="P285" t="s">
        <v>570</v>
      </c>
      <c r="Q285" t="s">
        <v>339</v>
      </c>
      <c r="R285" t="s">
        <v>49</v>
      </c>
      <c r="S285" t="s">
        <v>47</v>
      </c>
      <c r="T285" t="s">
        <v>591</v>
      </c>
      <c r="U285" t="s">
        <v>2341</v>
      </c>
      <c r="V285" t="s">
        <v>40</v>
      </c>
      <c r="W285" t="s">
        <v>308</v>
      </c>
      <c r="X285" t="s">
        <v>308</v>
      </c>
      <c r="Y285" t="s">
        <v>40</v>
      </c>
      <c r="Z285" t="s">
        <v>570</v>
      </c>
      <c r="AA285" t="s">
        <v>570</v>
      </c>
      <c r="AB285" t="s">
        <v>317</v>
      </c>
      <c r="AC285" t="s">
        <v>482</v>
      </c>
      <c r="AD285" t="s">
        <v>1902</v>
      </c>
      <c r="AE285" t="s">
        <v>1036</v>
      </c>
      <c r="AF285" t="s">
        <v>570</v>
      </c>
      <c r="AG285" t="s">
        <v>589</v>
      </c>
      <c r="AH285" t="s">
        <v>570</v>
      </c>
    </row>
    <row r="286" spans="2:34" x14ac:dyDescent="0.25">
      <c r="B286" t="s">
        <v>1276</v>
      </c>
      <c r="C286" t="s">
        <v>1358</v>
      </c>
      <c r="D286" t="s">
        <v>568</v>
      </c>
      <c r="E286" t="s">
        <v>588</v>
      </c>
      <c r="F286" t="s">
        <v>336</v>
      </c>
      <c r="G286" t="s">
        <v>45</v>
      </c>
      <c r="H286" t="s">
        <v>339</v>
      </c>
      <c r="I286" t="s">
        <v>339</v>
      </c>
      <c r="J286" t="s">
        <v>339</v>
      </c>
      <c r="K286" t="s">
        <v>339</v>
      </c>
      <c r="L286" t="s">
        <v>339</v>
      </c>
      <c r="M286" t="s">
        <v>339</v>
      </c>
      <c r="N286" t="s">
        <v>339</v>
      </c>
      <c r="O286" t="s">
        <v>339</v>
      </c>
      <c r="P286" t="s">
        <v>570</v>
      </c>
      <c r="Q286" t="s">
        <v>339</v>
      </c>
      <c r="R286" t="s">
        <v>317</v>
      </c>
      <c r="S286" t="s">
        <v>49</v>
      </c>
      <c r="T286" t="s">
        <v>659</v>
      </c>
      <c r="U286" t="s">
        <v>2031</v>
      </c>
      <c r="V286" t="s">
        <v>339</v>
      </c>
      <c r="W286" t="s">
        <v>339</v>
      </c>
      <c r="X286" t="s">
        <v>339</v>
      </c>
      <c r="Y286" t="s">
        <v>339</v>
      </c>
      <c r="Z286" t="s">
        <v>570</v>
      </c>
      <c r="AA286" t="s">
        <v>570</v>
      </c>
      <c r="AB286" t="s">
        <v>317</v>
      </c>
      <c r="AC286" t="s">
        <v>2032</v>
      </c>
      <c r="AD286" t="s">
        <v>960</v>
      </c>
      <c r="AE286" t="s">
        <v>1032</v>
      </c>
      <c r="AF286" t="s">
        <v>570</v>
      </c>
      <c r="AG286" t="s">
        <v>871</v>
      </c>
      <c r="AH286" t="s">
        <v>570</v>
      </c>
    </row>
    <row r="287" spans="2:34" x14ac:dyDescent="0.25">
      <c r="B287" t="s">
        <v>1279</v>
      </c>
      <c r="C287" t="s">
        <v>1229</v>
      </c>
      <c r="D287" t="s">
        <v>252</v>
      </c>
      <c r="E287" t="s">
        <v>731</v>
      </c>
      <c r="F287" t="s">
        <v>334</v>
      </c>
      <c r="G287" t="s">
        <v>45</v>
      </c>
      <c r="H287" t="s">
        <v>40</v>
      </c>
      <c r="I287" t="s">
        <v>339</v>
      </c>
      <c r="J287" t="s">
        <v>339</v>
      </c>
      <c r="K287" t="s">
        <v>339</v>
      </c>
      <c r="L287" t="s">
        <v>339</v>
      </c>
      <c r="M287" t="s">
        <v>339</v>
      </c>
      <c r="N287" t="s">
        <v>339</v>
      </c>
      <c r="O287" t="s">
        <v>339</v>
      </c>
      <c r="P287" t="s">
        <v>570</v>
      </c>
      <c r="Q287" t="s">
        <v>339</v>
      </c>
      <c r="R287" t="s">
        <v>45</v>
      </c>
      <c r="S287" t="s">
        <v>43</v>
      </c>
      <c r="T287" t="s">
        <v>635</v>
      </c>
      <c r="U287" t="s">
        <v>1976</v>
      </c>
      <c r="V287" t="s">
        <v>40</v>
      </c>
      <c r="W287" t="s">
        <v>339</v>
      </c>
      <c r="X287" t="s">
        <v>339</v>
      </c>
      <c r="Y287" t="s">
        <v>40</v>
      </c>
      <c r="Z287" t="s">
        <v>570</v>
      </c>
      <c r="AA287" t="s">
        <v>570</v>
      </c>
      <c r="AB287" t="s">
        <v>317</v>
      </c>
      <c r="AC287" t="s">
        <v>1092</v>
      </c>
      <c r="AD287" t="s">
        <v>1092</v>
      </c>
      <c r="AE287" t="s">
        <v>1174</v>
      </c>
      <c r="AF287" t="s">
        <v>570</v>
      </c>
      <c r="AG287" t="s">
        <v>639</v>
      </c>
      <c r="AH287" t="s">
        <v>570</v>
      </c>
    </row>
    <row r="288" spans="2:34" x14ac:dyDescent="0.25">
      <c r="B288" t="s">
        <v>1281</v>
      </c>
      <c r="C288" t="s">
        <v>1264</v>
      </c>
      <c r="D288" t="s">
        <v>265</v>
      </c>
      <c r="E288" t="s">
        <v>588</v>
      </c>
      <c r="F288" t="s">
        <v>338</v>
      </c>
      <c r="G288" t="s">
        <v>45</v>
      </c>
      <c r="H288" t="s">
        <v>308</v>
      </c>
      <c r="I288" t="s">
        <v>339</v>
      </c>
      <c r="J288" t="s">
        <v>339</v>
      </c>
      <c r="K288" t="s">
        <v>339</v>
      </c>
      <c r="L288" t="s">
        <v>339</v>
      </c>
      <c r="M288" t="s">
        <v>339</v>
      </c>
      <c r="N288" t="s">
        <v>339</v>
      </c>
      <c r="O288" t="s">
        <v>339</v>
      </c>
      <c r="P288" t="s">
        <v>570</v>
      </c>
      <c r="Q288" t="s">
        <v>339</v>
      </c>
      <c r="R288" t="s">
        <v>325</v>
      </c>
      <c r="S288" t="s">
        <v>49</v>
      </c>
      <c r="T288" t="s">
        <v>921</v>
      </c>
      <c r="U288" t="s">
        <v>3082</v>
      </c>
      <c r="V288" t="s">
        <v>339</v>
      </c>
      <c r="W288" t="s">
        <v>339</v>
      </c>
      <c r="X288" t="s">
        <v>339</v>
      </c>
      <c r="Y288" t="s">
        <v>339</v>
      </c>
      <c r="Z288" t="s">
        <v>308</v>
      </c>
      <c r="AA288" t="s">
        <v>570</v>
      </c>
      <c r="AB288" t="s">
        <v>317</v>
      </c>
      <c r="AC288" t="s">
        <v>3083</v>
      </c>
      <c r="AD288" t="s">
        <v>954</v>
      </c>
      <c r="AE288" t="s">
        <v>3084</v>
      </c>
      <c r="AF288" t="s">
        <v>570</v>
      </c>
      <c r="AG288" t="s">
        <v>803</v>
      </c>
      <c r="AH288" t="s">
        <v>570</v>
      </c>
    </row>
    <row r="289" spans="2:34" x14ac:dyDescent="0.25">
      <c r="B289" t="s">
        <v>924</v>
      </c>
      <c r="C289" t="s">
        <v>1180</v>
      </c>
      <c r="D289" t="s">
        <v>256</v>
      </c>
      <c r="E289" t="s">
        <v>731</v>
      </c>
      <c r="F289" t="s">
        <v>328</v>
      </c>
      <c r="G289" t="s">
        <v>47</v>
      </c>
      <c r="H289" t="s">
        <v>45</v>
      </c>
      <c r="I289" t="s">
        <v>339</v>
      </c>
      <c r="J289" t="s">
        <v>339</v>
      </c>
      <c r="K289" t="s">
        <v>339</v>
      </c>
      <c r="L289" t="s">
        <v>339</v>
      </c>
      <c r="M289" t="s">
        <v>339</v>
      </c>
      <c r="N289" t="s">
        <v>339</v>
      </c>
      <c r="O289" t="s">
        <v>339</v>
      </c>
      <c r="P289" t="s">
        <v>570</v>
      </c>
      <c r="Q289" t="s">
        <v>339</v>
      </c>
      <c r="R289" t="s">
        <v>313</v>
      </c>
      <c r="S289" t="s">
        <v>51</v>
      </c>
      <c r="T289" t="s">
        <v>649</v>
      </c>
      <c r="U289" t="s">
        <v>1130</v>
      </c>
      <c r="V289" t="s">
        <v>308</v>
      </c>
      <c r="W289" t="s">
        <v>339</v>
      </c>
      <c r="X289" t="s">
        <v>339</v>
      </c>
      <c r="Y289" t="s">
        <v>308</v>
      </c>
      <c r="Z289" t="s">
        <v>570</v>
      </c>
      <c r="AA289" t="s">
        <v>570</v>
      </c>
      <c r="AB289" t="s">
        <v>317</v>
      </c>
      <c r="AC289" t="s">
        <v>3085</v>
      </c>
      <c r="AD289" t="s">
        <v>2035</v>
      </c>
      <c r="AE289" t="s">
        <v>3086</v>
      </c>
      <c r="AF289" t="s">
        <v>570</v>
      </c>
      <c r="AG289" t="s">
        <v>656</v>
      </c>
      <c r="AH289" t="s">
        <v>570</v>
      </c>
    </row>
    <row r="290" spans="2:34" x14ac:dyDescent="0.25">
      <c r="B290" t="s">
        <v>1285</v>
      </c>
      <c r="C290" t="s">
        <v>1118</v>
      </c>
      <c r="D290" t="s">
        <v>252</v>
      </c>
      <c r="E290" t="s">
        <v>594</v>
      </c>
      <c r="F290" t="s">
        <v>330</v>
      </c>
      <c r="G290" t="s">
        <v>46</v>
      </c>
      <c r="H290" t="s">
        <v>339</v>
      </c>
      <c r="I290" t="s">
        <v>339</v>
      </c>
      <c r="J290" t="s">
        <v>339</v>
      </c>
      <c r="K290" t="s">
        <v>339</v>
      </c>
      <c r="L290" t="s">
        <v>339</v>
      </c>
      <c r="M290" t="s">
        <v>339</v>
      </c>
      <c r="N290" t="s">
        <v>322</v>
      </c>
      <c r="O290" t="s">
        <v>624</v>
      </c>
      <c r="P290" t="s">
        <v>2316</v>
      </c>
      <c r="Q290" t="s">
        <v>339</v>
      </c>
      <c r="R290" t="s">
        <v>49</v>
      </c>
      <c r="S290" t="s">
        <v>47</v>
      </c>
      <c r="T290" t="s">
        <v>829</v>
      </c>
      <c r="U290" t="s">
        <v>2317</v>
      </c>
      <c r="V290" t="s">
        <v>308</v>
      </c>
      <c r="W290" t="s">
        <v>40</v>
      </c>
      <c r="X290" t="s">
        <v>308</v>
      </c>
      <c r="Y290" t="s">
        <v>308</v>
      </c>
      <c r="Z290" t="s">
        <v>570</v>
      </c>
      <c r="AA290" t="s">
        <v>570</v>
      </c>
      <c r="AB290" t="s">
        <v>317</v>
      </c>
      <c r="AC290" t="s">
        <v>482</v>
      </c>
      <c r="AD290" t="s">
        <v>1902</v>
      </c>
      <c r="AE290" t="s">
        <v>1036</v>
      </c>
      <c r="AF290" t="s">
        <v>570</v>
      </c>
      <c r="AG290" t="s">
        <v>702</v>
      </c>
      <c r="AH290" t="s">
        <v>570</v>
      </c>
    </row>
    <row r="291" spans="2:34" x14ac:dyDescent="0.25">
      <c r="B291" t="s">
        <v>1287</v>
      </c>
      <c r="C291" t="s">
        <v>1071</v>
      </c>
      <c r="D291" t="s">
        <v>566</v>
      </c>
      <c r="E291" t="s">
        <v>588</v>
      </c>
      <c r="F291" t="s">
        <v>326</v>
      </c>
      <c r="G291" t="s">
        <v>43</v>
      </c>
      <c r="H291" t="s">
        <v>308</v>
      </c>
      <c r="I291" t="s">
        <v>339</v>
      </c>
      <c r="J291" t="s">
        <v>339</v>
      </c>
      <c r="K291" t="s">
        <v>339</v>
      </c>
      <c r="L291" t="s">
        <v>339</v>
      </c>
      <c r="M291" t="s">
        <v>339</v>
      </c>
      <c r="N291" t="s">
        <v>339</v>
      </c>
      <c r="O291" t="s">
        <v>339</v>
      </c>
      <c r="P291" t="s">
        <v>570</v>
      </c>
      <c r="Q291" t="s">
        <v>339</v>
      </c>
      <c r="R291" t="s">
        <v>41</v>
      </c>
      <c r="S291" t="s">
        <v>41</v>
      </c>
      <c r="T291" t="s">
        <v>629</v>
      </c>
      <c r="U291" t="s">
        <v>1072</v>
      </c>
      <c r="V291" t="s">
        <v>40</v>
      </c>
      <c r="W291" t="s">
        <v>339</v>
      </c>
      <c r="X291" t="s">
        <v>339</v>
      </c>
      <c r="Y291" t="s">
        <v>40</v>
      </c>
      <c r="Z291" t="s">
        <v>570</v>
      </c>
      <c r="AA291" t="s">
        <v>570</v>
      </c>
      <c r="AB291" t="s">
        <v>317</v>
      </c>
      <c r="AC291" t="s">
        <v>1045</v>
      </c>
      <c r="AD291" t="s">
        <v>1045</v>
      </c>
      <c r="AE291" t="s">
        <v>310</v>
      </c>
      <c r="AF291" t="s">
        <v>570</v>
      </c>
      <c r="AG291" t="s">
        <v>609</v>
      </c>
      <c r="AH291" t="s">
        <v>570</v>
      </c>
    </row>
    <row r="292" spans="2:34" x14ac:dyDescent="0.25">
      <c r="B292" t="s">
        <v>1290</v>
      </c>
      <c r="C292" t="s">
        <v>1169</v>
      </c>
      <c r="D292" t="s">
        <v>247</v>
      </c>
      <c r="E292" t="s">
        <v>588</v>
      </c>
      <c r="F292" t="s">
        <v>326</v>
      </c>
      <c r="G292" t="s">
        <v>45</v>
      </c>
      <c r="H292" t="s">
        <v>42</v>
      </c>
      <c r="I292" t="s">
        <v>339</v>
      </c>
      <c r="J292" t="s">
        <v>339</v>
      </c>
      <c r="K292" t="s">
        <v>339</v>
      </c>
      <c r="L292" t="s">
        <v>339</v>
      </c>
      <c r="M292" t="s">
        <v>339</v>
      </c>
      <c r="N292" t="s">
        <v>339</v>
      </c>
      <c r="O292" t="s">
        <v>339</v>
      </c>
      <c r="P292" t="s">
        <v>570</v>
      </c>
      <c r="Q292" t="s">
        <v>339</v>
      </c>
      <c r="R292" t="s">
        <v>336</v>
      </c>
      <c r="S292" t="s">
        <v>317</v>
      </c>
      <c r="T292" t="s">
        <v>788</v>
      </c>
      <c r="U292" t="s">
        <v>3087</v>
      </c>
      <c r="V292" t="s">
        <v>339</v>
      </c>
      <c r="W292" t="s">
        <v>339</v>
      </c>
      <c r="X292" t="s">
        <v>339</v>
      </c>
      <c r="Y292" t="s">
        <v>339</v>
      </c>
      <c r="Z292" t="s">
        <v>570</v>
      </c>
      <c r="AA292" t="s">
        <v>570</v>
      </c>
      <c r="AB292" t="s">
        <v>317</v>
      </c>
      <c r="AC292" t="s">
        <v>3055</v>
      </c>
      <c r="AD292" t="s">
        <v>3056</v>
      </c>
      <c r="AE292" t="s">
        <v>1124</v>
      </c>
      <c r="AF292" t="s">
        <v>570</v>
      </c>
      <c r="AG292" t="s">
        <v>935</v>
      </c>
      <c r="AH292" t="s">
        <v>570</v>
      </c>
    </row>
    <row r="293" spans="2:34" x14ac:dyDescent="0.25">
      <c r="B293" t="s">
        <v>596</v>
      </c>
      <c r="C293" t="s">
        <v>1443</v>
      </c>
      <c r="D293" t="s">
        <v>1444</v>
      </c>
      <c r="E293" t="s">
        <v>594</v>
      </c>
      <c r="F293" t="s">
        <v>326</v>
      </c>
      <c r="G293" t="s">
        <v>47</v>
      </c>
      <c r="H293" t="s">
        <v>339</v>
      </c>
      <c r="I293" t="s">
        <v>339</v>
      </c>
      <c r="J293" t="s">
        <v>339</v>
      </c>
      <c r="K293" t="s">
        <v>339</v>
      </c>
      <c r="L293" t="s">
        <v>339</v>
      </c>
      <c r="M293" t="s">
        <v>339</v>
      </c>
      <c r="N293" t="s">
        <v>324</v>
      </c>
      <c r="O293" t="s">
        <v>1073</v>
      </c>
      <c r="P293" t="s">
        <v>3088</v>
      </c>
      <c r="Q293" t="s">
        <v>339</v>
      </c>
      <c r="R293" t="s">
        <v>308</v>
      </c>
      <c r="S293" t="s">
        <v>308</v>
      </c>
      <c r="T293" t="s">
        <v>1096</v>
      </c>
      <c r="U293" t="s">
        <v>1097</v>
      </c>
      <c r="V293" t="s">
        <v>339</v>
      </c>
      <c r="W293" t="s">
        <v>339</v>
      </c>
      <c r="X293" t="s">
        <v>339</v>
      </c>
      <c r="Y293" t="s">
        <v>339</v>
      </c>
      <c r="Z293" t="s">
        <v>570</v>
      </c>
      <c r="AA293" t="s">
        <v>570</v>
      </c>
      <c r="AB293" t="s">
        <v>315</v>
      </c>
      <c r="AC293" t="s">
        <v>517</v>
      </c>
      <c r="AD293" t="s">
        <v>481</v>
      </c>
      <c r="AE293" t="s">
        <v>458</v>
      </c>
      <c r="AF293" t="s">
        <v>570</v>
      </c>
      <c r="AG293" t="s">
        <v>826</v>
      </c>
      <c r="AH293" t="s">
        <v>570</v>
      </c>
    </row>
    <row r="294" spans="2:34" x14ac:dyDescent="0.25">
      <c r="B294" t="s">
        <v>1293</v>
      </c>
      <c r="C294" t="s">
        <v>1173</v>
      </c>
      <c r="D294" t="s">
        <v>253</v>
      </c>
      <c r="E294" t="s">
        <v>588</v>
      </c>
      <c r="F294" t="s">
        <v>346</v>
      </c>
      <c r="G294" t="s">
        <v>47</v>
      </c>
      <c r="H294" t="s">
        <v>41</v>
      </c>
      <c r="I294" t="s">
        <v>339</v>
      </c>
      <c r="J294" t="s">
        <v>339</v>
      </c>
      <c r="K294" t="s">
        <v>339</v>
      </c>
      <c r="L294" t="s">
        <v>339</v>
      </c>
      <c r="M294" t="s">
        <v>339</v>
      </c>
      <c r="N294" t="s">
        <v>339</v>
      </c>
      <c r="O294" t="s">
        <v>339</v>
      </c>
      <c r="P294" t="s">
        <v>570</v>
      </c>
      <c r="Q294" t="s">
        <v>339</v>
      </c>
      <c r="R294" t="s">
        <v>328</v>
      </c>
      <c r="S294" t="s">
        <v>319</v>
      </c>
      <c r="T294" t="s">
        <v>992</v>
      </c>
      <c r="U294" t="s">
        <v>2318</v>
      </c>
      <c r="V294" t="s">
        <v>339</v>
      </c>
      <c r="W294" t="s">
        <v>339</v>
      </c>
      <c r="X294" t="s">
        <v>339</v>
      </c>
      <c r="Y294" t="s">
        <v>339</v>
      </c>
      <c r="Z294" t="s">
        <v>570</v>
      </c>
      <c r="AA294" t="s">
        <v>570</v>
      </c>
      <c r="AB294" t="s">
        <v>315</v>
      </c>
      <c r="AC294" t="s">
        <v>993</v>
      </c>
      <c r="AD294" t="s">
        <v>885</v>
      </c>
      <c r="AE294" t="s">
        <v>974</v>
      </c>
      <c r="AF294" t="s">
        <v>570</v>
      </c>
      <c r="AG294" t="s">
        <v>944</v>
      </c>
      <c r="AH294" t="s">
        <v>570</v>
      </c>
    </row>
    <row r="295" spans="2:34" x14ac:dyDescent="0.25">
      <c r="B295" t="s">
        <v>763</v>
      </c>
      <c r="C295" t="s">
        <v>1205</v>
      </c>
      <c r="D295" t="s">
        <v>239</v>
      </c>
      <c r="E295" t="s">
        <v>731</v>
      </c>
      <c r="F295" t="s">
        <v>324</v>
      </c>
      <c r="G295" t="s">
        <v>45</v>
      </c>
      <c r="H295" t="s">
        <v>41</v>
      </c>
      <c r="I295" t="s">
        <v>339</v>
      </c>
      <c r="J295" t="s">
        <v>339</v>
      </c>
      <c r="K295" t="s">
        <v>339</v>
      </c>
      <c r="L295" t="s">
        <v>339</v>
      </c>
      <c r="M295" t="s">
        <v>339</v>
      </c>
      <c r="N295" t="s">
        <v>339</v>
      </c>
      <c r="O295" t="s">
        <v>339</v>
      </c>
      <c r="P295" t="s">
        <v>570</v>
      </c>
      <c r="Q295" t="s">
        <v>339</v>
      </c>
      <c r="R295" t="s">
        <v>335</v>
      </c>
      <c r="S295" t="s">
        <v>326</v>
      </c>
      <c r="T295" t="s">
        <v>1080</v>
      </c>
      <c r="U295" t="s">
        <v>2312</v>
      </c>
      <c r="V295" t="s">
        <v>339</v>
      </c>
      <c r="W295" t="s">
        <v>339</v>
      </c>
      <c r="X295" t="s">
        <v>339</v>
      </c>
      <c r="Y295" t="s">
        <v>339</v>
      </c>
      <c r="Z295" t="s">
        <v>570</v>
      </c>
      <c r="AA295" t="s">
        <v>570</v>
      </c>
      <c r="AB295" t="s">
        <v>315</v>
      </c>
      <c r="AC295" t="s">
        <v>3027</v>
      </c>
      <c r="AD295" t="s">
        <v>1895</v>
      </c>
      <c r="AE295" t="s">
        <v>3089</v>
      </c>
      <c r="AF295" t="s">
        <v>570</v>
      </c>
      <c r="AG295" t="s">
        <v>781</v>
      </c>
      <c r="AH295" t="s">
        <v>570</v>
      </c>
    </row>
    <row r="296" spans="2:34" x14ac:dyDescent="0.25">
      <c r="B296" t="s">
        <v>1297</v>
      </c>
      <c r="C296" t="s">
        <v>1098</v>
      </c>
      <c r="D296" t="s">
        <v>241</v>
      </c>
      <c r="E296" t="s">
        <v>641</v>
      </c>
      <c r="F296" t="s">
        <v>335</v>
      </c>
      <c r="G296" t="s">
        <v>40</v>
      </c>
      <c r="H296" t="s">
        <v>40</v>
      </c>
      <c r="I296" t="s">
        <v>322</v>
      </c>
      <c r="J296" t="s">
        <v>633</v>
      </c>
      <c r="K296" t="s">
        <v>1099</v>
      </c>
      <c r="L296" t="s">
        <v>40</v>
      </c>
      <c r="M296" t="s">
        <v>339</v>
      </c>
      <c r="N296" t="s">
        <v>40</v>
      </c>
      <c r="O296" t="s">
        <v>41</v>
      </c>
      <c r="P296" t="s">
        <v>770</v>
      </c>
      <c r="Q296" t="s">
        <v>339</v>
      </c>
      <c r="R296" t="s">
        <v>339</v>
      </c>
      <c r="S296" t="s">
        <v>339</v>
      </c>
      <c r="T296" t="s">
        <v>339</v>
      </c>
      <c r="U296" t="s">
        <v>570</v>
      </c>
      <c r="V296" t="s">
        <v>339</v>
      </c>
      <c r="W296" t="s">
        <v>339</v>
      </c>
      <c r="X296" t="s">
        <v>339</v>
      </c>
      <c r="Y296" t="s">
        <v>339</v>
      </c>
      <c r="Z296" t="s">
        <v>570</v>
      </c>
      <c r="AA296" t="s">
        <v>570</v>
      </c>
      <c r="AB296" t="s">
        <v>313</v>
      </c>
      <c r="AC296" t="s">
        <v>314</v>
      </c>
      <c r="AD296" t="s">
        <v>314</v>
      </c>
      <c r="AE296" t="s">
        <v>314</v>
      </c>
      <c r="AF296" t="s">
        <v>570</v>
      </c>
      <c r="AG296" t="s">
        <v>721</v>
      </c>
      <c r="AH296" t="s">
        <v>570</v>
      </c>
    </row>
    <row r="297" spans="2:34" x14ac:dyDescent="0.25">
      <c r="B297" t="s">
        <v>1299</v>
      </c>
      <c r="C297" t="s">
        <v>1807</v>
      </c>
      <c r="D297" t="s">
        <v>566</v>
      </c>
      <c r="E297" t="s">
        <v>594</v>
      </c>
      <c r="F297" t="s">
        <v>325</v>
      </c>
      <c r="G297" t="s">
        <v>43</v>
      </c>
      <c r="H297" t="s">
        <v>339</v>
      </c>
      <c r="I297" t="s">
        <v>339</v>
      </c>
      <c r="J297" t="s">
        <v>339</v>
      </c>
      <c r="K297" t="s">
        <v>339</v>
      </c>
      <c r="L297" t="s">
        <v>339</v>
      </c>
      <c r="M297" t="s">
        <v>339</v>
      </c>
      <c r="N297" t="s">
        <v>322</v>
      </c>
      <c r="O297" t="s">
        <v>970</v>
      </c>
      <c r="P297" t="s">
        <v>3090</v>
      </c>
      <c r="Q297" t="s">
        <v>339</v>
      </c>
      <c r="R297" t="s">
        <v>42</v>
      </c>
      <c r="S297" t="s">
        <v>53</v>
      </c>
      <c r="T297" t="s">
        <v>627</v>
      </c>
      <c r="U297" t="s">
        <v>3091</v>
      </c>
      <c r="V297" t="s">
        <v>339</v>
      </c>
      <c r="W297" t="s">
        <v>308</v>
      </c>
      <c r="X297" t="s">
        <v>339</v>
      </c>
      <c r="Y297" t="s">
        <v>339</v>
      </c>
      <c r="Z297" t="s">
        <v>570</v>
      </c>
      <c r="AA297" t="s">
        <v>570</v>
      </c>
      <c r="AB297" t="s">
        <v>313</v>
      </c>
      <c r="AC297" t="s">
        <v>1110</v>
      </c>
      <c r="AD297" t="s">
        <v>2449</v>
      </c>
      <c r="AE297" t="s">
        <v>312</v>
      </c>
      <c r="AF297" t="s">
        <v>570</v>
      </c>
      <c r="AG297" t="s">
        <v>829</v>
      </c>
      <c r="AH297" t="s">
        <v>570</v>
      </c>
    </row>
    <row r="298" spans="2:34" x14ac:dyDescent="0.25">
      <c r="B298" t="s">
        <v>1302</v>
      </c>
      <c r="C298" t="s">
        <v>1242</v>
      </c>
      <c r="D298" t="s">
        <v>242</v>
      </c>
      <c r="E298" t="s">
        <v>594</v>
      </c>
      <c r="F298" t="s">
        <v>330</v>
      </c>
      <c r="G298" t="s">
        <v>47</v>
      </c>
      <c r="H298" t="s">
        <v>339</v>
      </c>
      <c r="I298" t="s">
        <v>339</v>
      </c>
      <c r="J298" t="s">
        <v>339</v>
      </c>
      <c r="K298" t="s">
        <v>339</v>
      </c>
      <c r="L298" t="s">
        <v>339</v>
      </c>
      <c r="M298" t="s">
        <v>339</v>
      </c>
      <c r="N298" t="s">
        <v>325</v>
      </c>
      <c r="O298" t="s">
        <v>836</v>
      </c>
      <c r="P298" t="s">
        <v>1996</v>
      </c>
      <c r="Q298" t="s">
        <v>339</v>
      </c>
      <c r="R298" t="s">
        <v>330</v>
      </c>
      <c r="S298" t="s">
        <v>322</v>
      </c>
      <c r="T298" t="s">
        <v>836</v>
      </c>
      <c r="U298" t="s">
        <v>2321</v>
      </c>
      <c r="V298" t="s">
        <v>339</v>
      </c>
      <c r="W298" t="s">
        <v>339</v>
      </c>
      <c r="X298" t="s">
        <v>339</v>
      </c>
      <c r="Y298" t="s">
        <v>339</v>
      </c>
      <c r="Z298" t="s">
        <v>570</v>
      </c>
      <c r="AA298" t="s">
        <v>570</v>
      </c>
      <c r="AB298" t="s">
        <v>52</v>
      </c>
      <c r="AC298" t="s">
        <v>2024</v>
      </c>
      <c r="AD298" t="s">
        <v>2024</v>
      </c>
      <c r="AE298" t="s">
        <v>3080</v>
      </c>
      <c r="AF298" t="s">
        <v>570</v>
      </c>
      <c r="AG298" t="s">
        <v>663</v>
      </c>
      <c r="AH298" t="s">
        <v>570</v>
      </c>
    </row>
    <row r="299" spans="2:34" x14ac:dyDescent="0.25">
      <c r="B299" t="s">
        <v>1305</v>
      </c>
      <c r="C299" t="s">
        <v>1167</v>
      </c>
      <c r="D299" t="s">
        <v>229</v>
      </c>
      <c r="E299" t="s">
        <v>731</v>
      </c>
      <c r="F299" t="s">
        <v>334</v>
      </c>
      <c r="G299" t="s">
        <v>48</v>
      </c>
      <c r="H299" t="s">
        <v>45</v>
      </c>
      <c r="I299" t="s">
        <v>339</v>
      </c>
      <c r="J299" t="s">
        <v>339</v>
      </c>
      <c r="K299" t="s">
        <v>339</v>
      </c>
      <c r="L299" t="s">
        <v>339</v>
      </c>
      <c r="M299" t="s">
        <v>339</v>
      </c>
      <c r="N299" t="s">
        <v>339</v>
      </c>
      <c r="O299" t="s">
        <v>339</v>
      </c>
      <c r="P299" t="s">
        <v>570</v>
      </c>
      <c r="Q299" t="s">
        <v>339</v>
      </c>
      <c r="R299" t="s">
        <v>49</v>
      </c>
      <c r="S299" t="s">
        <v>48</v>
      </c>
      <c r="T299" t="s">
        <v>680</v>
      </c>
      <c r="U299" t="s">
        <v>3092</v>
      </c>
      <c r="V299" t="s">
        <v>308</v>
      </c>
      <c r="W299" t="s">
        <v>339</v>
      </c>
      <c r="X299" t="s">
        <v>339</v>
      </c>
      <c r="Y299" t="s">
        <v>308</v>
      </c>
      <c r="Z299" t="s">
        <v>570</v>
      </c>
      <c r="AA299" t="s">
        <v>570</v>
      </c>
      <c r="AB299" t="s">
        <v>52</v>
      </c>
      <c r="AC299" t="s">
        <v>459</v>
      </c>
      <c r="AD299" t="s">
        <v>459</v>
      </c>
      <c r="AE299" t="s">
        <v>1174</v>
      </c>
      <c r="AF299" t="s">
        <v>570</v>
      </c>
      <c r="AG299" t="s">
        <v>783</v>
      </c>
      <c r="AH299" t="s">
        <v>570</v>
      </c>
    </row>
    <row r="300" spans="2:34" x14ac:dyDescent="0.25">
      <c r="B300" t="s">
        <v>1307</v>
      </c>
      <c r="C300" t="s">
        <v>1431</v>
      </c>
      <c r="D300" t="s">
        <v>254</v>
      </c>
      <c r="E300" t="s">
        <v>588</v>
      </c>
      <c r="F300" t="s">
        <v>325</v>
      </c>
      <c r="G300" t="s">
        <v>48</v>
      </c>
      <c r="H300" t="s">
        <v>339</v>
      </c>
      <c r="I300" t="s">
        <v>339</v>
      </c>
      <c r="J300" t="s">
        <v>339</v>
      </c>
      <c r="K300" t="s">
        <v>339</v>
      </c>
      <c r="L300" t="s">
        <v>339</v>
      </c>
      <c r="M300" t="s">
        <v>339</v>
      </c>
      <c r="N300" t="s">
        <v>308</v>
      </c>
      <c r="O300" t="s">
        <v>631</v>
      </c>
      <c r="P300" t="s">
        <v>632</v>
      </c>
      <c r="Q300" t="s">
        <v>339</v>
      </c>
      <c r="R300" t="s">
        <v>48</v>
      </c>
      <c r="S300" t="s">
        <v>41</v>
      </c>
      <c r="T300" t="s">
        <v>864</v>
      </c>
      <c r="U300" t="s">
        <v>3093</v>
      </c>
      <c r="V300" t="s">
        <v>308</v>
      </c>
      <c r="W300" t="s">
        <v>339</v>
      </c>
      <c r="X300" t="s">
        <v>339</v>
      </c>
      <c r="Y300" t="s">
        <v>308</v>
      </c>
      <c r="Z300" t="s">
        <v>570</v>
      </c>
      <c r="AA300" t="s">
        <v>570</v>
      </c>
      <c r="AB300" t="s">
        <v>52</v>
      </c>
      <c r="AC300" t="s">
        <v>388</v>
      </c>
      <c r="AD300" t="s">
        <v>388</v>
      </c>
      <c r="AE300" t="s">
        <v>520</v>
      </c>
      <c r="AF300" t="s">
        <v>570</v>
      </c>
      <c r="AG300" t="s">
        <v>947</v>
      </c>
      <c r="AH300" t="s">
        <v>570</v>
      </c>
    </row>
    <row r="301" spans="2:34" x14ac:dyDescent="0.25">
      <c r="B301" t="s">
        <v>1310</v>
      </c>
      <c r="C301" t="s">
        <v>1303</v>
      </c>
      <c r="D301" t="s">
        <v>247</v>
      </c>
      <c r="E301" t="s">
        <v>588</v>
      </c>
      <c r="F301" t="s">
        <v>326</v>
      </c>
      <c r="G301" t="s">
        <v>47</v>
      </c>
      <c r="H301" t="s">
        <v>339</v>
      </c>
      <c r="I301" t="s">
        <v>339</v>
      </c>
      <c r="J301" t="s">
        <v>339</v>
      </c>
      <c r="K301" t="s">
        <v>339</v>
      </c>
      <c r="L301" t="s">
        <v>339</v>
      </c>
      <c r="M301" t="s">
        <v>339</v>
      </c>
      <c r="N301" t="s">
        <v>45</v>
      </c>
      <c r="O301" t="s">
        <v>334</v>
      </c>
      <c r="P301" t="s">
        <v>612</v>
      </c>
      <c r="Q301" t="s">
        <v>339</v>
      </c>
      <c r="R301" t="s">
        <v>47</v>
      </c>
      <c r="S301" t="s">
        <v>47</v>
      </c>
      <c r="T301" t="s">
        <v>841</v>
      </c>
      <c r="U301" t="s">
        <v>2335</v>
      </c>
      <c r="V301" t="s">
        <v>308</v>
      </c>
      <c r="W301" t="s">
        <v>308</v>
      </c>
      <c r="X301" t="s">
        <v>308</v>
      </c>
      <c r="Y301" t="s">
        <v>308</v>
      </c>
      <c r="Z301" t="s">
        <v>570</v>
      </c>
      <c r="AA301" t="s">
        <v>570</v>
      </c>
      <c r="AB301" t="s">
        <v>52</v>
      </c>
      <c r="AC301" t="s">
        <v>1043</v>
      </c>
      <c r="AD301" t="s">
        <v>1900</v>
      </c>
      <c r="AE301" t="s">
        <v>2083</v>
      </c>
      <c r="AF301" t="s">
        <v>570</v>
      </c>
      <c r="AG301" t="s">
        <v>863</v>
      </c>
      <c r="AH301" t="s">
        <v>570</v>
      </c>
    </row>
    <row r="302" spans="2:34" x14ac:dyDescent="0.25">
      <c r="B302" t="s">
        <v>1313</v>
      </c>
      <c r="C302" t="s">
        <v>1191</v>
      </c>
      <c r="D302" t="s">
        <v>242</v>
      </c>
      <c r="E302" t="s">
        <v>588</v>
      </c>
      <c r="F302" t="s">
        <v>322</v>
      </c>
      <c r="G302" t="s">
        <v>46</v>
      </c>
      <c r="H302" t="s">
        <v>40</v>
      </c>
      <c r="I302" t="s">
        <v>339</v>
      </c>
      <c r="J302" t="s">
        <v>339</v>
      </c>
      <c r="K302" t="s">
        <v>339</v>
      </c>
      <c r="L302" t="s">
        <v>339</v>
      </c>
      <c r="M302" t="s">
        <v>339</v>
      </c>
      <c r="N302" t="s">
        <v>40</v>
      </c>
      <c r="O302" t="s">
        <v>315</v>
      </c>
      <c r="P302" t="s">
        <v>1130</v>
      </c>
      <c r="Q302" t="s">
        <v>339</v>
      </c>
      <c r="R302" t="s">
        <v>338</v>
      </c>
      <c r="S302" t="s">
        <v>48</v>
      </c>
      <c r="T302" t="s">
        <v>746</v>
      </c>
      <c r="U302" t="s">
        <v>1884</v>
      </c>
      <c r="V302" t="s">
        <v>339</v>
      </c>
      <c r="W302" t="s">
        <v>339</v>
      </c>
      <c r="X302" t="s">
        <v>339</v>
      </c>
      <c r="Y302" t="s">
        <v>339</v>
      </c>
      <c r="Z302" t="s">
        <v>570</v>
      </c>
      <c r="AA302" t="s">
        <v>570</v>
      </c>
      <c r="AB302" t="s">
        <v>51</v>
      </c>
      <c r="AC302" t="s">
        <v>966</v>
      </c>
      <c r="AD302" t="s">
        <v>967</v>
      </c>
      <c r="AE302" t="s">
        <v>310</v>
      </c>
      <c r="AF302" t="s">
        <v>570</v>
      </c>
      <c r="AG302" t="s">
        <v>658</v>
      </c>
      <c r="AH302" t="s">
        <v>570</v>
      </c>
    </row>
    <row r="303" spans="2:34" x14ac:dyDescent="0.25">
      <c r="B303" t="s">
        <v>1316</v>
      </c>
      <c r="C303" t="s">
        <v>2052</v>
      </c>
      <c r="D303" t="s">
        <v>239</v>
      </c>
      <c r="E303" t="s">
        <v>588</v>
      </c>
      <c r="F303" t="s">
        <v>326</v>
      </c>
      <c r="G303" t="s">
        <v>42</v>
      </c>
      <c r="H303" t="s">
        <v>308</v>
      </c>
      <c r="I303" t="s">
        <v>339</v>
      </c>
      <c r="J303" t="s">
        <v>339</v>
      </c>
      <c r="K303" t="s">
        <v>339</v>
      </c>
      <c r="L303" t="s">
        <v>339</v>
      </c>
      <c r="M303" t="s">
        <v>339</v>
      </c>
      <c r="N303" t="s">
        <v>339</v>
      </c>
      <c r="O303" t="s">
        <v>339</v>
      </c>
      <c r="P303" t="s">
        <v>570</v>
      </c>
      <c r="Q303" t="s">
        <v>339</v>
      </c>
      <c r="R303" t="s">
        <v>52</v>
      </c>
      <c r="S303" t="s">
        <v>48</v>
      </c>
      <c r="T303" t="s">
        <v>623</v>
      </c>
      <c r="U303" t="s">
        <v>3063</v>
      </c>
      <c r="V303" t="s">
        <v>339</v>
      </c>
      <c r="W303" t="s">
        <v>339</v>
      </c>
      <c r="X303" t="s">
        <v>339</v>
      </c>
      <c r="Y303" t="s">
        <v>339</v>
      </c>
      <c r="Z303" t="s">
        <v>308</v>
      </c>
      <c r="AA303" t="s">
        <v>570</v>
      </c>
      <c r="AB303" t="s">
        <v>51</v>
      </c>
      <c r="AC303" t="s">
        <v>2451</v>
      </c>
      <c r="AD303" t="s">
        <v>3072</v>
      </c>
      <c r="AE303" t="s">
        <v>1908</v>
      </c>
      <c r="AF303" t="s">
        <v>570</v>
      </c>
      <c r="AG303" t="s">
        <v>746</v>
      </c>
      <c r="AH303" t="s">
        <v>570</v>
      </c>
    </row>
    <row r="304" spans="2:34" x14ac:dyDescent="0.25">
      <c r="B304" t="s">
        <v>1320</v>
      </c>
      <c r="C304" t="s">
        <v>1259</v>
      </c>
      <c r="D304" t="s">
        <v>568</v>
      </c>
      <c r="E304" t="s">
        <v>731</v>
      </c>
      <c r="F304" t="s">
        <v>328</v>
      </c>
      <c r="G304" t="s">
        <v>47</v>
      </c>
      <c r="H304" t="s">
        <v>42</v>
      </c>
      <c r="I304" t="s">
        <v>339</v>
      </c>
      <c r="J304" t="s">
        <v>339</v>
      </c>
      <c r="K304" t="s">
        <v>339</v>
      </c>
      <c r="L304" t="s">
        <v>339</v>
      </c>
      <c r="M304" t="s">
        <v>339</v>
      </c>
      <c r="N304" t="s">
        <v>339</v>
      </c>
      <c r="O304" t="s">
        <v>339</v>
      </c>
      <c r="P304" t="s">
        <v>570</v>
      </c>
      <c r="Q304" t="s">
        <v>339</v>
      </c>
      <c r="R304" t="s">
        <v>321</v>
      </c>
      <c r="S304" t="s">
        <v>313</v>
      </c>
      <c r="T304" t="s">
        <v>1061</v>
      </c>
      <c r="U304" t="s">
        <v>1871</v>
      </c>
      <c r="V304" t="s">
        <v>339</v>
      </c>
      <c r="W304" t="s">
        <v>308</v>
      </c>
      <c r="X304" t="s">
        <v>308</v>
      </c>
      <c r="Y304" t="s">
        <v>339</v>
      </c>
      <c r="Z304" t="s">
        <v>570</v>
      </c>
      <c r="AA304" t="s">
        <v>570</v>
      </c>
      <c r="AB304" t="s">
        <v>51</v>
      </c>
      <c r="AC304" t="s">
        <v>1016</v>
      </c>
      <c r="AD304" t="s">
        <v>2016</v>
      </c>
      <c r="AE304" t="s">
        <v>1079</v>
      </c>
      <c r="AF304" t="s">
        <v>570</v>
      </c>
      <c r="AG304" t="s">
        <v>635</v>
      </c>
      <c r="AH304" t="s">
        <v>570</v>
      </c>
    </row>
    <row r="305" spans="2:34" x14ac:dyDescent="0.25">
      <c r="B305" t="s">
        <v>1322</v>
      </c>
      <c r="C305" t="s">
        <v>1805</v>
      </c>
      <c r="D305" t="s">
        <v>253</v>
      </c>
      <c r="E305" t="s">
        <v>731</v>
      </c>
      <c r="F305" t="s">
        <v>627</v>
      </c>
      <c r="G305" t="s">
        <v>43</v>
      </c>
      <c r="H305" t="s">
        <v>308</v>
      </c>
      <c r="I305" t="s">
        <v>308</v>
      </c>
      <c r="J305" t="s">
        <v>41</v>
      </c>
      <c r="K305" t="s">
        <v>319</v>
      </c>
      <c r="L305" t="s">
        <v>339</v>
      </c>
      <c r="M305" t="s">
        <v>339</v>
      </c>
      <c r="N305" t="s">
        <v>324</v>
      </c>
      <c r="O305" t="s">
        <v>589</v>
      </c>
      <c r="P305" t="s">
        <v>3094</v>
      </c>
      <c r="Q305" t="s">
        <v>308</v>
      </c>
      <c r="R305" t="s">
        <v>53</v>
      </c>
      <c r="S305" t="s">
        <v>41</v>
      </c>
      <c r="T305" t="s">
        <v>317</v>
      </c>
      <c r="U305" t="s">
        <v>1091</v>
      </c>
      <c r="V305" t="s">
        <v>339</v>
      </c>
      <c r="W305" t="s">
        <v>339</v>
      </c>
      <c r="X305" t="s">
        <v>339</v>
      </c>
      <c r="Y305" t="s">
        <v>308</v>
      </c>
      <c r="Z305" t="s">
        <v>570</v>
      </c>
      <c r="AA305" t="s">
        <v>570</v>
      </c>
      <c r="AB305" t="s">
        <v>51</v>
      </c>
      <c r="AC305" t="s">
        <v>480</v>
      </c>
      <c r="AD305" t="s">
        <v>480</v>
      </c>
      <c r="AE305" t="s">
        <v>460</v>
      </c>
      <c r="AF305" t="s">
        <v>570</v>
      </c>
      <c r="AG305" t="s">
        <v>670</v>
      </c>
      <c r="AH305" t="s">
        <v>570</v>
      </c>
    </row>
    <row r="306" spans="2:34" x14ac:dyDescent="0.25">
      <c r="B306" t="s">
        <v>1324</v>
      </c>
      <c r="C306" t="s">
        <v>1580</v>
      </c>
      <c r="D306" t="s">
        <v>241</v>
      </c>
      <c r="E306" t="s">
        <v>731</v>
      </c>
      <c r="F306" t="s">
        <v>338</v>
      </c>
      <c r="G306" t="s">
        <v>45</v>
      </c>
      <c r="H306" t="s">
        <v>308</v>
      </c>
      <c r="I306" t="s">
        <v>339</v>
      </c>
      <c r="J306" t="s">
        <v>339</v>
      </c>
      <c r="K306" t="s">
        <v>339</v>
      </c>
      <c r="L306" t="s">
        <v>339</v>
      </c>
      <c r="M306" t="s">
        <v>339</v>
      </c>
      <c r="N306" t="s">
        <v>339</v>
      </c>
      <c r="O306" t="s">
        <v>339</v>
      </c>
      <c r="P306" t="s">
        <v>570</v>
      </c>
      <c r="Q306" t="s">
        <v>339</v>
      </c>
      <c r="R306" t="s">
        <v>49</v>
      </c>
      <c r="S306" t="s">
        <v>47</v>
      </c>
      <c r="T306" t="s">
        <v>774</v>
      </c>
      <c r="U306" t="s">
        <v>1967</v>
      </c>
      <c r="V306" t="s">
        <v>308</v>
      </c>
      <c r="W306" t="s">
        <v>339</v>
      </c>
      <c r="X306" t="s">
        <v>339</v>
      </c>
      <c r="Y306" t="s">
        <v>308</v>
      </c>
      <c r="Z306" t="s">
        <v>570</v>
      </c>
      <c r="AA306" t="s">
        <v>570</v>
      </c>
      <c r="AB306" t="s">
        <v>51</v>
      </c>
      <c r="AC306" t="s">
        <v>1032</v>
      </c>
      <c r="AD306" t="s">
        <v>1032</v>
      </c>
      <c r="AE306" t="s">
        <v>1908</v>
      </c>
      <c r="AF306" t="s">
        <v>570</v>
      </c>
      <c r="AG306" t="s">
        <v>686</v>
      </c>
      <c r="AH306" t="s">
        <v>570</v>
      </c>
    </row>
    <row r="307" spans="2:34" x14ac:dyDescent="0.25">
      <c r="B307" t="s">
        <v>628</v>
      </c>
      <c r="C307" t="s">
        <v>1918</v>
      </c>
      <c r="D307" t="s">
        <v>254</v>
      </c>
      <c r="E307" t="s">
        <v>594</v>
      </c>
      <c r="F307" t="s">
        <v>326</v>
      </c>
      <c r="G307" t="s">
        <v>42</v>
      </c>
      <c r="H307" t="s">
        <v>339</v>
      </c>
      <c r="I307" t="s">
        <v>339</v>
      </c>
      <c r="J307" t="s">
        <v>339</v>
      </c>
      <c r="K307" t="s">
        <v>339</v>
      </c>
      <c r="L307" t="s">
        <v>339</v>
      </c>
      <c r="M307" t="s">
        <v>339</v>
      </c>
      <c r="N307" t="s">
        <v>324</v>
      </c>
      <c r="O307" t="s">
        <v>829</v>
      </c>
      <c r="P307" t="s">
        <v>3095</v>
      </c>
      <c r="Q307" t="s">
        <v>308</v>
      </c>
      <c r="R307" t="s">
        <v>308</v>
      </c>
      <c r="S307" t="s">
        <v>308</v>
      </c>
      <c r="T307" t="s">
        <v>46</v>
      </c>
      <c r="U307" t="s">
        <v>764</v>
      </c>
      <c r="V307" t="s">
        <v>339</v>
      </c>
      <c r="W307" t="s">
        <v>339</v>
      </c>
      <c r="X307" t="s">
        <v>339</v>
      </c>
      <c r="Y307" t="s">
        <v>308</v>
      </c>
      <c r="Z307" t="s">
        <v>570</v>
      </c>
      <c r="AA307" t="s">
        <v>570</v>
      </c>
      <c r="AB307" t="s">
        <v>51</v>
      </c>
      <c r="AC307" t="s">
        <v>461</v>
      </c>
      <c r="AD307" t="s">
        <v>461</v>
      </c>
      <c r="AE307" t="s">
        <v>426</v>
      </c>
      <c r="AF307" t="s">
        <v>570</v>
      </c>
      <c r="AG307" t="s">
        <v>602</v>
      </c>
      <c r="AH307" t="s">
        <v>570</v>
      </c>
    </row>
    <row r="308" spans="2:34" x14ac:dyDescent="0.25">
      <c r="B308" t="s">
        <v>1327</v>
      </c>
      <c r="C308" t="s">
        <v>1588</v>
      </c>
      <c r="D308" t="s">
        <v>266</v>
      </c>
      <c r="E308" t="s">
        <v>588</v>
      </c>
      <c r="F308" t="s">
        <v>325</v>
      </c>
      <c r="G308" t="s">
        <v>47</v>
      </c>
      <c r="H308" t="s">
        <v>339</v>
      </c>
      <c r="I308" t="s">
        <v>339</v>
      </c>
      <c r="J308" t="s">
        <v>339</v>
      </c>
      <c r="K308" t="s">
        <v>339</v>
      </c>
      <c r="L308" t="s">
        <v>339</v>
      </c>
      <c r="M308" t="s">
        <v>339</v>
      </c>
      <c r="N308" t="s">
        <v>40</v>
      </c>
      <c r="O308" t="s">
        <v>50</v>
      </c>
      <c r="P308" t="s">
        <v>3096</v>
      </c>
      <c r="Q308" t="s">
        <v>339</v>
      </c>
      <c r="R308" t="s">
        <v>43</v>
      </c>
      <c r="S308" t="s">
        <v>53</v>
      </c>
      <c r="T308" t="s">
        <v>616</v>
      </c>
      <c r="U308" t="s">
        <v>900</v>
      </c>
      <c r="V308" t="s">
        <v>308</v>
      </c>
      <c r="W308" t="s">
        <v>339</v>
      </c>
      <c r="X308" t="s">
        <v>339</v>
      </c>
      <c r="Y308" t="s">
        <v>308</v>
      </c>
      <c r="Z308" t="s">
        <v>570</v>
      </c>
      <c r="AA308" t="s">
        <v>570</v>
      </c>
      <c r="AB308" t="s">
        <v>51</v>
      </c>
      <c r="AC308" t="s">
        <v>517</v>
      </c>
      <c r="AD308" t="s">
        <v>517</v>
      </c>
      <c r="AE308" t="s">
        <v>389</v>
      </c>
      <c r="AF308" t="s">
        <v>570</v>
      </c>
      <c r="AG308" t="s">
        <v>970</v>
      </c>
      <c r="AH308" t="s">
        <v>570</v>
      </c>
    </row>
    <row r="309" spans="2:34" x14ac:dyDescent="0.25">
      <c r="B309" t="s">
        <v>1329</v>
      </c>
      <c r="C309" t="s">
        <v>1291</v>
      </c>
      <c r="D309" t="s">
        <v>567</v>
      </c>
      <c r="E309" t="s">
        <v>588</v>
      </c>
      <c r="F309" t="s">
        <v>335</v>
      </c>
      <c r="G309" t="s">
        <v>43</v>
      </c>
      <c r="H309" t="s">
        <v>40</v>
      </c>
      <c r="I309" t="s">
        <v>339</v>
      </c>
      <c r="J309" t="s">
        <v>339</v>
      </c>
      <c r="K309" t="s">
        <v>339</v>
      </c>
      <c r="L309" t="s">
        <v>339</v>
      </c>
      <c r="M309" t="s">
        <v>339</v>
      </c>
      <c r="N309" t="s">
        <v>339</v>
      </c>
      <c r="O309" t="s">
        <v>339</v>
      </c>
      <c r="P309" t="s">
        <v>570</v>
      </c>
      <c r="Q309" t="s">
        <v>339</v>
      </c>
      <c r="R309" t="s">
        <v>338</v>
      </c>
      <c r="S309" t="s">
        <v>313</v>
      </c>
      <c r="T309" t="s">
        <v>868</v>
      </c>
      <c r="U309" t="s">
        <v>764</v>
      </c>
      <c r="V309" t="s">
        <v>339</v>
      </c>
      <c r="W309" t="s">
        <v>339</v>
      </c>
      <c r="X309" t="s">
        <v>339</v>
      </c>
      <c r="Y309" t="s">
        <v>339</v>
      </c>
      <c r="Z309" t="s">
        <v>570</v>
      </c>
      <c r="AA309" t="s">
        <v>570</v>
      </c>
      <c r="AB309" t="s">
        <v>51</v>
      </c>
      <c r="AC309" t="s">
        <v>1791</v>
      </c>
      <c r="AD309" t="s">
        <v>1897</v>
      </c>
      <c r="AE309" t="s">
        <v>2112</v>
      </c>
      <c r="AF309" t="s">
        <v>570</v>
      </c>
      <c r="AG309" t="s">
        <v>623</v>
      </c>
      <c r="AH309" t="s">
        <v>570</v>
      </c>
    </row>
    <row r="310" spans="2:34" x14ac:dyDescent="0.25">
      <c r="B310" t="s">
        <v>1332</v>
      </c>
      <c r="C310" t="s">
        <v>1148</v>
      </c>
      <c r="D310" t="s">
        <v>1444</v>
      </c>
      <c r="E310" t="s">
        <v>588</v>
      </c>
      <c r="F310" t="s">
        <v>325</v>
      </c>
      <c r="G310" t="s">
        <v>46</v>
      </c>
      <c r="H310" t="s">
        <v>308</v>
      </c>
      <c r="I310" t="s">
        <v>339</v>
      </c>
      <c r="J310" t="s">
        <v>339</v>
      </c>
      <c r="K310" t="s">
        <v>339</v>
      </c>
      <c r="L310" t="s">
        <v>339</v>
      </c>
      <c r="M310" t="s">
        <v>339</v>
      </c>
      <c r="N310" t="s">
        <v>339</v>
      </c>
      <c r="O310" t="s">
        <v>339</v>
      </c>
      <c r="P310" t="s">
        <v>570</v>
      </c>
      <c r="Q310" t="s">
        <v>339</v>
      </c>
      <c r="R310" t="s">
        <v>324</v>
      </c>
      <c r="S310" t="s">
        <v>47</v>
      </c>
      <c r="T310" t="s">
        <v>1061</v>
      </c>
      <c r="U310" t="s">
        <v>3097</v>
      </c>
      <c r="V310" t="s">
        <v>339</v>
      </c>
      <c r="W310" t="s">
        <v>308</v>
      </c>
      <c r="X310" t="s">
        <v>308</v>
      </c>
      <c r="Y310" t="s">
        <v>339</v>
      </c>
      <c r="Z310" t="s">
        <v>570</v>
      </c>
      <c r="AA310" t="s">
        <v>570</v>
      </c>
      <c r="AB310" t="s">
        <v>51</v>
      </c>
      <c r="AC310" t="s">
        <v>1903</v>
      </c>
      <c r="AD310" t="s">
        <v>482</v>
      </c>
      <c r="AE310" t="s">
        <v>527</v>
      </c>
      <c r="AF310" t="s">
        <v>570</v>
      </c>
      <c r="AG310" t="s">
        <v>649</v>
      </c>
      <c r="AH310" t="s">
        <v>570</v>
      </c>
    </row>
    <row r="311" spans="2:34" x14ac:dyDescent="0.25">
      <c r="B311" t="s">
        <v>54</v>
      </c>
      <c r="C311" t="s">
        <v>571</v>
      </c>
      <c r="D311" t="s">
        <v>55</v>
      </c>
      <c r="E311" t="s">
        <v>572</v>
      </c>
      <c r="F311" t="s">
        <v>573</v>
      </c>
      <c r="G311" t="s">
        <v>56</v>
      </c>
      <c r="H311" t="s">
        <v>574</v>
      </c>
      <c r="I311" t="s">
        <v>64</v>
      </c>
      <c r="J311" t="s">
        <v>65</v>
      </c>
      <c r="K311" t="s">
        <v>58</v>
      </c>
      <c r="L311" t="s">
        <v>66</v>
      </c>
      <c r="M311" t="s">
        <v>67</v>
      </c>
      <c r="N311" t="s">
        <v>65</v>
      </c>
      <c r="O311" t="s">
        <v>58</v>
      </c>
      <c r="P311" t="s">
        <v>69</v>
      </c>
      <c r="Q311" t="s">
        <v>66</v>
      </c>
      <c r="R311" t="s">
        <v>575</v>
      </c>
      <c r="S311" t="s">
        <v>576</v>
      </c>
      <c r="T311" t="s">
        <v>58</v>
      </c>
      <c r="U311" t="s">
        <v>577</v>
      </c>
      <c r="V311" t="s">
        <v>66</v>
      </c>
      <c r="W311" t="s">
        <v>157</v>
      </c>
      <c r="X311" t="s">
        <v>62</v>
      </c>
      <c r="Y311" t="s">
        <v>66</v>
      </c>
      <c r="Z311" t="s">
        <v>147</v>
      </c>
      <c r="AA311" t="s">
        <v>578</v>
      </c>
      <c r="AB311" t="s">
        <v>579</v>
      </c>
      <c r="AC311" t="s">
        <v>580</v>
      </c>
      <c r="AD311" t="s">
        <v>581</v>
      </c>
      <c r="AE311" t="s">
        <v>582</v>
      </c>
      <c r="AF311" t="s">
        <v>583</v>
      </c>
      <c r="AG311" t="s">
        <v>584</v>
      </c>
      <c r="AH311" t="s">
        <v>585</v>
      </c>
    </row>
    <row r="312" spans="2:34" x14ac:dyDescent="0.25">
      <c r="B312" t="s">
        <v>638</v>
      </c>
      <c r="C312" t="s">
        <v>1246</v>
      </c>
      <c r="D312" t="s">
        <v>688</v>
      </c>
      <c r="E312" t="s">
        <v>594</v>
      </c>
      <c r="F312" t="s">
        <v>637</v>
      </c>
      <c r="G312" t="s">
        <v>44</v>
      </c>
      <c r="H312" t="s">
        <v>339</v>
      </c>
      <c r="I312" t="s">
        <v>339</v>
      </c>
      <c r="J312" t="s">
        <v>339</v>
      </c>
      <c r="K312" t="s">
        <v>339</v>
      </c>
      <c r="L312" t="s">
        <v>339</v>
      </c>
      <c r="M312" t="s">
        <v>339</v>
      </c>
      <c r="N312" t="s">
        <v>319</v>
      </c>
      <c r="O312" t="s">
        <v>838</v>
      </c>
      <c r="P312" t="s">
        <v>3098</v>
      </c>
      <c r="Q312" t="s">
        <v>339</v>
      </c>
      <c r="R312" t="s">
        <v>43</v>
      </c>
      <c r="S312" t="s">
        <v>43</v>
      </c>
      <c r="T312" t="s">
        <v>600</v>
      </c>
      <c r="U312" t="s">
        <v>880</v>
      </c>
      <c r="V312" t="s">
        <v>339</v>
      </c>
      <c r="W312" t="s">
        <v>339</v>
      </c>
      <c r="X312" t="s">
        <v>339</v>
      </c>
      <c r="Y312" t="s">
        <v>339</v>
      </c>
      <c r="Z312" t="s">
        <v>570</v>
      </c>
      <c r="AA312" t="s">
        <v>570</v>
      </c>
      <c r="AB312" t="s">
        <v>51</v>
      </c>
      <c r="AC312" t="s">
        <v>310</v>
      </c>
      <c r="AD312" t="s">
        <v>310</v>
      </c>
      <c r="AE312" t="s">
        <v>520</v>
      </c>
      <c r="AF312" t="s">
        <v>570</v>
      </c>
      <c r="AG312" t="s">
        <v>836</v>
      </c>
      <c r="AH312" t="s">
        <v>570</v>
      </c>
    </row>
    <row r="313" spans="2:34" x14ac:dyDescent="0.25">
      <c r="B313" t="s">
        <v>965</v>
      </c>
      <c r="C313" t="s">
        <v>1491</v>
      </c>
      <c r="D313" t="s">
        <v>238</v>
      </c>
      <c r="E313" t="s">
        <v>588</v>
      </c>
      <c r="F313" t="s">
        <v>335</v>
      </c>
      <c r="G313" t="s">
        <v>43</v>
      </c>
      <c r="H313" t="s">
        <v>339</v>
      </c>
      <c r="I313" t="s">
        <v>339</v>
      </c>
      <c r="J313" t="s">
        <v>339</v>
      </c>
      <c r="K313" t="s">
        <v>339</v>
      </c>
      <c r="L313" t="s">
        <v>339</v>
      </c>
      <c r="M313" t="s">
        <v>339</v>
      </c>
      <c r="N313" t="s">
        <v>339</v>
      </c>
      <c r="O313" t="s">
        <v>339</v>
      </c>
      <c r="P313" t="s">
        <v>570</v>
      </c>
      <c r="Q313" t="s">
        <v>339</v>
      </c>
      <c r="R313" t="s">
        <v>46</v>
      </c>
      <c r="S313" t="s">
        <v>44</v>
      </c>
      <c r="T313" t="s">
        <v>752</v>
      </c>
      <c r="U313" t="s">
        <v>2309</v>
      </c>
      <c r="V313" t="s">
        <v>308</v>
      </c>
      <c r="W313" t="s">
        <v>339</v>
      </c>
      <c r="X313" t="s">
        <v>339</v>
      </c>
      <c r="Y313" t="s">
        <v>308</v>
      </c>
      <c r="Z313" t="s">
        <v>570</v>
      </c>
      <c r="AA313" t="s">
        <v>570</v>
      </c>
      <c r="AB313" t="s">
        <v>51</v>
      </c>
      <c r="AC313" t="s">
        <v>309</v>
      </c>
      <c r="AD313" t="s">
        <v>309</v>
      </c>
      <c r="AE313" t="s">
        <v>518</v>
      </c>
      <c r="AF313" t="s">
        <v>570</v>
      </c>
      <c r="AG313" t="s">
        <v>642</v>
      </c>
      <c r="AH313" t="s">
        <v>570</v>
      </c>
    </row>
    <row r="314" spans="2:34" x14ac:dyDescent="0.25">
      <c r="B314" t="s">
        <v>1338</v>
      </c>
      <c r="C314" t="s">
        <v>1188</v>
      </c>
      <c r="D314" t="s">
        <v>587</v>
      </c>
      <c r="E314" t="s">
        <v>588</v>
      </c>
      <c r="F314" t="s">
        <v>328</v>
      </c>
      <c r="G314" t="s">
        <v>47</v>
      </c>
      <c r="H314" t="s">
        <v>42</v>
      </c>
      <c r="I314" t="s">
        <v>339</v>
      </c>
      <c r="J314" t="s">
        <v>339</v>
      </c>
      <c r="K314" t="s">
        <v>339</v>
      </c>
      <c r="L314" t="s">
        <v>339</v>
      </c>
      <c r="M314" t="s">
        <v>339</v>
      </c>
      <c r="N314" t="s">
        <v>41</v>
      </c>
      <c r="O314" t="s">
        <v>49</v>
      </c>
      <c r="P314" t="s">
        <v>742</v>
      </c>
      <c r="Q314" t="s">
        <v>339</v>
      </c>
      <c r="R314" t="s">
        <v>317</v>
      </c>
      <c r="S314" t="s">
        <v>50</v>
      </c>
      <c r="T314" t="s">
        <v>700</v>
      </c>
      <c r="U314" t="s">
        <v>1041</v>
      </c>
      <c r="V314" t="s">
        <v>339</v>
      </c>
      <c r="W314" t="s">
        <v>339</v>
      </c>
      <c r="X314" t="s">
        <v>339</v>
      </c>
      <c r="Y314" t="s">
        <v>339</v>
      </c>
      <c r="Z314" t="s">
        <v>570</v>
      </c>
      <c r="AA314" t="s">
        <v>570</v>
      </c>
      <c r="AB314" t="s">
        <v>51</v>
      </c>
      <c r="AC314" t="s">
        <v>1078</v>
      </c>
      <c r="AD314" t="s">
        <v>1016</v>
      </c>
      <c r="AE314" t="s">
        <v>481</v>
      </c>
      <c r="AF314" t="s">
        <v>570</v>
      </c>
      <c r="AG314" t="s">
        <v>956</v>
      </c>
      <c r="AH314" t="s">
        <v>570</v>
      </c>
    </row>
    <row r="315" spans="2:34" x14ac:dyDescent="0.25">
      <c r="B315" t="s">
        <v>1340</v>
      </c>
      <c r="C315" t="s">
        <v>1795</v>
      </c>
      <c r="D315" t="s">
        <v>560</v>
      </c>
      <c r="E315" t="s">
        <v>594</v>
      </c>
      <c r="F315" t="s">
        <v>346</v>
      </c>
      <c r="G315" t="s">
        <v>43</v>
      </c>
      <c r="H315" t="s">
        <v>339</v>
      </c>
      <c r="I315" t="s">
        <v>339</v>
      </c>
      <c r="J315" t="s">
        <v>339</v>
      </c>
      <c r="K315" t="s">
        <v>339</v>
      </c>
      <c r="L315" t="s">
        <v>339</v>
      </c>
      <c r="M315" t="s">
        <v>339</v>
      </c>
      <c r="N315" t="s">
        <v>45</v>
      </c>
      <c r="O315" t="s">
        <v>744</v>
      </c>
      <c r="P315" t="s">
        <v>689</v>
      </c>
      <c r="Q315" t="s">
        <v>308</v>
      </c>
      <c r="R315" t="s">
        <v>42</v>
      </c>
      <c r="S315" t="s">
        <v>42</v>
      </c>
      <c r="T315" t="s">
        <v>336</v>
      </c>
      <c r="U315" t="s">
        <v>1091</v>
      </c>
      <c r="V315" t="s">
        <v>339</v>
      </c>
      <c r="W315" t="s">
        <v>339</v>
      </c>
      <c r="X315" t="s">
        <v>339</v>
      </c>
      <c r="Y315" t="s">
        <v>308</v>
      </c>
      <c r="Z315" t="s">
        <v>570</v>
      </c>
      <c r="AA315" t="s">
        <v>570</v>
      </c>
      <c r="AB315" t="s">
        <v>50</v>
      </c>
      <c r="AC315" t="s">
        <v>388</v>
      </c>
      <c r="AD315" t="s">
        <v>388</v>
      </c>
      <c r="AE315" t="s">
        <v>463</v>
      </c>
      <c r="AF315" t="s">
        <v>570</v>
      </c>
      <c r="AG315" t="s">
        <v>841</v>
      </c>
      <c r="AH315" t="s">
        <v>570</v>
      </c>
    </row>
    <row r="316" spans="2:34" x14ac:dyDescent="0.25">
      <c r="B316" t="s">
        <v>1344</v>
      </c>
      <c r="C316" t="s">
        <v>1132</v>
      </c>
      <c r="D316" t="s">
        <v>256</v>
      </c>
      <c r="E316" t="s">
        <v>594</v>
      </c>
      <c r="F316" t="s">
        <v>322</v>
      </c>
      <c r="G316" t="s">
        <v>53</v>
      </c>
      <c r="H316" t="s">
        <v>339</v>
      </c>
      <c r="I316" t="s">
        <v>339</v>
      </c>
      <c r="J316" t="s">
        <v>339</v>
      </c>
      <c r="K316" t="s">
        <v>339</v>
      </c>
      <c r="L316" t="s">
        <v>339</v>
      </c>
      <c r="M316" t="s">
        <v>339</v>
      </c>
      <c r="N316" t="s">
        <v>317</v>
      </c>
      <c r="O316" t="s">
        <v>836</v>
      </c>
      <c r="P316" t="s">
        <v>1133</v>
      </c>
      <c r="Q316" t="s">
        <v>308</v>
      </c>
      <c r="R316" t="s">
        <v>41</v>
      </c>
      <c r="S316" t="s">
        <v>40</v>
      </c>
      <c r="T316" t="s">
        <v>315</v>
      </c>
      <c r="U316" t="s">
        <v>1130</v>
      </c>
      <c r="V316" t="s">
        <v>339</v>
      </c>
      <c r="W316" t="s">
        <v>308</v>
      </c>
      <c r="X316" t="s">
        <v>308</v>
      </c>
      <c r="Y316" t="s">
        <v>308</v>
      </c>
      <c r="Z316" t="s">
        <v>570</v>
      </c>
      <c r="AA316" t="s">
        <v>570</v>
      </c>
      <c r="AB316" t="s">
        <v>50</v>
      </c>
      <c r="AC316" t="s">
        <v>460</v>
      </c>
      <c r="AD316" t="s">
        <v>401</v>
      </c>
      <c r="AE316" t="s">
        <v>523</v>
      </c>
      <c r="AF316" t="s">
        <v>570</v>
      </c>
      <c r="AG316" t="s">
        <v>607</v>
      </c>
      <c r="AH316" t="s">
        <v>570</v>
      </c>
    </row>
    <row r="317" spans="2:34" x14ac:dyDescent="0.25">
      <c r="B317" t="s">
        <v>754</v>
      </c>
      <c r="C317" t="s">
        <v>1396</v>
      </c>
      <c r="D317" t="s">
        <v>264</v>
      </c>
      <c r="E317" t="s">
        <v>594</v>
      </c>
      <c r="F317" t="s">
        <v>330</v>
      </c>
      <c r="G317" t="s">
        <v>47</v>
      </c>
      <c r="H317" t="s">
        <v>339</v>
      </c>
      <c r="I317" t="s">
        <v>339</v>
      </c>
      <c r="J317" t="s">
        <v>339</v>
      </c>
      <c r="K317" t="s">
        <v>339</v>
      </c>
      <c r="L317" t="s">
        <v>339</v>
      </c>
      <c r="M317" t="s">
        <v>339</v>
      </c>
      <c r="N317" t="s">
        <v>324</v>
      </c>
      <c r="O317" t="s">
        <v>829</v>
      </c>
      <c r="P317" t="s">
        <v>3095</v>
      </c>
      <c r="Q317" t="s">
        <v>308</v>
      </c>
      <c r="R317" t="s">
        <v>40</v>
      </c>
      <c r="S317" t="s">
        <v>40</v>
      </c>
      <c r="T317" t="s">
        <v>52</v>
      </c>
      <c r="U317" t="s">
        <v>880</v>
      </c>
      <c r="V317" t="s">
        <v>339</v>
      </c>
      <c r="W317" t="s">
        <v>308</v>
      </c>
      <c r="X317" t="s">
        <v>308</v>
      </c>
      <c r="Y317" t="s">
        <v>308</v>
      </c>
      <c r="Z317" t="s">
        <v>570</v>
      </c>
      <c r="AA317" t="s">
        <v>570</v>
      </c>
      <c r="AB317" t="s">
        <v>50</v>
      </c>
      <c r="AC317" t="s">
        <v>393</v>
      </c>
      <c r="AD317" t="s">
        <v>396</v>
      </c>
      <c r="AE317" t="s">
        <v>522</v>
      </c>
      <c r="AF317" t="s">
        <v>570</v>
      </c>
      <c r="AG317" t="s">
        <v>647</v>
      </c>
      <c r="AH317" t="s">
        <v>570</v>
      </c>
    </row>
    <row r="318" spans="2:34" x14ac:dyDescent="0.25">
      <c r="B318" t="s">
        <v>1347</v>
      </c>
      <c r="C318" t="s">
        <v>1469</v>
      </c>
      <c r="D318" t="s">
        <v>245</v>
      </c>
      <c r="E318" t="s">
        <v>594</v>
      </c>
      <c r="F318" t="s">
        <v>328</v>
      </c>
      <c r="G318" t="s">
        <v>47</v>
      </c>
      <c r="H318" t="s">
        <v>308</v>
      </c>
      <c r="I318" t="s">
        <v>339</v>
      </c>
      <c r="J318" t="s">
        <v>339</v>
      </c>
      <c r="K318" t="s">
        <v>339</v>
      </c>
      <c r="L318" t="s">
        <v>339</v>
      </c>
      <c r="M318" t="s">
        <v>339</v>
      </c>
      <c r="N318" t="s">
        <v>41</v>
      </c>
      <c r="O318" t="s">
        <v>50</v>
      </c>
      <c r="P318" t="s">
        <v>1031</v>
      </c>
      <c r="Q318" t="s">
        <v>339</v>
      </c>
      <c r="R318" t="s">
        <v>45</v>
      </c>
      <c r="S318" t="s">
        <v>44</v>
      </c>
      <c r="T318" t="s">
        <v>783</v>
      </c>
      <c r="U318" t="s">
        <v>984</v>
      </c>
      <c r="V318" t="s">
        <v>308</v>
      </c>
      <c r="W318" t="s">
        <v>339</v>
      </c>
      <c r="X318" t="s">
        <v>339</v>
      </c>
      <c r="Y318" t="s">
        <v>308</v>
      </c>
      <c r="Z318" t="s">
        <v>570</v>
      </c>
      <c r="AA318" t="s">
        <v>570</v>
      </c>
      <c r="AB318" t="s">
        <v>50</v>
      </c>
      <c r="AC318" t="s">
        <v>1110</v>
      </c>
      <c r="AD318" t="s">
        <v>1110</v>
      </c>
      <c r="AE318" t="s">
        <v>516</v>
      </c>
      <c r="AF318" t="s">
        <v>570</v>
      </c>
      <c r="AG318" t="s">
        <v>605</v>
      </c>
      <c r="AH318" t="s">
        <v>570</v>
      </c>
    </row>
    <row r="319" spans="2:34" x14ac:dyDescent="0.25">
      <c r="B319" t="s">
        <v>613</v>
      </c>
      <c r="C319" t="s">
        <v>1185</v>
      </c>
      <c r="D319" t="s">
        <v>239</v>
      </c>
      <c r="E319" t="s">
        <v>588</v>
      </c>
      <c r="F319" t="s">
        <v>330</v>
      </c>
      <c r="G319" t="s">
        <v>47</v>
      </c>
      <c r="H319" t="s">
        <v>308</v>
      </c>
      <c r="I319" t="s">
        <v>339</v>
      </c>
      <c r="J319" t="s">
        <v>339</v>
      </c>
      <c r="K319" t="s">
        <v>339</v>
      </c>
      <c r="L319" t="s">
        <v>339</v>
      </c>
      <c r="M319" t="s">
        <v>339</v>
      </c>
      <c r="N319" t="s">
        <v>339</v>
      </c>
      <c r="O319" t="s">
        <v>339</v>
      </c>
      <c r="P319" t="s">
        <v>570</v>
      </c>
      <c r="Q319" t="s">
        <v>339</v>
      </c>
      <c r="R319" t="s">
        <v>52</v>
      </c>
      <c r="S319" t="s">
        <v>49</v>
      </c>
      <c r="T319" t="s">
        <v>929</v>
      </c>
      <c r="U319" t="s">
        <v>3099</v>
      </c>
      <c r="V319" t="s">
        <v>339</v>
      </c>
      <c r="W319" t="s">
        <v>308</v>
      </c>
      <c r="X319" t="s">
        <v>339</v>
      </c>
      <c r="Y319" t="s">
        <v>339</v>
      </c>
      <c r="Z319" t="s">
        <v>570</v>
      </c>
      <c r="AA319" t="s">
        <v>570</v>
      </c>
      <c r="AB319" t="s">
        <v>50</v>
      </c>
      <c r="AC319" t="s">
        <v>1954</v>
      </c>
      <c r="AD319" t="s">
        <v>2027</v>
      </c>
      <c r="AE319" t="s">
        <v>1908</v>
      </c>
      <c r="AF319" t="s">
        <v>570</v>
      </c>
      <c r="AG319" t="s">
        <v>861</v>
      </c>
      <c r="AH319" t="s">
        <v>570</v>
      </c>
    </row>
    <row r="320" spans="2:34" x14ac:dyDescent="0.25">
      <c r="B320" t="s">
        <v>1352</v>
      </c>
      <c r="C320" t="s">
        <v>1348</v>
      </c>
      <c r="D320" t="s">
        <v>238</v>
      </c>
      <c r="E320" t="s">
        <v>594</v>
      </c>
      <c r="F320" t="s">
        <v>330</v>
      </c>
      <c r="G320" t="s">
        <v>47</v>
      </c>
      <c r="H320" t="s">
        <v>339</v>
      </c>
      <c r="I320" t="s">
        <v>339</v>
      </c>
      <c r="J320" t="s">
        <v>339</v>
      </c>
      <c r="K320" t="s">
        <v>339</v>
      </c>
      <c r="L320" t="s">
        <v>339</v>
      </c>
      <c r="M320" t="s">
        <v>339</v>
      </c>
      <c r="N320" t="s">
        <v>326</v>
      </c>
      <c r="O320" t="s">
        <v>711</v>
      </c>
      <c r="P320" t="s">
        <v>2753</v>
      </c>
      <c r="Q320" t="s">
        <v>339</v>
      </c>
      <c r="R320" t="s">
        <v>44</v>
      </c>
      <c r="S320" t="s">
        <v>53</v>
      </c>
      <c r="T320" t="s">
        <v>317</v>
      </c>
      <c r="U320" t="s">
        <v>655</v>
      </c>
      <c r="V320" t="s">
        <v>308</v>
      </c>
      <c r="W320" t="s">
        <v>339</v>
      </c>
      <c r="X320" t="s">
        <v>339</v>
      </c>
      <c r="Y320" t="s">
        <v>308</v>
      </c>
      <c r="Z320" t="s">
        <v>570</v>
      </c>
      <c r="AA320" t="s">
        <v>570</v>
      </c>
      <c r="AB320" t="s">
        <v>49</v>
      </c>
      <c r="AC320" t="s">
        <v>394</v>
      </c>
      <c r="AD320" t="s">
        <v>394</v>
      </c>
      <c r="AE320" t="s">
        <v>424</v>
      </c>
      <c r="AF320" t="s">
        <v>570</v>
      </c>
      <c r="AG320" t="s">
        <v>752</v>
      </c>
      <c r="AH320" t="s">
        <v>570</v>
      </c>
    </row>
    <row r="321" spans="2:34" x14ac:dyDescent="0.25">
      <c r="B321" t="s">
        <v>1354</v>
      </c>
      <c r="C321" t="s">
        <v>1606</v>
      </c>
      <c r="D321" t="s">
        <v>566</v>
      </c>
      <c r="E321" t="s">
        <v>731</v>
      </c>
      <c r="F321" t="s">
        <v>328</v>
      </c>
      <c r="G321" t="s">
        <v>44</v>
      </c>
      <c r="H321" t="s">
        <v>53</v>
      </c>
      <c r="I321" t="s">
        <v>339</v>
      </c>
      <c r="J321" t="s">
        <v>339</v>
      </c>
      <c r="K321" t="s">
        <v>339</v>
      </c>
      <c r="L321" t="s">
        <v>339</v>
      </c>
      <c r="M321" t="s">
        <v>339</v>
      </c>
      <c r="N321" t="s">
        <v>339</v>
      </c>
      <c r="O321" t="s">
        <v>339</v>
      </c>
      <c r="P321" t="s">
        <v>570</v>
      </c>
      <c r="Q321" t="s">
        <v>339</v>
      </c>
      <c r="R321" t="s">
        <v>313</v>
      </c>
      <c r="S321" t="s">
        <v>49</v>
      </c>
      <c r="T321" t="s">
        <v>623</v>
      </c>
      <c r="U321" t="s">
        <v>3100</v>
      </c>
      <c r="V321" t="s">
        <v>339</v>
      </c>
      <c r="W321" t="s">
        <v>308</v>
      </c>
      <c r="X321" t="s">
        <v>339</v>
      </c>
      <c r="Y321" t="s">
        <v>339</v>
      </c>
      <c r="Z321" t="s">
        <v>570</v>
      </c>
      <c r="AA321" t="s">
        <v>570</v>
      </c>
      <c r="AB321" t="s">
        <v>49</v>
      </c>
      <c r="AC321" t="s">
        <v>1092</v>
      </c>
      <c r="AD321" t="s">
        <v>514</v>
      </c>
      <c r="AE321" t="s">
        <v>1750</v>
      </c>
      <c r="AF321" t="s">
        <v>570</v>
      </c>
      <c r="AG321" t="s">
        <v>629</v>
      </c>
      <c r="AH321" t="s">
        <v>570</v>
      </c>
    </row>
    <row r="322" spans="2:34" x14ac:dyDescent="0.25">
      <c r="B322" t="s">
        <v>1357</v>
      </c>
      <c r="C322" t="s">
        <v>1410</v>
      </c>
      <c r="D322" t="s">
        <v>1444</v>
      </c>
      <c r="E322" t="s">
        <v>588</v>
      </c>
      <c r="F322" t="s">
        <v>328</v>
      </c>
      <c r="G322" t="s">
        <v>46</v>
      </c>
      <c r="H322" t="s">
        <v>308</v>
      </c>
      <c r="I322" t="s">
        <v>339</v>
      </c>
      <c r="J322" t="s">
        <v>339</v>
      </c>
      <c r="K322" t="s">
        <v>339</v>
      </c>
      <c r="L322" t="s">
        <v>339</v>
      </c>
      <c r="M322" t="s">
        <v>339</v>
      </c>
      <c r="N322" t="s">
        <v>308</v>
      </c>
      <c r="O322" t="s">
        <v>3101</v>
      </c>
      <c r="P322" t="s">
        <v>3102</v>
      </c>
      <c r="Q322" t="s">
        <v>339</v>
      </c>
      <c r="R322" t="s">
        <v>45</v>
      </c>
      <c r="S322" t="s">
        <v>45</v>
      </c>
      <c r="T322" t="s">
        <v>814</v>
      </c>
      <c r="U322" t="s">
        <v>3103</v>
      </c>
      <c r="V322" t="s">
        <v>308</v>
      </c>
      <c r="W322" t="s">
        <v>339</v>
      </c>
      <c r="X322" t="s">
        <v>339</v>
      </c>
      <c r="Y322" t="s">
        <v>308</v>
      </c>
      <c r="Z322" t="s">
        <v>570</v>
      </c>
      <c r="AA322" t="s">
        <v>570</v>
      </c>
      <c r="AB322" t="s">
        <v>49</v>
      </c>
      <c r="AC322" t="s">
        <v>1110</v>
      </c>
      <c r="AD322" t="s">
        <v>1110</v>
      </c>
      <c r="AE322" t="s">
        <v>314</v>
      </c>
      <c r="AF322" t="s">
        <v>570</v>
      </c>
      <c r="AG322" t="s">
        <v>953</v>
      </c>
      <c r="AH322" t="s">
        <v>570</v>
      </c>
    </row>
    <row r="323" spans="2:34" x14ac:dyDescent="0.25">
      <c r="B323" t="s">
        <v>674</v>
      </c>
      <c r="C323" t="s">
        <v>1419</v>
      </c>
      <c r="D323" t="s">
        <v>256</v>
      </c>
      <c r="E323" t="s">
        <v>588</v>
      </c>
      <c r="F323" t="s">
        <v>336</v>
      </c>
      <c r="G323" t="s">
        <v>42</v>
      </c>
      <c r="H323" t="s">
        <v>41</v>
      </c>
      <c r="I323" t="s">
        <v>339</v>
      </c>
      <c r="J323" t="s">
        <v>339</v>
      </c>
      <c r="K323" t="s">
        <v>339</v>
      </c>
      <c r="L323" t="s">
        <v>339</v>
      </c>
      <c r="M323" t="s">
        <v>339</v>
      </c>
      <c r="N323" t="s">
        <v>339</v>
      </c>
      <c r="O323" t="s">
        <v>339</v>
      </c>
      <c r="P323" t="s">
        <v>570</v>
      </c>
      <c r="Q323" t="s">
        <v>339</v>
      </c>
      <c r="R323" t="s">
        <v>322</v>
      </c>
      <c r="S323" t="s">
        <v>48</v>
      </c>
      <c r="T323" t="s">
        <v>735</v>
      </c>
      <c r="U323" t="s">
        <v>2038</v>
      </c>
      <c r="V323" t="s">
        <v>339</v>
      </c>
      <c r="W323" t="s">
        <v>339</v>
      </c>
      <c r="X323" t="s">
        <v>339</v>
      </c>
      <c r="Y323" t="s">
        <v>339</v>
      </c>
      <c r="Z323" t="s">
        <v>308</v>
      </c>
      <c r="AA323" t="s">
        <v>570</v>
      </c>
      <c r="AB323" t="s">
        <v>49</v>
      </c>
      <c r="AC323" t="s">
        <v>456</v>
      </c>
      <c r="AD323" t="s">
        <v>2039</v>
      </c>
      <c r="AE323" t="s">
        <v>518</v>
      </c>
      <c r="AF323" t="s">
        <v>570</v>
      </c>
      <c r="AG323" t="s">
        <v>976</v>
      </c>
      <c r="AH323" t="s">
        <v>570</v>
      </c>
    </row>
    <row r="324" spans="2:34" x14ac:dyDescent="0.25">
      <c r="B324" t="s">
        <v>662</v>
      </c>
      <c r="C324" t="s">
        <v>1715</v>
      </c>
      <c r="D324" t="s">
        <v>264</v>
      </c>
      <c r="E324" t="s">
        <v>588</v>
      </c>
      <c r="F324" t="s">
        <v>332</v>
      </c>
      <c r="G324" t="s">
        <v>53</v>
      </c>
      <c r="H324" t="s">
        <v>339</v>
      </c>
      <c r="I324" t="s">
        <v>339</v>
      </c>
      <c r="J324" t="s">
        <v>339</v>
      </c>
      <c r="K324" t="s">
        <v>339</v>
      </c>
      <c r="L324" t="s">
        <v>339</v>
      </c>
      <c r="M324" t="s">
        <v>339</v>
      </c>
      <c r="N324" t="s">
        <v>339</v>
      </c>
      <c r="O324" t="s">
        <v>339</v>
      </c>
      <c r="P324" t="s">
        <v>570</v>
      </c>
      <c r="Q324" t="s">
        <v>339</v>
      </c>
      <c r="R324" t="s">
        <v>40</v>
      </c>
      <c r="S324" t="s">
        <v>308</v>
      </c>
      <c r="T324" t="s">
        <v>629</v>
      </c>
      <c r="U324" t="s">
        <v>2325</v>
      </c>
      <c r="V324" t="s">
        <v>308</v>
      </c>
      <c r="W324" t="s">
        <v>339</v>
      </c>
      <c r="X324" t="s">
        <v>339</v>
      </c>
      <c r="Y324" t="s">
        <v>308</v>
      </c>
      <c r="Z324" t="s">
        <v>570</v>
      </c>
      <c r="AA324" t="s">
        <v>570</v>
      </c>
      <c r="AB324" t="s">
        <v>49</v>
      </c>
      <c r="AC324" t="s">
        <v>405</v>
      </c>
      <c r="AD324" t="s">
        <v>405</v>
      </c>
      <c r="AE324" t="s">
        <v>408</v>
      </c>
      <c r="AF324" t="s">
        <v>570</v>
      </c>
      <c r="AG324" t="s">
        <v>857</v>
      </c>
      <c r="AH324" t="s">
        <v>570</v>
      </c>
    </row>
    <row r="325" spans="2:34" x14ac:dyDescent="0.25">
      <c r="B325" t="s">
        <v>1362</v>
      </c>
      <c r="C325" t="s">
        <v>1438</v>
      </c>
      <c r="D325" t="s">
        <v>229</v>
      </c>
      <c r="E325" t="s">
        <v>731</v>
      </c>
      <c r="F325" t="s">
        <v>330</v>
      </c>
      <c r="G325" t="s">
        <v>43</v>
      </c>
      <c r="H325" t="s">
        <v>41</v>
      </c>
      <c r="I325" t="s">
        <v>339</v>
      </c>
      <c r="J325" t="s">
        <v>339</v>
      </c>
      <c r="K325" t="s">
        <v>339</v>
      </c>
      <c r="L325" t="s">
        <v>339</v>
      </c>
      <c r="M325" t="s">
        <v>339</v>
      </c>
      <c r="N325" t="s">
        <v>339</v>
      </c>
      <c r="O325" t="s">
        <v>339</v>
      </c>
      <c r="P325" t="s">
        <v>570</v>
      </c>
      <c r="Q325" t="s">
        <v>339</v>
      </c>
      <c r="R325" t="s">
        <v>47</v>
      </c>
      <c r="S325" t="s">
        <v>43</v>
      </c>
      <c r="T325" t="s">
        <v>691</v>
      </c>
      <c r="U325" t="s">
        <v>984</v>
      </c>
      <c r="V325" t="s">
        <v>308</v>
      </c>
      <c r="W325" t="s">
        <v>339</v>
      </c>
      <c r="X325" t="s">
        <v>339</v>
      </c>
      <c r="Y325" t="s">
        <v>308</v>
      </c>
      <c r="Z325" t="s">
        <v>570</v>
      </c>
      <c r="AA325" t="s">
        <v>570</v>
      </c>
      <c r="AB325" t="s">
        <v>48</v>
      </c>
      <c r="AC325" t="s">
        <v>480</v>
      </c>
      <c r="AD325" t="s">
        <v>480</v>
      </c>
      <c r="AE325" t="s">
        <v>522</v>
      </c>
      <c r="AF325" t="s">
        <v>570</v>
      </c>
      <c r="AG325" t="s">
        <v>650</v>
      </c>
      <c r="AH325" t="s">
        <v>570</v>
      </c>
    </row>
    <row r="326" spans="2:34" x14ac:dyDescent="0.25">
      <c r="B326" t="s">
        <v>617</v>
      </c>
      <c r="C326" t="s">
        <v>1306</v>
      </c>
      <c r="D326" t="s">
        <v>249</v>
      </c>
      <c r="E326" t="s">
        <v>594</v>
      </c>
      <c r="F326" t="s">
        <v>322</v>
      </c>
      <c r="G326" t="s">
        <v>47</v>
      </c>
      <c r="H326" t="s">
        <v>339</v>
      </c>
      <c r="I326" t="s">
        <v>339</v>
      </c>
      <c r="J326" t="s">
        <v>339</v>
      </c>
      <c r="K326" t="s">
        <v>339</v>
      </c>
      <c r="L326" t="s">
        <v>339</v>
      </c>
      <c r="M326" t="s">
        <v>339</v>
      </c>
      <c r="N326" t="s">
        <v>50</v>
      </c>
      <c r="O326" t="s">
        <v>677</v>
      </c>
      <c r="P326" t="s">
        <v>2504</v>
      </c>
      <c r="Q326" t="s">
        <v>339</v>
      </c>
      <c r="R326" t="s">
        <v>45</v>
      </c>
      <c r="S326" t="s">
        <v>44</v>
      </c>
      <c r="T326" t="s">
        <v>727</v>
      </c>
      <c r="U326" t="s">
        <v>3104</v>
      </c>
      <c r="V326" t="s">
        <v>339</v>
      </c>
      <c r="W326" t="s">
        <v>339</v>
      </c>
      <c r="X326" t="s">
        <v>339</v>
      </c>
      <c r="Y326" t="s">
        <v>339</v>
      </c>
      <c r="Z326" t="s">
        <v>570</v>
      </c>
      <c r="AA326" t="s">
        <v>570</v>
      </c>
      <c r="AB326" t="s">
        <v>48</v>
      </c>
      <c r="AC326" t="s">
        <v>312</v>
      </c>
      <c r="AD326" t="s">
        <v>312</v>
      </c>
      <c r="AE326" t="s">
        <v>425</v>
      </c>
      <c r="AF326" t="s">
        <v>570</v>
      </c>
      <c r="AG326" t="s">
        <v>591</v>
      </c>
      <c r="AH326" t="s">
        <v>570</v>
      </c>
    </row>
    <row r="327" spans="2:34" x14ac:dyDescent="0.25">
      <c r="B327" t="s">
        <v>1365</v>
      </c>
      <c r="C327" t="s">
        <v>1395</v>
      </c>
      <c r="D327" t="s">
        <v>250</v>
      </c>
      <c r="E327" t="s">
        <v>731</v>
      </c>
      <c r="F327" t="s">
        <v>330</v>
      </c>
      <c r="G327" t="s">
        <v>47</v>
      </c>
      <c r="H327" t="s">
        <v>42</v>
      </c>
      <c r="I327" t="s">
        <v>339</v>
      </c>
      <c r="J327" t="s">
        <v>339</v>
      </c>
      <c r="K327" t="s">
        <v>339</v>
      </c>
      <c r="L327" t="s">
        <v>339</v>
      </c>
      <c r="M327" t="s">
        <v>339</v>
      </c>
      <c r="N327" t="s">
        <v>339</v>
      </c>
      <c r="O327" t="s">
        <v>339</v>
      </c>
      <c r="P327" t="s">
        <v>570</v>
      </c>
      <c r="Q327" t="s">
        <v>339</v>
      </c>
      <c r="R327" t="s">
        <v>326</v>
      </c>
      <c r="S327" t="s">
        <v>50</v>
      </c>
      <c r="T327" t="s">
        <v>907</v>
      </c>
      <c r="U327" t="s">
        <v>3105</v>
      </c>
      <c r="V327" t="s">
        <v>339</v>
      </c>
      <c r="W327" t="s">
        <v>339</v>
      </c>
      <c r="X327" t="s">
        <v>339</v>
      </c>
      <c r="Y327" t="s">
        <v>339</v>
      </c>
      <c r="Z327" t="s">
        <v>570</v>
      </c>
      <c r="AA327" t="s">
        <v>570</v>
      </c>
      <c r="AB327" t="s">
        <v>48</v>
      </c>
      <c r="AC327" t="s">
        <v>1106</v>
      </c>
      <c r="AD327" t="s">
        <v>1056</v>
      </c>
      <c r="AE327" t="s">
        <v>458</v>
      </c>
      <c r="AF327" t="s">
        <v>570</v>
      </c>
      <c r="AG327" t="s">
        <v>616</v>
      </c>
      <c r="AH327" t="s">
        <v>570</v>
      </c>
    </row>
    <row r="328" spans="2:34" x14ac:dyDescent="0.25">
      <c r="B328" t="s">
        <v>1367</v>
      </c>
      <c r="C328" t="s">
        <v>1314</v>
      </c>
      <c r="D328" t="s">
        <v>251</v>
      </c>
      <c r="E328" t="s">
        <v>731</v>
      </c>
      <c r="F328" t="s">
        <v>328</v>
      </c>
      <c r="G328" t="s">
        <v>45</v>
      </c>
      <c r="H328" t="s">
        <v>45</v>
      </c>
      <c r="I328" t="s">
        <v>339</v>
      </c>
      <c r="J328" t="s">
        <v>339</v>
      </c>
      <c r="K328" t="s">
        <v>339</v>
      </c>
      <c r="L328" t="s">
        <v>339</v>
      </c>
      <c r="M328" t="s">
        <v>339</v>
      </c>
      <c r="N328" t="s">
        <v>339</v>
      </c>
      <c r="O328" t="s">
        <v>339</v>
      </c>
      <c r="P328" t="s">
        <v>570</v>
      </c>
      <c r="Q328" t="s">
        <v>339</v>
      </c>
      <c r="R328" t="s">
        <v>51</v>
      </c>
      <c r="S328" t="s">
        <v>48</v>
      </c>
      <c r="T328" t="s">
        <v>595</v>
      </c>
      <c r="U328" t="s">
        <v>2293</v>
      </c>
      <c r="V328" t="s">
        <v>339</v>
      </c>
      <c r="W328" t="s">
        <v>339</v>
      </c>
      <c r="X328" t="s">
        <v>339</v>
      </c>
      <c r="Y328" t="s">
        <v>339</v>
      </c>
      <c r="Z328" t="s">
        <v>308</v>
      </c>
      <c r="AA328" t="s">
        <v>570</v>
      </c>
      <c r="AB328" t="s">
        <v>48</v>
      </c>
      <c r="AC328" t="s">
        <v>2113</v>
      </c>
      <c r="AD328" t="s">
        <v>2113</v>
      </c>
      <c r="AE328" t="s">
        <v>1904</v>
      </c>
      <c r="AF328" t="s">
        <v>570</v>
      </c>
      <c r="AG328" t="s">
        <v>664</v>
      </c>
      <c r="AH328" t="s">
        <v>570</v>
      </c>
    </row>
    <row r="329" spans="2:34" x14ac:dyDescent="0.25">
      <c r="B329" t="s">
        <v>1371</v>
      </c>
      <c r="C329" t="s">
        <v>1801</v>
      </c>
      <c r="D329" t="s">
        <v>239</v>
      </c>
      <c r="E329" t="s">
        <v>588</v>
      </c>
      <c r="F329" t="s">
        <v>325</v>
      </c>
      <c r="G329" t="s">
        <v>44</v>
      </c>
      <c r="H329" t="s">
        <v>339</v>
      </c>
      <c r="I329" t="s">
        <v>339</v>
      </c>
      <c r="J329" t="s">
        <v>339</v>
      </c>
      <c r="K329" t="s">
        <v>339</v>
      </c>
      <c r="L329" t="s">
        <v>339</v>
      </c>
      <c r="M329" t="s">
        <v>339</v>
      </c>
      <c r="N329" t="s">
        <v>44</v>
      </c>
      <c r="O329" t="s">
        <v>711</v>
      </c>
      <c r="P329" t="s">
        <v>2326</v>
      </c>
      <c r="Q329" t="s">
        <v>339</v>
      </c>
      <c r="R329" t="s">
        <v>47</v>
      </c>
      <c r="S329" t="s">
        <v>43</v>
      </c>
      <c r="T329" t="s">
        <v>814</v>
      </c>
      <c r="U329" t="s">
        <v>933</v>
      </c>
      <c r="V329" t="s">
        <v>339</v>
      </c>
      <c r="W329" t="s">
        <v>339</v>
      </c>
      <c r="X329" t="s">
        <v>339</v>
      </c>
      <c r="Y329" t="s">
        <v>339</v>
      </c>
      <c r="Z329" t="s">
        <v>570</v>
      </c>
      <c r="AA329" t="s">
        <v>570</v>
      </c>
      <c r="AB329" t="s">
        <v>48</v>
      </c>
      <c r="AC329" t="s">
        <v>519</v>
      </c>
      <c r="AD329" t="s">
        <v>519</v>
      </c>
      <c r="AE329" t="s">
        <v>341</v>
      </c>
      <c r="AF329" t="s">
        <v>570</v>
      </c>
      <c r="AG329" t="s">
        <v>700</v>
      </c>
      <c r="AH329" t="s">
        <v>570</v>
      </c>
    </row>
    <row r="330" spans="2:34" x14ac:dyDescent="0.25">
      <c r="B330" t="s">
        <v>1373</v>
      </c>
      <c r="C330" t="s">
        <v>1223</v>
      </c>
      <c r="D330" t="s">
        <v>256</v>
      </c>
      <c r="E330" t="s">
        <v>588</v>
      </c>
      <c r="F330" t="s">
        <v>336</v>
      </c>
      <c r="G330" t="s">
        <v>43</v>
      </c>
      <c r="H330" t="s">
        <v>40</v>
      </c>
      <c r="I330" t="s">
        <v>339</v>
      </c>
      <c r="J330" t="s">
        <v>339</v>
      </c>
      <c r="K330" t="s">
        <v>339</v>
      </c>
      <c r="L330" t="s">
        <v>339</v>
      </c>
      <c r="M330" t="s">
        <v>339</v>
      </c>
      <c r="N330" t="s">
        <v>339</v>
      </c>
      <c r="O330" t="s">
        <v>339</v>
      </c>
      <c r="P330" t="s">
        <v>570</v>
      </c>
      <c r="Q330" t="s">
        <v>339</v>
      </c>
      <c r="R330" t="s">
        <v>48</v>
      </c>
      <c r="S330" t="s">
        <v>44</v>
      </c>
      <c r="T330" t="s">
        <v>600</v>
      </c>
      <c r="U330" t="s">
        <v>2327</v>
      </c>
      <c r="V330" t="s">
        <v>308</v>
      </c>
      <c r="W330" t="s">
        <v>339</v>
      </c>
      <c r="X330" t="s">
        <v>339</v>
      </c>
      <c r="Y330" t="s">
        <v>308</v>
      </c>
      <c r="Z330" t="s">
        <v>570</v>
      </c>
      <c r="AA330" t="s">
        <v>570</v>
      </c>
      <c r="AB330" t="s">
        <v>48</v>
      </c>
      <c r="AC330" t="s">
        <v>521</v>
      </c>
      <c r="AD330" t="s">
        <v>521</v>
      </c>
      <c r="AE330" t="s">
        <v>341</v>
      </c>
      <c r="AF330" t="s">
        <v>570</v>
      </c>
      <c r="AG330" t="s">
        <v>994</v>
      </c>
      <c r="AH330" t="s">
        <v>570</v>
      </c>
    </row>
    <row r="331" spans="2:34" x14ac:dyDescent="0.25">
      <c r="B331" t="s">
        <v>1377</v>
      </c>
      <c r="C331" t="s">
        <v>1325</v>
      </c>
      <c r="D331" t="s">
        <v>247</v>
      </c>
      <c r="E331" t="s">
        <v>731</v>
      </c>
      <c r="F331" t="s">
        <v>328</v>
      </c>
      <c r="G331" t="s">
        <v>47</v>
      </c>
      <c r="H331" t="s">
        <v>43</v>
      </c>
      <c r="I331" t="s">
        <v>339</v>
      </c>
      <c r="J331" t="s">
        <v>339</v>
      </c>
      <c r="K331" t="s">
        <v>339</v>
      </c>
      <c r="L331" t="s">
        <v>339</v>
      </c>
      <c r="M331" t="s">
        <v>339</v>
      </c>
      <c r="N331" t="s">
        <v>339</v>
      </c>
      <c r="O331" t="s">
        <v>339</v>
      </c>
      <c r="P331" t="s">
        <v>570</v>
      </c>
      <c r="Q331" t="s">
        <v>339</v>
      </c>
      <c r="R331" t="s">
        <v>52</v>
      </c>
      <c r="S331" t="s">
        <v>50</v>
      </c>
      <c r="T331" t="s">
        <v>733</v>
      </c>
      <c r="U331" t="s">
        <v>2526</v>
      </c>
      <c r="V331" t="s">
        <v>339</v>
      </c>
      <c r="W331" t="s">
        <v>308</v>
      </c>
      <c r="X331" t="s">
        <v>339</v>
      </c>
      <c r="Y331" t="s">
        <v>339</v>
      </c>
      <c r="Z331" t="s">
        <v>570</v>
      </c>
      <c r="AA331" t="s">
        <v>570</v>
      </c>
      <c r="AB331" t="s">
        <v>48</v>
      </c>
      <c r="AC331" t="s">
        <v>1020</v>
      </c>
      <c r="AD331" t="s">
        <v>973</v>
      </c>
      <c r="AE331" t="s">
        <v>521</v>
      </c>
      <c r="AF331" t="s">
        <v>570</v>
      </c>
      <c r="AG331" t="s">
        <v>590</v>
      </c>
      <c r="AH331" t="s">
        <v>570</v>
      </c>
    </row>
    <row r="332" spans="2:34" x14ac:dyDescent="0.25">
      <c r="B332" t="s">
        <v>1380</v>
      </c>
      <c r="C332" t="s">
        <v>1162</v>
      </c>
      <c r="D332" t="s">
        <v>247</v>
      </c>
      <c r="E332" t="s">
        <v>588</v>
      </c>
      <c r="F332" t="s">
        <v>328</v>
      </c>
      <c r="G332" t="s">
        <v>40</v>
      </c>
      <c r="H332" t="s">
        <v>308</v>
      </c>
      <c r="I332" t="s">
        <v>339</v>
      </c>
      <c r="J332" t="s">
        <v>339</v>
      </c>
      <c r="K332" t="s">
        <v>339</v>
      </c>
      <c r="L332" t="s">
        <v>339</v>
      </c>
      <c r="M332" t="s">
        <v>339</v>
      </c>
      <c r="N332" t="s">
        <v>339</v>
      </c>
      <c r="O332" t="s">
        <v>339</v>
      </c>
      <c r="P332" t="s">
        <v>570</v>
      </c>
      <c r="Q332" t="s">
        <v>339</v>
      </c>
      <c r="R332" t="s">
        <v>42</v>
      </c>
      <c r="S332" t="s">
        <v>41</v>
      </c>
      <c r="T332" t="s">
        <v>600</v>
      </c>
      <c r="U332" t="s">
        <v>619</v>
      </c>
      <c r="V332" t="s">
        <v>308</v>
      </c>
      <c r="W332" t="s">
        <v>339</v>
      </c>
      <c r="X332" t="s">
        <v>339</v>
      </c>
      <c r="Y332" t="s">
        <v>308</v>
      </c>
      <c r="Z332" t="s">
        <v>570</v>
      </c>
      <c r="AA332" t="s">
        <v>570</v>
      </c>
      <c r="AB332" t="s">
        <v>48</v>
      </c>
      <c r="AC332" t="s">
        <v>403</v>
      </c>
      <c r="AD332" t="s">
        <v>403</v>
      </c>
      <c r="AE332" t="s">
        <v>399</v>
      </c>
      <c r="AF332" t="s">
        <v>570</v>
      </c>
      <c r="AG332" t="s">
        <v>996</v>
      </c>
      <c r="AH332" t="s">
        <v>570</v>
      </c>
    </row>
    <row r="333" spans="2:34" x14ac:dyDescent="0.25">
      <c r="B333" t="s">
        <v>1382</v>
      </c>
      <c r="C333" t="s">
        <v>1427</v>
      </c>
      <c r="D333" t="s">
        <v>242</v>
      </c>
      <c r="E333" t="s">
        <v>588</v>
      </c>
      <c r="F333" t="s">
        <v>328</v>
      </c>
      <c r="G333" t="s">
        <v>46</v>
      </c>
      <c r="H333" t="s">
        <v>308</v>
      </c>
      <c r="I333" t="s">
        <v>339</v>
      </c>
      <c r="J333" t="s">
        <v>339</v>
      </c>
      <c r="K333" t="s">
        <v>339</v>
      </c>
      <c r="L333" t="s">
        <v>339</v>
      </c>
      <c r="M333" t="s">
        <v>339</v>
      </c>
      <c r="N333" t="s">
        <v>339</v>
      </c>
      <c r="O333" t="s">
        <v>339</v>
      </c>
      <c r="P333" t="s">
        <v>570</v>
      </c>
      <c r="Q333" t="s">
        <v>339</v>
      </c>
      <c r="R333" t="s">
        <v>52</v>
      </c>
      <c r="S333" t="s">
        <v>47</v>
      </c>
      <c r="T333" t="s">
        <v>907</v>
      </c>
      <c r="U333" t="s">
        <v>2328</v>
      </c>
      <c r="V333" t="s">
        <v>339</v>
      </c>
      <c r="W333" t="s">
        <v>339</v>
      </c>
      <c r="X333" t="s">
        <v>339</v>
      </c>
      <c r="Y333" t="s">
        <v>339</v>
      </c>
      <c r="Z333" t="s">
        <v>570</v>
      </c>
      <c r="AA333" t="s">
        <v>570</v>
      </c>
      <c r="AB333" t="s">
        <v>48</v>
      </c>
      <c r="AC333" t="s">
        <v>481</v>
      </c>
      <c r="AD333" t="s">
        <v>1106</v>
      </c>
      <c r="AE333" t="s">
        <v>389</v>
      </c>
      <c r="AF333" t="s">
        <v>570</v>
      </c>
      <c r="AG333" t="s">
        <v>902</v>
      </c>
      <c r="AH333" t="s">
        <v>570</v>
      </c>
    </row>
    <row r="334" spans="2:34" x14ac:dyDescent="0.25">
      <c r="B334" t="s">
        <v>1384</v>
      </c>
      <c r="C334" t="s">
        <v>1234</v>
      </c>
      <c r="D334" t="s">
        <v>241</v>
      </c>
      <c r="E334" t="s">
        <v>588</v>
      </c>
      <c r="F334" t="s">
        <v>330</v>
      </c>
      <c r="G334" t="s">
        <v>47</v>
      </c>
      <c r="H334" t="s">
        <v>339</v>
      </c>
      <c r="I334" t="s">
        <v>339</v>
      </c>
      <c r="J334" t="s">
        <v>339</v>
      </c>
      <c r="K334" t="s">
        <v>339</v>
      </c>
      <c r="L334" t="s">
        <v>339</v>
      </c>
      <c r="M334" t="s">
        <v>339</v>
      </c>
      <c r="N334" t="s">
        <v>339</v>
      </c>
      <c r="O334" t="s">
        <v>339</v>
      </c>
      <c r="P334" t="s">
        <v>570</v>
      </c>
      <c r="Q334" t="s">
        <v>339</v>
      </c>
      <c r="R334" t="s">
        <v>43</v>
      </c>
      <c r="S334" t="s">
        <v>41</v>
      </c>
      <c r="T334" t="s">
        <v>675</v>
      </c>
      <c r="U334" t="s">
        <v>2329</v>
      </c>
      <c r="V334" t="s">
        <v>308</v>
      </c>
      <c r="W334" t="s">
        <v>339</v>
      </c>
      <c r="X334" t="s">
        <v>339</v>
      </c>
      <c r="Y334" t="s">
        <v>308</v>
      </c>
      <c r="Z334" t="s">
        <v>570</v>
      </c>
      <c r="AA334" t="s">
        <v>570</v>
      </c>
      <c r="AB334" t="s">
        <v>48</v>
      </c>
      <c r="AC334" t="s">
        <v>462</v>
      </c>
      <c r="AD334" t="s">
        <v>462</v>
      </c>
      <c r="AE334" t="s">
        <v>422</v>
      </c>
      <c r="AF334" t="s">
        <v>570</v>
      </c>
      <c r="AG334" t="s">
        <v>986</v>
      </c>
      <c r="AH334" t="s">
        <v>570</v>
      </c>
    </row>
    <row r="335" spans="2:34" x14ac:dyDescent="0.25">
      <c r="B335" t="s">
        <v>715</v>
      </c>
      <c r="C335" t="s">
        <v>1236</v>
      </c>
      <c r="D335" t="s">
        <v>253</v>
      </c>
      <c r="E335" t="s">
        <v>588</v>
      </c>
      <c r="F335" t="s">
        <v>334</v>
      </c>
      <c r="G335" t="s">
        <v>46</v>
      </c>
      <c r="H335" t="s">
        <v>53</v>
      </c>
      <c r="I335" t="s">
        <v>339</v>
      </c>
      <c r="J335" t="s">
        <v>339</v>
      </c>
      <c r="K335" t="s">
        <v>339</v>
      </c>
      <c r="L335" t="s">
        <v>339</v>
      </c>
      <c r="M335" t="s">
        <v>339</v>
      </c>
      <c r="N335" t="s">
        <v>339</v>
      </c>
      <c r="O335" t="s">
        <v>339</v>
      </c>
      <c r="P335" t="s">
        <v>570</v>
      </c>
      <c r="Q335" t="s">
        <v>339</v>
      </c>
      <c r="R335" t="s">
        <v>50</v>
      </c>
      <c r="S335" t="s">
        <v>43</v>
      </c>
      <c r="T335" t="s">
        <v>639</v>
      </c>
      <c r="U335" t="s">
        <v>764</v>
      </c>
      <c r="V335" t="s">
        <v>308</v>
      </c>
      <c r="W335" t="s">
        <v>339</v>
      </c>
      <c r="X335" t="s">
        <v>339</v>
      </c>
      <c r="Y335" t="s">
        <v>308</v>
      </c>
      <c r="Z335" t="s">
        <v>570</v>
      </c>
      <c r="AA335" t="s">
        <v>570</v>
      </c>
      <c r="AB335" t="s">
        <v>48</v>
      </c>
      <c r="AC335" t="s">
        <v>2452</v>
      </c>
      <c r="AD335" t="s">
        <v>2452</v>
      </c>
      <c r="AE335" t="s">
        <v>425</v>
      </c>
      <c r="AF335" t="s">
        <v>570</v>
      </c>
      <c r="AG335" t="s">
        <v>776</v>
      </c>
      <c r="AH335" t="s">
        <v>570</v>
      </c>
    </row>
    <row r="336" spans="2:34" x14ac:dyDescent="0.25">
      <c r="B336" t="s">
        <v>1388</v>
      </c>
      <c r="C336" t="s">
        <v>1187</v>
      </c>
      <c r="D336" t="s">
        <v>566</v>
      </c>
      <c r="E336" t="s">
        <v>588</v>
      </c>
      <c r="F336" t="s">
        <v>330</v>
      </c>
      <c r="G336" t="s">
        <v>47</v>
      </c>
      <c r="H336" t="s">
        <v>40</v>
      </c>
      <c r="I336" t="s">
        <v>339</v>
      </c>
      <c r="J336" t="s">
        <v>339</v>
      </c>
      <c r="K336" t="s">
        <v>339</v>
      </c>
      <c r="L336" t="s">
        <v>339</v>
      </c>
      <c r="M336" t="s">
        <v>339</v>
      </c>
      <c r="N336" t="s">
        <v>339</v>
      </c>
      <c r="O336" t="s">
        <v>339</v>
      </c>
      <c r="P336" t="s">
        <v>570</v>
      </c>
      <c r="Q336" t="s">
        <v>339</v>
      </c>
      <c r="R336" t="s">
        <v>44</v>
      </c>
      <c r="S336" t="s">
        <v>53</v>
      </c>
      <c r="T336" t="s">
        <v>600</v>
      </c>
      <c r="U336" t="s">
        <v>1787</v>
      </c>
      <c r="V336" t="s">
        <v>308</v>
      </c>
      <c r="W336" t="s">
        <v>339</v>
      </c>
      <c r="X336" t="s">
        <v>339</v>
      </c>
      <c r="Y336" t="s">
        <v>308</v>
      </c>
      <c r="Z336" t="s">
        <v>570</v>
      </c>
      <c r="AA336" t="s">
        <v>570</v>
      </c>
      <c r="AB336" t="s">
        <v>48</v>
      </c>
      <c r="AC336" t="s">
        <v>320</v>
      </c>
      <c r="AD336" t="s">
        <v>320</v>
      </c>
      <c r="AE336" t="s">
        <v>408</v>
      </c>
      <c r="AF336" t="s">
        <v>570</v>
      </c>
      <c r="AG336" t="s">
        <v>998</v>
      </c>
      <c r="AH336" t="s">
        <v>570</v>
      </c>
    </row>
    <row r="337" spans="2:34" x14ac:dyDescent="0.25">
      <c r="B337" t="s">
        <v>1393</v>
      </c>
      <c r="C337" t="s">
        <v>1741</v>
      </c>
      <c r="D337" t="s">
        <v>256</v>
      </c>
      <c r="E337" t="s">
        <v>588</v>
      </c>
      <c r="F337" t="s">
        <v>326</v>
      </c>
      <c r="G337" t="s">
        <v>45</v>
      </c>
      <c r="H337" t="s">
        <v>339</v>
      </c>
      <c r="I337" t="s">
        <v>339</v>
      </c>
      <c r="J337" t="s">
        <v>308</v>
      </c>
      <c r="K337" t="s">
        <v>339</v>
      </c>
      <c r="L337" t="s">
        <v>339</v>
      </c>
      <c r="M337" t="s">
        <v>339</v>
      </c>
      <c r="N337" t="s">
        <v>40</v>
      </c>
      <c r="O337" t="s">
        <v>335</v>
      </c>
      <c r="P337" t="s">
        <v>2339</v>
      </c>
      <c r="Q337" t="s">
        <v>339</v>
      </c>
      <c r="R337" t="s">
        <v>46</v>
      </c>
      <c r="S337" t="s">
        <v>42</v>
      </c>
      <c r="T337" t="s">
        <v>610</v>
      </c>
      <c r="U337" t="s">
        <v>2332</v>
      </c>
      <c r="V337" t="s">
        <v>339</v>
      </c>
      <c r="W337" t="s">
        <v>308</v>
      </c>
      <c r="X337" t="s">
        <v>308</v>
      </c>
      <c r="Y337" t="s">
        <v>308</v>
      </c>
      <c r="Z337" t="s">
        <v>570</v>
      </c>
      <c r="AA337" t="s">
        <v>570</v>
      </c>
      <c r="AB337" t="s">
        <v>48</v>
      </c>
      <c r="AC337" t="s">
        <v>428</v>
      </c>
      <c r="AD337" t="s">
        <v>1904</v>
      </c>
      <c r="AE337" t="s">
        <v>423</v>
      </c>
      <c r="AF337" t="s">
        <v>570</v>
      </c>
      <c r="AG337" t="s">
        <v>929</v>
      </c>
      <c r="AH337" t="s">
        <v>570</v>
      </c>
    </row>
    <row r="338" spans="2:34" x14ac:dyDescent="0.25">
      <c r="B338" t="s">
        <v>743</v>
      </c>
      <c r="C338" t="s">
        <v>2428</v>
      </c>
      <c r="D338" t="s">
        <v>255</v>
      </c>
      <c r="E338" t="s">
        <v>641</v>
      </c>
      <c r="F338" t="s">
        <v>338</v>
      </c>
      <c r="G338" t="s">
        <v>308</v>
      </c>
      <c r="H338" t="s">
        <v>308</v>
      </c>
      <c r="I338" t="s">
        <v>319</v>
      </c>
      <c r="J338" t="s">
        <v>335</v>
      </c>
      <c r="K338" t="s">
        <v>1140</v>
      </c>
      <c r="L338" t="s">
        <v>339</v>
      </c>
      <c r="M338" t="s">
        <v>308</v>
      </c>
      <c r="N338" t="s">
        <v>41</v>
      </c>
      <c r="O338" t="s">
        <v>47</v>
      </c>
      <c r="P338" t="s">
        <v>2769</v>
      </c>
      <c r="Q338" t="s">
        <v>308</v>
      </c>
      <c r="R338" t="s">
        <v>339</v>
      </c>
      <c r="S338" t="s">
        <v>339</v>
      </c>
      <c r="T338" t="s">
        <v>339</v>
      </c>
      <c r="U338" t="s">
        <v>570</v>
      </c>
      <c r="V338" t="s">
        <v>339</v>
      </c>
      <c r="W338" t="s">
        <v>308</v>
      </c>
      <c r="X338" t="s">
        <v>308</v>
      </c>
      <c r="Y338" t="s">
        <v>308</v>
      </c>
      <c r="Z338" t="s">
        <v>570</v>
      </c>
      <c r="AA338" t="s">
        <v>570</v>
      </c>
      <c r="AB338" t="s">
        <v>48</v>
      </c>
      <c r="AC338" t="s">
        <v>470</v>
      </c>
      <c r="AD338" t="s">
        <v>405</v>
      </c>
      <c r="AE338" t="s">
        <v>399</v>
      </c>
      <c r="AF338" t="s">
        <v>570</v>
      </c>
      <c r="AG338" t="s">
        <v>711</v>
      </c>
      <c r="AH338" t="s">
        <v>570</v>
      </c>
    </row>
    <row r="339" spans="2:34" x14ac:dyDescent="0.25">
      <c r="B339" t="s">
        <v>797</v>
      </c>
      <c r="C339" t="s">
        <v>1268</v>
      </c>
      <c r="D339" t="s">
        <v>229</v>
      </c>
      <c r="E339" t="s">
        <v>594</v>
      </c>
      <c r="F339" t="s">
        <v>328</v>
      </c>
      <c r="G339" t="s">
        <v>47</v>
      </c>
      <c r="H339" t="s">
        <v>339</v>
      </c>
      <c r="I339" t="s">
        <v>339</v>
      </c>
      <c r="J339" t="s">
        <v>339</v>
      </c>
      <c r="K339" t="s">
        <v>339</v>
      </c>
      <c r="L339" t="s">
        <v>339</v>
      </c>
      <c r="M339" t="s">
        <v>339</v>
      </c>
      <c r="N339" t="s">
        <v>40</v>
      </c>
      <c r="O339" t="s">
        <v>46</v>
      </c>
      <c r="P339" t="s">
        <v>655</v>
      </c>
      <c r="Q339" t="s">
        <v>339</v>
      </c>
      <c r="R339" t="s">
        <v>319</v>
      </c>
      <c r="S339" t="s">
        <v>48</v>
      </c>
      <c r="T339" t="s">
        <v>698</v>
      </c>
      <c r="U339" t="s">
        <v>2536</v>
      </c>
      <c r="V339" t="s">
        <v>339</v>
      </c>
      <c r="W339" t="s">
        <v>339</v>
      </c>
      <c r="X339" t="s">
        <v>339</v>
      </c>
      <c r="Y339" t="s">
        <v>339</v>
      </c>
      <c r="Z339" t="s">
        <v>570</v>
      </c>
      <c r="AA339" t="s">
        <v>570</v>
      </c>
      <c r="AB339" t="s">
        <v>47</v>
      </c>
      <c r="AC339" t="s">
        <v>524</v>
      </c>
      <c r="AD339" t="s">
        <v>524</v>
      </c>
      <c r="AE339" t="s">
        <v>427</v>
      </c>
      <c r="AF339" t="s">
        <v>570</v>
      </c>
      <c r="AG339" t="s">
        <v>736</v>
      </c>
      <c r="AH339" t="s">
        <v>570</v>
      </c>
    </row>
    <row r="340" spans="2:34" x14ac:dyDescent="0.25">
      <c r="B340" t="s">
        <v>1397</v>
      </c>
      <c r="C340" t="s">
        <v>2331</v>
      </c>
      <c r="D340" t="s">
        <v>240</v>
      </c>
      <c r="E340" t="s">
        <v>594</v>
      </c>
      <c r="F340" t="s">
        <v>334</v>
      </c>
      <c r="G340" t="s">
        <v>308</v>
      </c>
      <c r="H340" t="s">
        <v>339</v>
      </c>
      <c r="I340" t="s">
        <v>339</v>
      </c>
      <c r="J340" t="s">
        <v>339</v>
      </c>
      <c r="K340" t="s">
        <v>339</v>
      </c>
      <c r="L340" t="s">
        <v>339</v>
      </c>
      <c r="M340" t="s">
        <v>339</v>
      </c>
      <c r="N340" t="s">
        <v>42</v>
      </c>
      <c r="O340" t="s">
        <v>610</v>
      </c>
      <c r="P340" t="s">
        <v>2332</v>
      </c>
      <c r="Q340" t="s">
        <v>308</v>
      </c>
      <c r="R340" t="s">
        <v>308</v>
      </c>
      <c r="S340" t="s">
        <v>339</v>
      </c>
      <c r="T340" t="s">
        <v>339</v>
      </c>
      <c r="U340" t="s">
        <v>570</v>
      </c>
      <c r="V340" t="s">
        <v>339</v>
      </c>
      <c r="W340" t="s">
        <v>339</v>
      </c>
      <c r="X340" t="s">
        <v>339</v>
      </c>
      <c r="Y340" t="s">
        <v>308</v>
      </c>
      <c r="Z340" t="s">
        <v>570</v>
      </c>
      <c r="AA340" t="s">
        <v>570</v>
      </c>
      <c r="AB340" t="s">
        <v>47</v>
      </c>
      <c r="AC340" t="s">
        <v>1230</v>
      </c>
      <c r="AD340" t="s">
        <v>1230</v>
      </c>
      <c r="AE340" t="s">
        <v>1230</v>
      </c>
      <c r="AF340" t="s">
        <v>570</v>
      </c>
      <c r="AG340" t="s">
        <v>774</v>
      </c>
      <c r="AH340" t="s">
        <v>570</v>
      </c>
    </row>
    <row r="341" spans="2:34" x14ac:dyDescent="0.25">
      <c r="B341" t="s">
        <v>1399</v>
      </c>
      <c r="C341" t="s">
        <v>1248</v>
      </c>
      <c r="D341" t="s">
        <v>563</v>
      </c>
      <c r="E341" t="s">
        <v>731</v>
      </c>
      <c r="F341" t="s">
        <v>336</v>
      </c>
      <c r="G341" t="s">
        <v>48</v>
      </c>
      <c r="H341" t="s">
        <v>42</v>
      </c>
      <c r="I341" t="s">
        <v>339</v>
      </c>
      <c r="J341" t="s">
        <v>339</v>
      </c>
      <c r="K341" t="s">
        <v>339</v>
      </c>
      <c r="L341" t="s">
        <v>339</v>
      </c>
      <c r="M341" t="s">
        <v>339</v>
      </c>
      <c r="N341" t="s">
        <v>308</v>
      </c>
      <c r="O341" t="s">
        <v>40</v>
      </c>
      <c r="P341" t="s">
        <v>747</v>
      </c>
      <c r="Q341" t="s">
        <v>339</v>
      </c>
      <c r="R341" t="s">
        <v>46</v>
      </c>
      <c r="S341" t="s">
        <v>43</v>
      </c>
      <c r="T341" t="s">
        <v>678</v>
      </c>
      <c r="U341" t="s">
        <v>3106</v>
      </c>
      <c r="V341" t="s">
        <v>339</v>
      </c>
      <c r="W341" t="s">
        <v>308</v>
      </c>
      <c r="X341" t="s">
        <v>339</v>
      </c>
      <c r="Y341" t="s">
        <v>339</v>
      </c>
      <c r="Z341" t="s">
        <v>570</v>
      </c>
      <c r="AA341" t="s">
        <v>570</v>
      </c>
      <c r="AB341" t="s">
        <v>47</v>
      </c>
      <c r="AC341" t="s">
        <v>389</v>
      </c>
      <c r="AD341" t="s">
        <v>389</v>
      </c>
      <c r="AE341" t="s">
        <v>323</v>
      </c>
      <c r="AF341" t="s">
        <v>570</v>
      </c>
      <c r="AG341" t="s">
        <v>666</v>
      </c>
      <c r="AH341" t="s">
        <v>570</v>
      </c>
    </row>
    <row r="342" spans="2:34" x14ac:dyDescent="0.25">
      <c r="B342" t="s">
        <v>54</v>
      </c>
      <c r="C342" t="s">
        <v>571</v>
      </c>
      <c r="D342" t="s">
        <v>55</v>
      </c>
      <c r="E342" t="s">
        <v>572</v>
      </c>
      <c r="F342" t="s">
        <v>573</v>
      </c>
      <c r="G342" t="s">
        <v>56</v>
      </c>
      <c r="H342" t="s">
        <v>574</v>
      </c>
      <c r="I342" t="s">
        <v>64</v>
      </c>
      <c r="J342" t="s">
        <v>65</v>
      </c>
      <c r="K342" t="s">
        <v>58</v>
      </c>
      <c r="L342" t="s">
        <v>66</v>
      </c>
      <c r="M342" t="s">
        <v>67</v>
      </c>
      <c r="N342" t="s">
        <v>65</v>
      </c>
      <c r="O342" t="s">
        <v>58</v>
      </c>
      <c r="P342" t="s">
        <v>69</v>
      </c>
      <c r="Q342" t="s">
        <v>66</v>
      </c>
      <c r="R342" t="s">
        <v>575</v>
      </c>
      <c r="S342" t="s">
        <v>576</v>
      </c>
      <c r="T342" t="s">
        <v>58</v>
      </c>
      <c r="U342" t="s">
        <v>577</v>
      </c>
      <c r="V342" t="s">
        <v>66</v>
      </c>
      <c r="W342" t="s">
        <v>157</v>
      </c>
      <c r="X342" t="s">
        <v>62</v>
      </c>
      <c r="Y342" t="s">
        <v>66</v>
      </c>
      <c r="Z342" t="s">
        <v>147</v>
      </c>
      <c r="AA342" t="s">
        <v>578</v>
      </c>
      <c r="AB342" t="s">
        <v>579</v>
      </c>
      <c r="AC342" t="s">
        <v>580</v>
      </c>
      <c r="AD342" t="s">
        <v>581</v>
      </c>
      <c r="AE342" t="s">
        <v>582</v>
      </c>
      <c r="AF342" t="s">
        <v>583</v>
      </c>
      <c r="AG342" t="s">
        <v>584</v>
      </c>
      <c r="AH342" t="s">
        <v>585</v>
      </c>
    </row>
    <row r="343" spans="2:34" x14ac:dyDescent="0.25">
      <c r="B343" t="s">
        <v>1402</v>
      </c>
      <c r="C343" t="s">
        <v>1804</v>
      </c>
      <c r="D343" t="s">
        <v>242</v>
      </c>
      <c r="E343" t="s">
        <v>588</v>
      </c>
      <c r="F343" t="s">
        <v>325</v>
      </c>
      <c r="G343" t="s">
        <v>43</v>
      </c>
      <c r="H343" t="s">
        <v>40</v>
      </c>
      <c r="I343" t="s">
        <v>339</v>
      </c>
      <c r="J343" t="s">
        <v>339</v>
      </c>
      <c r="K343" t="s">
        <v>339</v>
      </c>
      <c r="L343" t="s">
        <v>339</v>
      </c>
      <c r="M343" t="s">
        <v>339</v>
      </c>
      <c r="N343" t="s">
        <v>53</v>
      </c>
      <c r="O343" t="s">
        <v>663</v>
      </c>
      <c r="P343" t="s">
        <v>3107</v>
      </c>
      <c r="Q343" t="s">
        <v>339</v>
      </c>
      <c r="R343" t="s">
        <v>42</v>
      </c>
      <c r="S343" t="s">
        <v>53</v>
      </c>
      <c r="T343" t="s">
        <v>330</v>
      </c>
      <c r="U343" t="s">
        <v>3096</v>
      </c>
      <c r="V343" t="s">
        <v>339</v>
      </c>
      <c r="W343" t="s">
        <v>339</v>
      </c>
      <c r="X343" t="s">
        <v>339</v>
      </c>
      <c r="Y343" t="s">
        <v>339</v>
      </c>
      <c r="Z343" t="s">
        <v>570</v>
      </c>
      <c r="AA343" t="s">
        <v>570</v>
      </c>
      <c r="AB343" t="s">
        <v>47</v>
      </c>
      <c r="AC343" t="s">
        <v>341</v>
      </c>
      <c r="AD343" t="s">
        <v>341</v>
      </c>
      <c r="AE343" t="s">
        <v>399</v>
      </c>
      <c r="AF343" t="s">
        <v>570</v>
      </c>
      <c r="AG343" t="s">
        <v>937</v>
      </c>
      <c r="AH343" t="s">
        <v>570</v>
      </c>
    </row>
    <row r="344" spans="2:34" x14ac:dyDescent="0.25">
      <c r="B344" t="s">
        <v>1404</v>
      </c>
      <c r="C344" t="s">
        <v>1449</v>
      </c>
      <c r="D344" t="s">
        <v>237</v>
      </c>
      <c r="E344" t="s">
        <v>641</v>
      </c>
      <c r="F344" t="s">
        <v>610</v>
      </c>
      <c r="G344" t="s">
        <v>41</v>
      </c>
      <c r="H344" t="s">
        <v>308</v>
      </c>
      <c r="I344" t="s">
        <v>346</v>
      </c>
      <c r="J344" t="s">
        <v>589</v>
      </c>
      <c r="K344" t="s">
        <v>1231</v>
      </c>
      <c r="L344" t="s">
        <v>339</v>
      </c>
      <c r="M344" t="s">
        <v>339</v>
      </c>
      <c r="N344" t="s">
        <v>41</v>
      </c>
      <c r="O344" t="s">
        <v>53</v>
      </c>
      <c r="P344" t="s">
        <v>1650</v>
      </c>
      <c r="Q344" t="s">
        <v>339</v>
      </c>
      <c r="R344" t="s">
        <v>339</v>
      </c>
      <c r="S344" t="s">
        <v>339</v>
      </c>
      <c r="T344" t="s">
        <v>339</v>
      </c>
      <c r="U344" t="s">
        <v>570</v>
      </c>
      <c r="V344" t="s">
        <v>339</v>
      </c>
      <c r="W344" t="s">
        <v>339</v>
      </c>
      <c r="X344" t="s">
        <v>339</v>
      </c>
      <c r="Y344" t="s">
        <v>339</v>
      </c>
      <c r="Z344" t="s">
        <v>570</v>
      </c>
      <c r="AA344" t="s">
        <v>570</v>
      </c>
      <c r="AB344" t="s">
        <v>47</v>
      </c>
      <c r="AC344" t="s">
        <v>465</v>
      </c>
      <c r="AD344" t="s">
        <v>465</v>
      </c>
      <c r="AE344" t="s">
        <v>465</v>
      </c>
      <c r="AF344" t="s">
        <v>570</v>
      </c>
      <c r="AG344" t="s">
        <v>600</v>
      </c>
      <c r="AH344" t="s">
        <v>570</v>
      </c>
    </row>
    <row r="345" spans="2:34" x14ac:dyDescent="0.25">
      <c r="B345" t="s">
        <v>1407</v>
      </c>
      <c r="C345" t="s">
        <v>1250</v>
      </c>
      <c r="D345" t="s">
        <v>239</v>
      </c>
      <c r="E345" t="s">
        <v>641</v>
      </c>
      <c r="F345" t="s">
        <v>673</v>
      </c>
      <c r="G345" t="s">
        <v>53</v>
      </c>
      <c r="H345" t="s">
        <v>308</v>
      </c>
      <c r="I345" t="s">
        <v>328</v>
      </c>
      <c r="J345" t="s">
        <v>610</v>
      </c>
      <c r="K345" t="s">
        <v>1320</v>
      </c>
      <c r="L345" t="s">
        <v>308</v>
      </c>
      <c r="M345" t="s">
        <v>308</v>
      </c>
      <c r="N345" t="s">
        <v>42</v>
      </c>
      <c r="O345" t="s">
        <v>631</v>
      </c>
      <c r="P345" t="s">
        <v>2333</v>
      </c>
      <c r="Q345" t="s">
        <v>339</v>
      </c>
      <c r="R345" t="s">
        <v>339</v>
      </c>
      <c r="S345" t="s">
        <v>339</v>
      </c>
      <c r="T345" t="s">
        <v>339</v>
      </c>
      <c r="U345" t="s">
        <v>570</v>
      </c>
      <c r="V345" t="s">
        <v>339</v>
      </c>
      <c r="W345" t="s">
        <v>40</v>
      </c>
      <c r="X345" t="s">
        <v>40</v>
      </c>
      <c r="Y345" t="s">
        <v>339</v>
      </c>
      <c r="Z345" t="s">
        <v>570</v>
      </c>
      <c r="AA345" t="s">
        <v>570</v>
      </c>
      <c r="AB345" t="s">
        <v>47</v>
      </c>
      <c r="AC345" t="s">
        <v>420</v>
      </c>
      <c r="AD345" t="s">
        <v>408</v>
      </c>
      <c r="AE345" t="s">
        <v>412</v>
      </c>
      <c r="AF345" t="s">
        <v>570</v>
      </c>
      <c r="AG345" t="s">
        <v>652</v>
      </c>
      <c r="AH345" t="s">
        <v>570</v>
      </c>
    </row>
    <row r="346" spans="2:34" x14ac:dyDescent="0.25">
      <c r="B346" t="s">
        <v>1409</v>
      </c>
      <c r="C346" t="s">
        <v>1353</v>
      </c>
      <c r="D346" t="s">
        <v>560</v>
      </c>
      <c r="E346" t="s">
        <v>588</v>
      </c>
      <c r="F346" t="s">
        <v>334</v>
      </c>
      <c r="G346" t="s">
        <v>46</v>
      </c>
      <c r="H346" t="s">
        <v>40</v>
      </c>
      <c r="I346" t="s">
        <v>339</v>
      </c>
      <c r="J346" t="s">
        <v>339</v>
      </c>
      <c r="K346" t="s">
        <v>339</v>
      </c>
      <c r="L346" t="s">
        <v>339</v>
      </c>
      <c r="M346" t="s">
        <v>339</v>
      </c>
      <c r="N346" t="s">
        <v>41</v>
      </c>
      <c r="O346" t="s">
        <v>711</v>
      </c>
      <c r="P346" t="s">
        <v>3108</v>
      </c>
      <c r="Q346" t="s">
        <v>339</v>
      </c>
      <c r="R346" t="s">
        <v>44</v>
      </c>
      <c r="S346" t="s">
        <v>53</v>
      </c>
      <c r="T346" t="s">
        <v>635</v>
      </c>
      <c r="U346" t="s">
        <v>2339</v>
      </c>
      <c r="V346" t="s">
        <v>339</v>
      </c>
      <c r="W346" t="s">
        <v>339</v>
      </c>
      <c r="X346" t="s">
        <v>339</v>
      </c>
      <c r="Y346" t="s">
        <v>339</v>
      </c>
      <c r="Z346" t="s">
        <v>570</v>
      </c>
      <c r="AA346" t="s">
        <v>570</v>
      </c>
      <c r="AB346" t="s">
        <v>47</v>
      </c>
      <c r="AC346" t="s">
        <v>424</v>
      </c>
      <c r="AD346" t="s">
        <v>424</v>
      </c>
      <c r="AE346" t="s">
        <v>469</v>
      </c>
      <c r="AF346" t="s">
        <v>570</v>
      </c>
      <c r="AG346" t="s">
        <v>840</v>
      </c>
      <c r="AH346" t="s">
        <v>570</v>
      </c>
    </row>
    <row r="347" spans="2:34" x14ac:dyDescent="0.25">
      <c r="B347" t="s">
        <v>1411</v>
      </c>
      <c r="C347" t="s">
        <v>1232</v>
      </c>
      <c r="D347" t="s">
        <v>259</v>
      </c>
      <c r="E347" t="s">
        <v>588</v>
      </c>
      <c r="F347" t="s">
        <v>334</v>
      </c>
      <c r="G347" t="s">
        <v>47</v>
      </c>
      <c r="H347" t="s">
        <v>41</v>
      </c>
      <c r="I347" t="s">
        <v>339</v>
      </c>
      <c r="J347" t="s">
        <v>339</v>
      </c>
      <c r="K347" t="s">
        <v>339</v>
      </c>
      <c r="L347" t="s">
        <v>339</v>
      </c>
      <c r="M347" t="s">
        <v>339</v>
      </c>
      <c r="N347" t="s">
        <v>339</v>
      </c>
      <c r="O347" t="s">
        <v>339</v>
      </c>
      <c r="P347" t="s">
        <v>570</v>
      </c>
      <c r="Q347" t="s">
        <v>339</v>
      </c>
      <c r="R347" t="s">
        <v>41</v>
      </c>
      <c r="S347" t="s">
        <v>40</v>
      </c>
      <c r="T347" t="s">
        <v>627</v>
      </c>
      <c r="U347" t="s">
        <v>2334</v>
      </c>
      <c r="V347" t="s">
        <v>308</v>
      </c>
      <c r="W347" t="s">
        <v>339</v>
      </c>
      <c r="X347" t="s">
        <v>339</v>
      </c>
      <c r="Y347" t="s">
        <v>308</v>
      </c>
      <c r="Z347" t="s">
        <v>570</v>
      </c>
      <c r="AA347" t="s">
        <v>570</v>
      </c>
      <c r="AB347" t="s">
        <v>47</v>
      </c>
      <c r="AC347" t="s">
        <v>415</v>
      </c>
      <c r="AD347" t="s">
        <v>415</v>
      </c>
      <c r="AE347" t="s">
        <v>412</v>
      </c>
      <c r="AF347" t="s">
        <v>570</v>
      </c>
      <c r="AG347" t="s">
        <v>1010</v>
      </c>
      <c r="AH347" t="s">
        <v>570</v>
      </c>
    </row>
    <row r="348" spans="2:34" x14ac:dyDescent="0.25">
      <c r="B348" t="s">
        <v>1413</v>
      </c>
      <c r="C348" t="s">
        <v>1211</v>
      </c>
      <c r="D348" t="s">
        <v>688</v>
      </c>
      <c r="E348" t="s">
        <v>588</v>
      </c>
      <c r="F348" t="s">
        <v>325</v>
      </c>
      <c r="G348" t="s">
        <v>46</v>
      </c>
      <c r="H348" t="s">
        <v>43</v>
      </c>
      <c r="I348" t="s">
        <v>339</v>
      </c>
      <c r="J348" t="s">
        <v>339</v>
      </c>
      <c r="K348" t="s">
        <v>339</v>
      </c>
      <c r="L348" t="s">
        <v>339</v>
      </c>
      <c r="M348" t="s">
        <v>339</v>
      </c>
      <c r="N348" t="s">
        <v>339</v>
      </c>
      <c r="O348" t="s">
        <v>339</v>
      </c>
      <c r="P348" t="s">
        <v>570</v>
      </c>
      <c r="Q348" t="s">
        <v>339</v>
      </c>
      <c r="R348" t="s">
        <v>322</v>
      </c>
      <c r="S348" t="s">
        <v>43</v>
      </c>
      <c r="T348" t="s">
        <v>644</v>
      </c>
      <c r="U348" t="s">
        <v>2329</v>
      </c>
      <c r="V348" t="s">
        <v>339</v>
      </c>
      <c r="W348" t="s">
        <v>339</v>
      </c>
      <c r="X348" t="s">
        <v>339</v>
      </c>
      <c r="Y348" t="s">
        <v>339</v>
      </c>
      <c r="Z348" t="s">
        <v>570</v>
      </c>
      <c r="AA348" t="s">
        <v>570</v>
      </c>
      <c r="AB348" t="s">
        <v>47</v>
      </c>
      <c r="AC348" t="s">
        <v>396</v>
      </c>
      <c r="AD348" t="s">
        <v>396</v>
      </c>
      <c r="AE348" t="s">
        <v>397</v>
      </c>
      <c r="AF348" t="s">
        <v>570</v>
      </c>
      <c r="AG348" t="s">
        <v>775</v>
      </c>
      <c r="AH348" t="s">
        <v>570</v>
      </c>
    </row>
    <row r="349" spans="2:34" x14ac:dyDescent="0.25">
      <c r="B349" t="s">
        <v>1415</v>
      </c>
      <c r="C349" t="s">
        <v>1335</v>
      </c>
      <c r="D349" t="s">
        <v>688</v>
      </c>
      <c r="E349" t="s">
        <v>588</v>
      </c>
      <c r="F349" t="s">
        <v>325</v>
      </c>
      <c r="G349" t="s">
        <v>47</v>
      </c>
      <c r="H349" t="s">
        <v>40</v>
      </c>
      <c r="I349" t="s">
        <v>339</v>
      </c>
      <c r="J349" t="s">
        <v>339</v>
      </c>
      <c r="K349" t="s">
        <v>339</v>
      </c>
      <c r="L349" t="s">
        <v>339</v>
      </c>
      <c r="M349" t="s">
        <v>339</v>
      </c>
      <c r="N349" t="s">
        <v>339</v>
      </c>
      <c r="O349" t="s">
        <v>339</v>
      </c>
      <c r="P349" t="s">
        <v>570</v>
      </c>
      <c r="Q349" t="s">
        <v>339</v>
      </c>
      <c r="R349" t="s">
        <v>49</v>
      </c>
      <c r="S349" t="s">
        <v>45</v>
      </c>
      <c r="T349" t="s">
        <v>864</v>
      </c>
      <c r="U349" t="s">
        <v>1315</v>
      </c>
      <c r="V349" t="s">
        <v>339</v>
      </c>
      <c r="W349" t="s">
        <v>339</v>
      </c>
      <c r="X349" t="s">
        <v>339</v>
      </c>
      <c r="Y349" t="s">
        <v>339</v>
      </c>
      <c r="Z349" t="s">
        <v>570</v>
      </c>
      <c r="AA349" t="s">
        <v>570</v>
      </c>
      <c r="AB349" t="s">
        <v>46</v>
      </c>
      <c r="AC349" t="s">
        <v>458</v>
      </c>
      <c r="AD349" t="s">
        <v>458</v>
      </c>
      <c r="AE349" t="s">
        <v>345</v>
      </c>
      <c r="AF349" t="s">
        <v>570</v>
      </c>
      <c r="AG349" t="s">
        <v>685</v>
      </c>
      <c r="AH349" t="s">
        <v>570</v>
      </c>
    </row>
    <row r="350" spans="2:34" x14ac:dyDescent="0.25">
      <c r="B350" t="s">
        <v>634</v>
      </c>
      <c r="C350" t="s">
        <v>1346</v>
      </c>
      <c r="D350" t="s">
        <v>251</v>
      </c>
      <c r="E350" t="s">
        <v>731</v>
      </c>
      <c r="F350" t="s">
        <v>332</v>
      </c>
      <c r="G350" t="s">
        <v>46</v>
      </c>
      <c r="H350" t="s">
        <v>339</v>
      </c>
      <c r="I350" t="s">
        <v>339</v>
      </c>
      <c r="J350" t="s">
        <v>339</v>
      </c>
      <c r="K350" t="s">
        <v>339</v>
      </c>
      <c r="L350" t="s">
        <v>339</v>
      </c>
      <c r="M350" t="s">
        <v>339</v>
      </c>
      <c r="N350" t="s">
        <v>339</v>
      </c>
      <c r="O350" t="s">
        <v>339</v>
      </c>
      <c r="P350" t="s">
        <v>570</v>
      </c>
      <c r="Q350" t="s">
        <v>339</v>
      </c>
      <c r="R350" t="s">
        <v>52</v>
      </c>
      <c r="S350" t="s">
        <v>46</v>
      </c>
      <c r="T350" t="s">
        <v>595</v>
      </c>
      <c r="U350" t="s">
        <v>2336</v>
      </c>
      <c r="V350" t="s">
        <v>339</v>
      </c>
      <c r="W350" t="s">
        <v>339</v>
      </c>
      <c r="X350" t="s">
        <v>339</v>
      </c>
      <c r="Y350" t="s">
        <v>339</v>
      </c>
      <c r="Z350" t="s">
        <v>570</v>
      </c>
      <c r="AA350" t="s">
        <v>570</v>
      </c>
      <c r="AB350" t="s">
        <v>46</v>
      </c>
      <c r="AC350" t="s">
        <v>1907</v>
      </c>
      <c r="AD350" t="s">
        <v>1907</v>
      </c>
      <c r="AE350" t="s">
        <v>464</v>
      </c>
      <c r="AF350" t="s">
        <v>570</v>
      </c>
      <c r="AG350" t="s">
        <v>614</v>
      </c>
      <c r="AH350" t="s">
        <v>570</v>
      </c>
    </row>
    <row r="351" spans="2:34" x14ac:dyDescent="0.25">
      <c r="B351" t="s">
        <v>1418</v>
      </c>
      <c r="C351" t="s">
        <v>2345</v>
      </c>
      <c r="D351" t="s">
        <v>251</v>
      </c>
      <c r="E351" t="s">
        <v>731</v>
      </c>
      <c r="F351" t="s">
        <v>328</v>
      </c>
      <c r="G351" t="s">
        <v>53</v>
      </c>
      <c r="H351" t="s">
        <v>308</v>
      </c>
      <c r="I351" t="s">
        <v>339</v>
      </c>
      <c r="J351" t="s">
        <v>339</v>
      </c>
      <c r="K351" t="s">
        <v>339</v>
      </c>
      <c r="L351" t="s">
        <v>339</v>
      </c>
      <c r="M351" t="s">
        <v>339</v>
      </c>
      <c r="N351" t="s">
        <v>339</v>
      </c>
      <c r="O351" t="s">
        <v>339</v>
      </c>
      <c r="P351" t="s">
        <v>570</v>
      </c>
      <c r="Q351" t="s">
        <v>339</v>
      </c>
      <c r="R351" t="s">
        <v>50</v>
      </c>
      <c r="S351" t="s">
        <v>45</v>
      </c>
      <c r="T351" t="s">
        <v>604</v>
      </c>
      <c r="U351" t="s">
        <v>2966</v>
      </c>
      <c r="V351" t="s">
        <v>339</v>
      </c>
      <c r="W351" t="s">
        <v>339</v>
      </c>
      <c r="X351" t="s">
        <v>339</v>
      </c>
      <c r="Y351" t="s">
        <v>339</v>
      </c>
      <c r="Z351" t="s">
        <v>570</v>
      </c>
      <c r="AA351" t="s">
        <v>570</v>
      </c>
      <c r="AB351" t="s">
        <v>46</v>
      </c>
      <c r="AC351" t="s">
        <v>392</v>
      </c>
      <c r="AD351" t="s">
        <v>392</v>
      </c>
      <c r="AE351" t="s">
        <v>525</v>
      </c>
      <c r="AF351" t="s">
        <v>570</v>
      </c>
      <c r="AG351" t="s">
        <v>677</v>
      </c>
      <c r="AH351" t="s">
        <v>570</v>
      </c>
    </row>
    <row r="352" spans="2:34" x14ac:dyDescent="0.25">
      <c r="B352" t="s">
        <v>1420</v>
      </c>
      <c r="C352" t="s">
        <v>1240</v>
      </c>
      <c r="D352" t="s">
        <v>247</v>
      </c>
      <c r="E352" t="s">
        <v>731</v>
      </c>
      <c r="F352" t="s">
        <v>328</v>
      </c>
      <c r="G352" t="s">
        <v>47</v>
      </c>
      <c r="H352" t="s">
        <v>308</v>
      </c>
      <c r="I352" t="s">
        <v>339</v>
      </c>
      <c r="J352" t="s">
        <v>339</v>
      </c>
      <c r="K352" t="s">
        <v>339</v>
      </c>
      <c r="L352" t="s">
        <v>339</v>
      </c>
      <c r="M352" t="s">
        <v>339</v>
      </c>
      <c r="N352" t="s">
        <v>339</v>
      </c>
      <c r="O352" t="s">
        <v>339</v>
      </c>
      <c r="P352" t="s">
        <v>570</v>
      </c>
      <c r="Q352" t="s">
        <v>339</v>
      </c>
      <c r="R352" t="s">
        <v>43</v>
      </c>
      <c r="S352" t="s">
        <v>43</v>
      </c>
      <c r="T352" t="s">
        <v>335</v>
      </c>
      <c r="U352" t="s">
        <v>3109</v>
      </c>
      <c r="V352" t="s">
        <v>308</v>
      </c>
      <c r="W352" t="s">
        <v>339</v>
      </c>
      <c r="X352" t="s">
        <v>339</v>
      </c>
      <c r="Y352" t="s">
        <v>308</v>
      </c>
      <c r="Z352" t="s">
        <v>570</v>
      </c>
      <c r="AA352" t="s">
        <v>570</v>
      </c>
      <c r="AB352" t="s">
        <v>46</v>
      </c>
      <c r="AC352" t="s">
        <v>398</v>
      </c>
      <c r="AD352" t="s">
        <v>398</v>
      </c>
      <c r="AE352" t="s">
        <v>467</v>
      </c>
      <c r="AF352" t="s">
        <v>570</v>
      </c>
      <c r="AG352" t="s">
        <v>624</v>
      </c>
      <c r="AH352" t="s">
        <v>570</v>
      </c>
    </row>
    <row r="353" spans="2:34" x14ac:dyDescent="0.25">
      <c r="B353" t="s">
        <v>1422</v>
      </c>
      <c r="C353" t="s">
        <v>1195</v>
      </c>
      <c r="D353" t="s">
        <v>563</v>
      </c>
      <c r="E353" t="s">
        <v>594</v>
      </c>
      <c r="F353" t="s">
        <v>332</v>
      </c>
      <c r="G353" t="s">
        <v>41</v>
      </c>
      <c r="H353" t="s">
        <v>339</v>
      </c>
      <c r="I353" t="s">
        <v>339</v>
      </c>
      <c r="J353" t="s">
        <v>339</v>
      </c>
      <c r="K353" t="s">
        <v>339</v>
      </c>
      <c r="L353" t="s">
        <v>339</v>
      </c>
      <c r="M353" t="s">
        <v>339</v>
      </c>
      <c r="N353" t="s">
        <v>52</v>
      </c>
      <c r="O353" t="s">
        <v>664</v>
      </c>
      <c r="P353" t="s">
        <v>1196</v>
      </c>
      <c r="Q353" t="s">
        <v>339</v>
      </c>
      <c r="R353" t="s">
        <v>41</v>
      </c>
      <c r="S353" t="s">
        <v>41</v>
      </c>
      <c r="T353" t="s">
        <v>328</v>
      </c>
      <c r="U353" t="s">
        <v>1197</v>
      </c>
      <c r="V353" t="s">
        <v>339</v>
      </c>
      <c r="W353" t="s">
        <v>339</v>
      </c>
      <c r="X353" t="s">
        <v>339</v>
      </c>
      <c r="Y353" t="s">
        <v>339</v>
      </c>
      <c r="Z353" t="s">
        <v>570</v>
      </c>
      <c r="AA353" t="s">
        <v>570</v>
      </c>
      <c r="AB353" t="s">
        <v>46</v>
      </c>
      <c r="AC353" t="s">
        <v>400</v>
      </c>
      <c r="AD353" t="s">
        <v>400</v>
      </c>
      <c r="AE353" t="s">
        <v>411</v>
      </c>
      <c r="AF353" t="s">
        <v>570</v>
      </c>
      <c r="AG353" t="s">
        <v>599</v>
      </c>
      <c r="AH353" t="s">
        <v>570</v>
      </c>
    </row>
    <row r="354" spans="2:34" x14ac:dyDescent="0.25">
      <c r="B354" t="s">
        <v>1424</v>
      </c>
      <c r="C354" t="s">
        <v>1286</v>
      </c>
      <c r="D354" t="s">
        <v>247</v>
      </c>
      <c r="E354" t="s">
        <v>588</v>
      </c>
      <c r="F354" t="s">
        <v>328</v>
      </c>
      <c r="G354" t="s">
        <v>46</v>
      </c>
      <c r="H354" t="s">
        <v>339</v>
      </c>
      <c r="I354" t="s">
        <v>339</v>
      </c>
      <c r="J354" t="s">
        <v>339</v>
      </c>
      <c r="K354" t="s">
        <v>339</v>
      </c>
      <c r="L354" t="s">
        <v>339</v>
      </c>
      <c r="M354" t="s">
        <v>339</v>
      </c>
      <c r="N354" t="s">
        <v>339</v>
      </c>
      <c r="O354" t="s">
        <v>339</v>
      </c>
      <c r="P354" t="s">
        <v>570</v>
      </c>
      <c r="Q354" t="s">
        <v>339</v>
      </c>
      <c r="R354" t="s">
        <v>43</v>
      </c>
      <c r="S354" t="s">
        <v>43</v>
      </c>
      <c r="T354" t="s">
        <v>855</v>
      </c>
      <c r="U354" t="s">
        <v>2025</v>
      </c>
      <c r="V354" t="s">
        <v>339</v>
      </c>
      <c r="W354" t="s">
        <v>339</v>
      </c>
      <c r="X354" t="s">
        <v>339</v>
      </c>
      <c r="Y354" t="s">
        <v>339</v>
      </c>
      <c r="Z354" t="s">
        <v>570</v>
      </c>
      <c r="AA354" t="s">
        <v>570</v>
      </c>
      <c r="AB354" t="s">
        <v>46</v>
      </c>
      <c r="AC354" t="s">
        <v>318</v>
      </c>
      <c r="AD354" t="s">
        <v>318</v>
      </c>
      <c r="AE354" t="s">
        <v>400</v>
      </c>
      <c r="AF354" t="s">
        <v>570</v>
      </c>
      <c r="AG354" t="s">
        <v>852</v>
      </c>
      <c r="AH354" t="s">
        <v>570</v>
      </c>
    </row>
    <row r="355" spans="2:34" x14ac:dyDescent="0.25">
      <c r="B355" t="s">
        <v>1426</v>
      </c>
      <c r="C355" t="s">
        <v>1460</v>
      </c>
      <c r="D355" t="s">
        <v>259</v>
      </c>
      <c r="E355" t="s">
        <v>731</v>
      </c>
      <c r="F355" t="s">
        <v>330</v>
      </c>
      <c r="G355" t="s">
        <v>47</v>
      </c>
      <c r="H355" t="s">
        <v>308</v>
      </c>
      <c r="I355" t="s">
        <v>339</v>
      </c>
      <c r="J355" t="s">
        <v>339</v>
      </c>
      <c r="K355" t="s">
        <v>339</v>
      </c>
      <c r="L355" t="s">
        <v>339</v>
      </c>
      <c r="M355" t="s">
        <v>339</v>
      </c>
      <c r="N355" t="s">
        <v>53</v>
      </c>
      <c r="O355" t="s">
        <v>46</v>
      </c>
      <c r="P355" t="s">
        <v>2007</v>
      </c>
      <c r="Q355" t="s">
        <v>339</v>
      </c>
      <c r="R355" t="s">
        <v>41</v>
      </c>
      <c r="S355" t="s">
        <v>40</v>
      </c>
      <c r="T355" t="s">
        <v>317</v>
      </c>
      <c r="U355" t="s">
        <v>764</v>
      </c>
      <c r="V355" t="s">
        <v>308</v>
      </c>
      <c r="W355" t="s">
        <v>339</v>
      </c>
      <c r="X355" t="s">
        <v>339</v>
      </c>
      <c r="Y355" t="s">
        <v>308</v>
      </c>
      <c r="Z355" t="s">
        <v>570</v>
      </c>
      <c r="AA355" t="s">
        <v>570</v>
      </c>
      <c r="AB355" t="s">
        <v>46</v>
      </c>
      <c r="AC355" t="s">
        <v>3110</v>
      </c>
      <c r="AD355" t="s">
        <v>3110</v>
      </c>
      <c r="AE355" t="s">
        <v>1230</v>
      </c>
      <c r="AF355" t="s">
        <v>570</v>
      </c>
      <c r="AG355" t="s">
        <v>702</v>
      </c>
      <c r="AH355" t="s">
        <v>570</v>
      </c>
    </row>
    <row r="356" spans="2:34" x14ac:dyDescent="0.25">
      <c r="B356" t="s">
        <v>1428</v>
      </c>
      <c r="C356" t="s">
        <v>1225</v>
      </c>
      <c r="D356" t="s">
        <v>266</v>
      </c>
      <c r="E356" t="s">
        <v>588</v>
      </c>
      <c r="F356" t="s">
        <v>328</v>
      </c>
      <c r="G356" t="s">
        <v>47</v>
      </c>
      <c r="H356" t="s">
        <v>41</v>
      </c>
      <c r="I356" t="s">
        <v>339</v>
      </c>
      <c r="J356" t="s">
        <v>339</v>
      </c>
      <c r="K356" t="s">
        <v>339</v>
      </c>
      <c r="L356" t="s">
        <v>339</v>
      </c>
      <c r="M356" t="s">
        <v>339</v>
      </c>
      <c r="N356" t="s">
        <v>339</v>
      </c>
      <c r="O356" t="s">
        <v>339</v>
      </c>
      <c r="P356" t="s">
        <v>570</v>
      </c>
      <c r="Q356" t="s">
        <v>339</v>
      </c>
      <c r="R356" t="s">
        <v>53</v>
      </c>
      <c r="S356" t="s">
        <v>40</v>
      </c>
      <c r="T356" t="s">
        <v>694</v>
      </c>
      <c r="U356" t="s">
        <v>1318</v>
      </c>
      <c r="V356" t="s">
        <v>308</v>
      </c>
      <c r="W356" t="s">
        <v>339</v>
      </c>
      <c r="X356" t="s">
        <v>339</v>
      </c>
      <c r="Y356" t="s">
        <v>308</v>
      </c>
      <c r="Z356" t="s">
        <v>570</v>
      </c>
      <c r="AA356" t="s">
        <v>570</v>
      </c>
      <c r="AB356" t="s">
        <v>46</v>
      </c>
      <c r="AC356" t="s">
        <v>410</v>
      </c>
      <c r="AD356" t="s">
        <v>410</v>
      </c>
      <c r="AE356" t="s">
        <v>465</v>
      </c>
      <c r="AF356" t="s">
        <v>570</v>
      </c>
      <c r="AG356" t="s">
        <v>969</v>
      </c>
      <c r="AH356" t="s">
        <v>570</v>
      </c>
    </row>
    <row r="357" spans="2:34" x14ac:dyDescent="0.25">
      <c r="B357" t="s">
        <v>1430</v>
      </c>
      <c r="C357" t="s">
        <v>1657</v>
      </c>
      <c r="D357" t="s">
        <v>259</v>
      </c>
      <c r="E357" t="s">
        <v>641</v>
      </c>
      <c r="F357" t="s">
        <v>336</v>
      </c>
      <c r="G357" t="s">
        <v>41</v>
      </c>
      <c r="H357" t="s">
        <v>339</v>
      </c>
      <c r="I357" t="s">
        <v>51</v>
      </c>
      <c r="J357" t="s">
        <v>317</v>
      </c>
      <c r="K357" t="s">
        <v>775</v>
      </c>
      <c r="L357" t="s">
        <v>308</v>
      </c>
      <c r="M357" t="s">
        <v>339</v>
      </c>
      <c r="N357" t="s">
        <v>53</v>
      </c>
      <c r="O357" t="s">
        <v>1096</v>
      </c>
      <c r="P357" t="s">
        <v>1653</v>
      </c>
      <c r="Q357" t="s">
        <v>339</v>
      </c>
      <c r="R357" t="s">
        <v>339</v>
      </c>
      <c r="S357" t="s">
        <v>339</v>
      </c>
      <c r="T357" t="s">
        <v>339</v>
      </c>
      <c r="U357" t="s">
        <v>570</v>
      </c>
      <c r="V357" t="s">
        <v>339</v>
      </c>
      <c r="W357" t="s">
        <v>339</v>
      </c>
      <c r="X357" t="s">
        <v>339</v>
      </c>
      <c r="Y357" t="s">
        <v>339</v>
      </c>
      <c r="Z357" t="s">
        <v>570</v>
      </c>
      <c r="AA357" t="s">
        <v>570</v>
      </c>
      <c r="AB357" t="s">
        <v>46</v>
      </c>
      <c r="AC357" t="s">
        <v>420</v>
      </c>
      <c r="AD357" t="s">
        <v>420</v>
      </c>
      <c r="AE357" t="s">
        <v>420</v>
      </c>
      <c r="AF357" t="s">
        <v>570</v>
      </c>
      <c r="AG357" t="s">
        <v>759</v>
      </c>
      <c r="AH357" t="s">
        <v>570</v>
      </c>
    </row>
    <row r="358" spans="2:34" x14ac:dyDescent="0.25">
      <c r="B358" t="s">
        <v>1432</v>
      </c>
      <c r="C358" t="s">
        <v>1503</v>
      </c>
      <c r="D358" t="s">
        <v>267</v>
      </c>
      <c r="E358" t="s">
        <v>731</v>
      </c>
      <c r="F358" t="s">
        <v>325</v>
      </c>
      <c r="G358" t="s">
        <v>47</v>
      </c>
      <c r="H358" t="s">
        <v>41</v>
      </c>
      <c r="I358" t="s">
        <v>339</v>
      </c>
      <c r="J358" t="s">
        <v>339</v>
      </c>
      <c r="K358" t="s">
        <v>339</v>
      </c>
      <c r="L358" t="s">
        <v>339</v>
      </c>
      <c r="M358" t="s">
        <v>339</v>
      </c>
      <c r="N358" t="s">
        <v>339</v>
      </c>
      <c r="O358" t="s">
        <v>339</v>
      </c>
      <c r="P358" t="s">
        <v>570</v>
      </c>
      <c r="Q358" t="s">
        <v>339</v>
      </c>
      <c r="R358" t="s">
        <v>41</v>
      </c>
      <c r="S358" t="s">
        <v>41</v>
      </c>
      <c r="T358" t="s">
        <v>637</v>
      </c>
      <c r="U358" t="s">
        <v>933</v>
      </c>
      <c r="V358" t="s">
        <v>308</v>
      </c>
      <c r="W358" t="s">
        <v>339</v>
      </c>
      <c r="X358" t="s">
        <v>339</v>
      </c>
      <c r="Y358" t="s">
        <v>308</v>
      </c>
      <c r="Z358" t="s">
        <v>570</v>
      </c>
      <c r="AA358" t="s">
        <v>570</v>
      </c>
      <c r="AB358" t="s">
        <v>46</v>
      </c>
      <c r="AC358" t="s">
        <v>344</v>
      </c>
      <c r="AD358" t="s">
        <v>344</v>
      </c>
      <c r="AE358" t="s">
        <v>333</v>
      </c>
      <c r="AF358" t="s">
        <v>570</v>
      </c>
      <c r="AG358" t="s">
        <v>814</v>
      </c>
      <c r="AH358" t="s">
        <v>570</v>
      </c>
    </row>
    <row r="359" spans="2:34" x14ac:dyDescent="0.25">
      <c r="B359" t="s">
        <v>1435</v>
      </c>
      <c r="C359" t="s">
        <v>1326</v>
      </c>
      <c r="D359" t="s">
        <v>587</v>
      </c>
      <c r="E359" t="s">
        <v>588</v>
      </c>
      <c r="F359" t="s">
        <v>334</v>
      </c>
      <c r="G359" t="s">
        <v>47</v>
      </c>
      <c r="H359" t="s">
        <v>308</v>
      </c>
      <c r="I359" t="s">
        <v>339</v>
      </c>
      <c r="J359" t="s">
        <v>339</v>
      </c>
      <c r="K359" t="s">
        <v>339</v>
      </c>
      <c r="L359" t="s">
        <v>339</v>
      </c>
      <c r="M359" t="s">
        <v>339</v>
      </c>
      <c r="N359" t="s">
        <v>339</v>
      </c>
      <c r="O359" t="s">
        <v>339</v>
      </c>
      <c r="P359" t="s">
        <v>570</v>
      </c>
      <c r="Q359" t="s">
        <v>339</v>
      </c>
      <c r="R359" t="s">
        <v>47</v>
      </c>
      <c r="S359" t="s">
        <v>44</v>
      </c>
      <c r="T359" t="s">
        <v>599</v>
      </c>
      <c r="U359" t="s">
        <v>3111</v>
      </c>
      <c r="V359" t="s">
        <v>339</v>
      </c>
      <c r="W359" t="s">
        <v>339</v>
      </c>
      <c r="X359" t="s">
        <v>339</v>
      </c>
      <c r="Y359" t="s">
        <v>339</v>
      </c>
      <c r="Z359" t="s">
        <v>570</v>
      </c>
      <c r="AA359" t="s">
        <v>570</v>
      </c>
      <c r="AB359" t="s">
        <v>46</v>
      </c>
      <c r="AC359" t="s">
        <v>463</v>
      </c>
      <c r="AD359" t="s">
        <v>463</v>
      </c>
      <c r="AE359" t="s">
        <v>399</v>
      </c>
      <c r="AF359" t="s">
        <v>570</v>
      </c>
      <c r="AG359" t="s">
        <v>1025</v>
      </c>
      <c r="AH359" t="s">
        <v>570</v>
      </c>
    </row>
    <row r="360" spans="2:34" x14ac:dyDescent="0.25">
      <c r="B360" t="s">
        <v>1437</v>
      </c>
      <c r="C360" t="s">
        <v>1208</v>
      </c>
      <c r="D360" t="s">
        <v>253</v>
      </c>
      <c r="E360" t="s">
        <v>731</v>
      </c>
      <c r="F360" t="s">
        <v>332</v>
      </c>
      <c r="G360" t="s">
        <v>46</v>
      </c>
      <c r="H360" t="s">
        <v>40</v>
      </c>
      <c r="I360" t="s">
        <v>339</v>
      </c>
      <c r="J360" t="s">
        <v>339</v>
      </c>
      <c r="K360" t="s">
        <v>339</v>
      </c>
      <c r="L360" t="s">
        <v>339</v>
      </c>
      <c r="M360" t="s">
        <v>339</v>
      </c>
      <c r="N360" t="s">
        <v>339</v>
      </c>
      <c r="O360" t="s">
        <v>339</v>
      </c>
      <c r="P360" t="s">
        <v>570</v>
      </c>
      <c r="Q360" t="s">
        <v>339</v>
      </c>
      <c r="R360" t="s">
        <v>43</v>
      </c>
      <c r="S360" t="s">
        <v>41</v>
      </c>
      <c r="T360" t="s">
        <v>334</v>
      </c>
      <c r="U360" t="s">
        <v>1209</v>
      </c>
      <c r="V360" t="s">
        <v>308</v>
      </c>
      <c r="W360" t="s">
        <v>339</v>
      </c>
      <c r="X360" t="s">
        <v>339</v>
      </c>
      <c r="Y360" t="s">
        <v>308</v>
      </c>
      <c r="Z360" t="s">
        <v>570</v>
      </c>
      <c r="AA360" t="s">
        <v>570</v>
      </c>
      <c r="AB360" t="s">
        <v>46</v>
      </c>
      <c r="AC360" t="s">
        <v>421</v>
      </c>
      <c r="AD360" t="s">
        <v>421</v>
      </c>
      <c r="AE360" t="s">
        <v>416</v>
      </c>
      <c r="AF360" t="s">
        <v>570</v>
      </c>
      <c r="AG360" t="s">
        <v>620</v>
      </c>
      <c r="AH360" t="s">
        <v>570</v>
      </c>
    </row>
    <row r="361" spans="2:34" x14ac:dyDescent="0.25">
      <c r="B361" t="s">
        <v>1439</v>
      </c>
      <c r="C361" t="s">
        <v>1266</v>
      </c>
      <c r="D361" t="s">
        <v>252</v>
      </c>
      <c r="E361" t="s">
        <v>588</v>
      </c>
      <c r="F361" t="s">
        <v>627</v>
      </c>
      <c r="G361" t="s">
        <v>47</v>
      </c>
      <c r="H361" t="s">
        <v>53</v>
      </c>
      <c r="I361" t="s">
        <v>339</v>
      </c>
      <c r="J361" t="s">
        <v>339</v>
      </c>
      <c r="K361" t="s">
        <v>339</v>
      </c>
      <c r="L361" t="s">
        <v>339</v>
      </c>
      <c r="M361" t="s">
        <v>339</v>
      </c>
      <c r="N361" t="s">
        <v>339</v>
      </c>
      <c r="O361" t="s">
        <v>339</v>
      </c>
      <c r="P361" t="s">
        <v>570</v>
      </c>
      <c r="Q361" t="s">
        <v>339</v>
      </c>
      <c r="R361" t="s">
        <v>315</v>
      </c>
      <c r="S361" t="s">
        <v>45</v>
      </c>
      <c r="T361" t="s">
        <v>624</v>
      </c>
      <c r="U361" t="s">
        <v>1984</v>
      </c>
      <c r="V361" t="s">
        <v>339</v>
      </c>
      <c r="W361" t="s">
        <v>339</v>
      </c>
      <c r="X361" t="s">
        <v>339</v>
      </c>
      <c r="Y361" t="s">
        <v>339</v>
      </c>
      <c r="Z361" t="s">
        <v>308</v>
      </c>
      <c r="AA361" t="s">
        <v>570</v>
      </c>
      <c r="AB361" t="s">
        <v>46</v>
      </c>
      <c r="AC361" t="s">
        <v>392</v>
      </c>
      <c r="AD361" t="s">
        <v>392</v>
      </c>
      <c r="AE361" t="s">
        <v>525</v>
      </c>
      <c r="AF361" t="s">
        <v>570</v>
      </c>
      <c r="AG361" t="s">
        <v>868</v>
      </c>
      <c r="AH361" t="s">
        <v>570</v>
      </c>
    </row>
    <row r="362" spans="2:34" x14ac:dyDescent="0.25">
      <c r="B362" t="s">
        <v>1442</v>
      </c>
      <c r="C362" t="s">
        <v>1300</v>
      </c>
      <c r="D362" t="s">
        <v>237</v>
      </c>
      <c r="E362" t="s">
        <v>588</v>
      </c>
      <c r="F362" t="s">
        <v>326</v>
      </c>
      <c r="G362" t="s">
        <v>44</v>
      </c>
      <c r="H362" t="s">
        <v>40</v>
      </c>
      <c r="I362" t="s">
        <v>339</v>
      </c>
      <c r="J362" t="s">
        <v>339</v>
      </c>
      <c r="K362" t="s">
        <v>339</v>
      </c>
      <c r="L362" t="s">
        <v>339</v>
      </c>
      <c r="M362" t="s">
        <v>339</v>
      </c>
      <c r="N362" t="s">
        <v>339</v>
      </c>
      <c r="O362" t="s">
        <v>339</v>
      </c>
      <c r="P362" t="s">
        <v>570</v>
      </c>
      <c r="Q362" t="s">
        <v>339</v>
      </c>
      <c r="R362" t="s">
        <v>51</v>
      </c>
      <c r="S362" t="s">
        <v>43</v>
      </c>
      <c r="T362" t="s">
        <v>779</v>
      </c>
      <c r="U362" t="s">
        <v>2337</v>
      </c>
      <c r="V362" t="s">
        <v>339</v>
      </c>
      <c r="W362" t="s">
        <v>339</v>
      </c>
      <c r="X362" t="s">
        <v>339</v>
      </c>
      <c r="Y362" t="s">
        <v>339</v>
      </c>
      <c r="Z362" t="s">
        <v>570</v>
      </c>
      <c r="AA362" t="s">
        <v>570</v>
      </c>
      <c r="AB362" t="s">
        <v>46</v>
      </c>
      <c r="AC362" t="s">
        <v>316</v>
      </c>
      <c r="AD362" t="s">
        <v>316</v>
      </c>
      <c r="AE362" t="s">
        <v>422</v>
      </c>
      <c r="AF362" t="s">
        <v>570</v>
      </c>
      <c r="AG362" t="s">
        <v>699</v>
      </c>
      <c r="AH362" t="s">
        <v>570</v>
      </c>
    </row>
    <row r="363" spans="2:34" x14ac:dyDescent="0.25">
      <c r="B363" t="s">
        <v>1446</v>
      </c>
      <c r="C363" t="s">
        <v>1366</v>
      </c>
      <c r="D363" t="s">
        <v>251</v>
      </c>
      <c r="E363" t="s">
        <v>588</v>
      </c>
      <c r="F363" t="s">
        <v>334</v>
      </c>
      <c r="G363" t="s">
        <v>48</v>
      </c>
      <c r="H363" t="s">
        <v>41</v>
      </c>
      <c r="I363" t="s">
        <v>339</v>
      </c>
      <c r="J363" t="s">
        <v>339</v>
      </c>
      <c r="K363" t="s">
        <v>339</v>
      </c>
      <c r="L363" t="s">
        <v>339</v>
      </c>
      <c r="M363" t="s">
        <v>339</v>
      </c>
      <c r="N363" t="s">
        <v>339</v>
      </c>
      <c r="O363" t="s">
        <v>339</v>
      </c>
      <c r="P363" t="s">
        <v>570</v>
      </c>
      <c r="Q363" t="s">
        <v>339</v>
      </c>
      <c r="R363" t="s">
        <v>319</v>
      </c>
      <c r="S363" t="s">
        <v>48</v>
      </c>
      <c r="T363" t="s">
        <v>604</v>
      </c>
      <c r="U363" t="s">
        <v>3112</v>
      </c>
      <c r="V363" t="s">
        <v>339</v>
      </c>
      <c r="W363" t="s">
        <v>339</v>
      </c>
      <c r="X363" t="s">
        <v>339</v>
      </c>
      <c r="Y363" t="s">
        <v>339</v>
      </c>
      <c r="Z363" t="s">
        <v>570</v>
      </c>
      <c r="AA363" t="s">
        <v>570</v>
      </c>
      <c r="AB363" t="s">
        <v>46</v>
      </c>
      <c r="AC363" t="s">
        <v>1110</v>
      </c>
      <c r="AD363" t="s">
        <v>1110</v>
      </c>
      <c r="AE363" t="s">
        <v>425</v>
      </c>
      <c r="AF363" t="s">
        <v>570</v>
      </c>
      <c r="AG363" t="s">
        <v>1021</v>
      </c>
      <c r="AH363" t="s">
        <v>570</v>
      </c>
    </row>
    <row r="364" spans="2:34" x14ac:dyDescent="0.25">
      <c r="B364" t="s">
        <v>1448</v>
      </c>
      <c r="C364" t="s">
        <v>1524</v>
      </c>
      <c r="D364" t="s">
        <v>256</v>
      </c>
      <c r="E364" t="s">
        <v>1114</v>
      </c>
      <c r="F364" t="s">
        <v>335</v>
      </c>
      <c r="G364" t="s">
        <v>47</v>
      </c>
      <c r="H364" t="s">
        <v>339</v>
      </c>
      <c r="I364" t="s">
        <v>339</v>
      </c>
      <c r="J364" t="s">
        <v>339</v>
      </c>
      <c r="K364" t="s">
        <v>339</v>
      </c>
      <c r="L364" t="s">
        <v>339</v>
      </c>
      <c r="M364" t="s">
        <v>339</v>
      </c>
      <c r="N364" t="s">
        <v>339</v>
      </c>
      <c r="O364" t="s">
        <v>339</v>
      </c>
      <c r="P364" t="s">
        <v>570</v>
      </c>
      <c r="Q364" t="s">
        <v>339</v>
      </c>
      <c r="R364" t="s">
        <v>53</v>
      </c>
      <c r="S364" t="s">
        <v>41</v>
      </c>
      <c r="T364" t="s">
        <v>313</v>
      </c>
      <c r="U364" t="s">
        <v>1961</v>
      </c>
      <c r="V364" t="s">
        <v>308</v>
      </c>
      <c r="W364" t="s">
        <v>339</v>
      </c>
      <c r="X364" t="s">
        <v>339</v>
      </c>
      <c r="Y364" t="s">
        <v>308</v>
      </c>
      <c r="Z364" t="s">
        <v>570</v>
      </c>
      <c r="AA364" t="s">
        <v>570</v>
      </c>
      <c r="AB364" t="s">
        <v>45</v>
      </c>
      <c r="AC364" t="s">
        <v>1222</v>
      </c>
      <c r="AD364" t="s">
        <v>1222</v>
      </c>
      <c r="AE364" t="s">
        <v>2338</v>
      </c>
      <c r="AF364" t="s">
        <v>570</v>
      </c>
      <c r="AG364" t="s">
        <v>866</v>
      </c>
      <c r="AH364" t="s">
        <v>570</v>
      </c>
    </row>
    <row r="365" spans="2:34" x14ac:dyDescent="0.25">
      <c r="B365" t="s">
        <v>1450</v>
      </c>
      <c r="C365" t="s">
        <v>1220</v>
      </c>
      <c r="D365" t="s">
        <v>267</v>
      </c>
      <c r="E365" t="s">
        <v>594</v>
      </c>
      <c r="F365" t="s">
        <v>336</v>
      </c>
      <c r="G365" t="s">
        <v>40</v>
      </c>
      <c r="H365" t="s">
        <v>40</v>
      </c>
      <c r="I365" t="s">
        <v>339</v>
      </c>
      <c r="J365" t="s">
        <v>339</v>
      </c>
      <c r="K365" t="s">
        <v>339</v>
      </c>
      <c r="L365" t="s">
        <v>339</v>
      </c>
      <c r="M365" t="s">
        <v>339</v>
      </c>
      <c r="N365" t="s">
        <v>51</v>
      </c>
      <c r="O365" t="s">
        <v>721</v>
      </c>
      <c r="P365" t="s">
        <v>903</v>
      </c>
      <c r="Q365" t="s">
        <v>339</v>
      </c>
      <c r="R365" t="s">
        <v>44</v>
      </c>
      <c r="S365" t="s">
        <v>42</v>
      </c>
      <c r="T365" t="s">
        <v>673</v>
      </c>
      <c r="U365" t="s">
        <v>1221</v>
      </c>
      <c r="V365" t="s">
        <v>339</v>
      </c>
      <c r="W365" t="s">
        <v>339</v>
      </c>
      <c r="X365" t="s">
        <v>339</v>
      </c>
      <c r="Y365" t="s">
        <v>339</v>
      </c>
      <c r="Z365" t="s">
        <v>570</v>
      </c>
      <c r="AA365" t="s">
        <v>570</v>
      </c>
      <c r="AB365" t="s">
        <v>45</v>
      </c>
      <c r="AC365" t="s">
        <v>423</v>
      </c>
      <c r="AD365" t="s">
        <v>423</v>
      </c>
      <c r="AE365" t="s">
        <v>1222</v>
      </c>
      <c r="AF365" t="s">
        <v>570</v>
      </c>
      <c r="AG365" t="s">
        <v>698</v>
      </c>
      <c r="AH365" t="s">
        <v>570</v>
      </c>
    </row>
    <row r="366" spans="2:34" x14ac:dyDescent="0.25">
      <c r="B366" t="s">
        <v>1453</v>
      </c>
      <c r="C366" t="s">
        <v>1389</v>
      </c>
      <c r="D366" t="s">
        <v>239</v>
      </c>
      <c r="E366" t="s">
        <v>594</v>
      </c>
      <c r="F366" t="s">
        <v>322</v>
      </c>
      <c r="G366" t="s">
        <v>48</v>
      </c>
      <c r="H366" t="s">
        <v>339</v>
      </c>
      <c r="I366" t="s">
        <v>339</v>
      </c>
      <c r="J366" t="s">
        <v>339</v>
      </c>
      <c r="K366" t="s">
        <v>339</v>
      </c>
      <c r="L366" t="s">
        <v>339</v>
      </c>
      <c r="M366" t="s">
        <v>339</v>
      </c>
      <c r="N366" t="s">
        <v>321</v>
      </c>
      <c r="O366" t="s">
        <v>779</v>
      </c>
      <c r="P366" t="s">
        <v>3113</v>
      </c>
      <c r="Q366" t="s">
        <v>339</v>
      </c>
      <c r="R366" t="s">
        <v>40</v>
      </c>
      <c r="S366" t="s">
        <v>40</v>
      </c>
      <c r="T366" t="s">
        <v>46</v>
      </c>
      <c r="U366" t="s">
        <v>655</v>
      </c>
      <c r="V366" t="s">
        <v>339</v>
      </c>
      <c r="W366" t="s">
        <v>308</v>
      </c>
      <c r="X366" t="s">
        <v>308</v>
      </c>
      <c r="Y366" t="s">
        <v>339</v>
      </c>
      <c r="Z366" t="s">
        <v>570</v>
      </c>
      <c r="AA366" t="s">
        <v>570</v>
      </c>
      <c r="AB366" t="s">
        <v>45</v>
      </c>
      <c r="AC366" t="s">
        <v>416</v>
      </c>
      <c r="AD366" t="s">
        <v>329</v>
      </c>
      <c r="AE366" t="s">
        <v>530</v>
      </c>
      <c r="AF366" t="s">
        <v>570</v>
      </c>
      <c r="AG366" t="s">
        <v>855</v>
      </c>
      <c r="AH366" t="s">
        <v>570</v>
      </c>
    </row>
    <row r="367" spans="2:34" x14ac:dyDescent="0.25">
      <c r="B367" t="s">
        <v>1455</v>
      </c>
      <c r="C367" t="s">
        <v>1476</v>
      </c>
      <c r="D367" t="s">
        <v>249</v>
      </c>
      <c r="E367" t="s">
        <v>731</v>
      </c>
      <c r="F367" t="s">
        <v>338</v>
      </c>
      <c r="G367" t="s">
        <v>47</v>
      </c>
      <c r="H367" t="s">
        <v>42</v>
      </c>
      <c r="I367" t="s">
        <v>339</v>
      </c>
      <c r="J367" t="s">
        <v>339</v>
      </c>
      <c r="K367" t="s">
        <v>339</v>
      </c>
      <c r="L367" t="s">
        <v>339</v>
      </c>
      <c r="M367" t="s">
        <v>339</v>
      </c>
      <c r="N367" t="s">
        <v>339</v>
      </c>
      <c r="O367" t="s">
        <v>339</v>
      </c>
      <c r="P367" t="s">
        <v>570</v>
      </c>
      <c r="Q367" t="s">
        <v>339</v>
      </c>
      <c r="R367" t="s">
        <v>52</v>
      </c>
      <c r="S367" t="s">
        <v>44</v>
      </c>
      <c r="T367" t="s">
        <v>774</v>
      </c>
      <c r="U367" t="s">
        <v>3079</v>
      </c>
      <c r="V367" t="s">
        <v>339</v>
      </c>
      <c r="W367" t="s">
        <v>339</v>
      </c>
      <c r="X367" t="s">
        <v>339</v>
      </c>
      <c r="Y367" t="s">
        <v>339</v>
      </c>
      <c r="Z367" t="s">
        <v>570</v>
      </c>
      <c r="AA367" t="s">
        <v>570</v>
      </c>
      <c r="AB367" t="s">
        <v>45</v>
      </c>
      <c r="AC367" t="s">
        <v>460</v>
      </c>
      <c r="AD367" t="s">
        <v>460</v>
      </c>
      <c r="AE367" t="s">
        <v>421</v>
      </c>
      <c r="AF367" t="s">
        <v>570</v>
      </c>
      <c r="AG367" t="s">
        <v>829</v>
      </c>
      <c r="AH367" t="s">
        <v>570</v>
      </c>
    </row>
    <row r="368" spans="2:34" x14ac:dyDescent="0.25">
      <c r="B368" t="s">
        <v>1457</v>
      </c>
      <c r="C368" t="s">
        <v>1643</v>
      </c>
      <c r="D368" t="s">
        <v>255</v>
      </c>
      <c r="E368" t="s">
        <v>588</v>
      </c>
      <c r="F368" t="s">
        <v>335</v>
      </c>
      <c r="G368" t="s">
        <v>48</v>
      </c>
      <c r="H368" t="s">
        <v>339</v>
      </c>
      <c r="I368" t="s">
        <v>339</v>
      </c>
      <c r="J368" t="s">
        <v>339</v>
      </c>
      <c r="K368" t="s">
        <v>339</v>
      </c>
      <c r="L368" t="s">
        <v>339</v>
      </c>
      <c r="M368" t="s">
        <v>339</v>
      </c>
      <c r="N368" t="s">
        <v>339</v>
      </c>
      <c r="O368" t="s">
        <v>339</v>
      </c>
      <c r="P368" t="s">
        <v>570</v>
      </c>
      <c r="Q368" t="s">
        <v>339</v>
      </c>
      <c r="R368" t="s">
        <v>41</v>
      </c>
      <c r="S368" t="s">
        <v>308</v>
      </c>
      <c r="T368" t="s">
        <v>326</v>
      </c>
      <c r="U368" t="s">
        <v>1798</v>
      </c>
      <c r="V368" t="s">
        <v>308</v>
      </c>
      <c r="W368" t="s">
        <v>339</v>
      </c>
      <c r="X368" t="s">
        <v>339</v>
      </c>
      <c r="Y368" t="s">
        <v>308</v>
      </c>
      <c r="Z368" t="s">
        <v>570</v>
      </c>
      <c r="AA368" t="s">
        <v>570</v>
      </c>
      <c r="AB368" t="s">
        <v>45</v>
      </c>
      <c r="AC368" t="s">
        <v>86</v>
      </c>
      <c r="AD368" t="s">
        <v>86</v>
      </c>
      <c r="AE368" t="s">
        <v>2340</v>
      </c>
      <c r="AF368" t="s">
        <v>570</v>
      </c>
      <c r="AG368" t="s">
        <v>843</v>
      </c>
      <c r="AH368" t="s">
        <v>570</v>
      </c>
    </row>
    <row r="369" spans="2:34" x14ac:dyDescent="0.25">
      <c r="B369" t="s">
        <v>1459</v>
      </c>
      <c r="C369" t="s">
        <v>2343</v>
      </c>
      <c r="D369" t="s">
        <v>563</v>
      </c>
      <c r="E369" t="s">
        <v>594</v>
      </c>
      <c r="F369" t="s">
        <v>330</v>
      </c>
      <c r="G369" t="s">
        <v>41</v>
      </c>
      <c r="H369" t="s">
        <v>339</v>
      </c>
      <c r="I369" t="s">
        <v>339</v>
      </c>
      <c r="J369" t="s">
        <v>339</v>
      </c>
      <c r="K369" t="s">
        <v>339</v>
      </c>
      <c r="L369" t="s">
        <v>339</v>
      </c>
      <c r="M369" t="s">
        <v>339</v>
      </c>
      <c r="N369" t="s">
        <v>322</v>
      </c>
      <c r="O369" t="s">
        <v>602</v>
      </c>
      <c r="P369" t="s">
        <v>2138</v>
      </c>
      <c r="Q369" t="s">
        <v>339</v>
      </c>
      <c r="R369" t="s">
        <v>339</v>
      </c>
      <c r="S369" t="s">
        <v>339</v>
      </c>
      <c r="T369" t="s">
        <v>339</v>
      </c>
      <c r="U369" t="s">
        <v>570</v>
      </c>
      <c r="V369" t="s">
        <v>339</v>
      </c>
      <c r="W369" t="s">
        <v>339</v>
      </c>
      <c r="X369" t="s">
        <v>339</v>
      </c>
      <c r="Y369" t="s">
        <v>339</v>
      </c>
      <c r="Z369" t="s">
        <v>570</v>
      </c>
      <c r="AA369" t="s">
        <v>570</v>
      </c>
      <c r="AB369" t="s">
        <v>45</v>
      </c>
      <c r="AC369" t="s">
        <v>468</v>
      </c>
      <c r="AD369" t="s">
        <v>468</v>
      </c>
      <c r="AE369" t="s">
        <v>468</v>
      </c>
      <c r="AF369" t="s">
        <v>570</v>
      </c>
      <c r="AG369" t="s">
        <v>604</v>
      </c>
      <c r="AH369" t="s">
        <v>570</v>
      </c>
    </row>
    <row r="370" spans="2:34" x14ac:dyDescent="0.25">
      <c r="B370" t="s">
        <v>653</v>
      </c>
      <c r="C370" t="s">
        <v>1204</v>
      </c>
      <c r="D370" t="s">
        <v>241</v>
      </c>
      <c r="E370" t="s">
        <v>731</v>
      </c>
      <c r="F370" t="s">
        <v>335</v>
      </c>
      <c r="G370" t="s">
        <v>47</v>
      </c>
      <c r="H370" t="s">
        <v>45</v>
      </c>
      <c r="I370" t="s">
        <v>339</v>
      </c>
      <c r="J370" t="s">
        <v>339</v>
      </c>
      <c r="K370" t="s">
        <v>339</v>
      </c>
      <c r="L370" t="s">
        <v>339</v>
      </c>
      <c r="M370" t="s">
        <v>339</v>
      </c>
      <c r="N370" t="s">
        <v>339</v>
      </c>
      <c r="O370" t="s">
        <v>339</v>
      </c>
      <c r="P370" t="s">
        <v>570</v>
      </c>
      <c r="Q370" t="s">
        <v>339</v>
      </c>
      <c r="R370" t="s">
        <v>46</v>
      </c>
      <c r="S370" t="s">
        <v>42</v>
      </c>
      <c r="T370" t="s">
        <v>326</v>
      </c>
      <c r="U370" t="s">
        <v>1304</v>
      </c>
      <c r="V370" t="s">
        <v>308</v>
      </c>
      <c r="W370" t="s">
        <v>339</v>
      </c>
      <c r="X370" t="s">
        <v>339</v>
      </c>
      <c r="Y370" t="s">
        <v>308</v>
      </c>
      <c r="Z370" t="s">
        <v>570</v>
      </c>
      <c r="AA370" t="s">
        <v>570</v>
      </c>
      <c r="AB370" t="s">
        <v>45</v>
      </c>
      <c r="AC370" t="s">
        <v>413</v>
      </c>
      <c r="AD370" t="s">
        <v>413</v>
      </c>
      <c r="AE370" t="s">
        <v>406</v>
      </c>
      <c r="AF370" t="s">
        <v>570</v>
      </c>
      <c r="AG370" t="s">
        <v>826</v>
      </c>
      <c r="AH370" t="s">
        <v>570</v>
      </c>
    </row>
    <row r="371" spans="2:34" x14ac:dyDescent="0.25">
      <c r="B371" t="s">
        <v>1462</v>
      </c>
      <c r="C371" t="s">
        <v>1368</v>
      </c>
      <c r="D371" t="s">
        <v>252</v>
      </c>
      <c r="E371" t="s">
        <v>594</v>
      </c>
      <c r="F371" t="s">
        <v>330</v>
      </c>
      <c r="G371" t="s">
        <v>41</v>
      </c>
      <c r="H371" t="s">
        <v>339</v>
      </c>
      <c r="I371" t="s">
        <v>308</v>
      </c>
      <c r="J371" t="s">
        <v>308</v>
      </c>
      <c r="K371" t="s">
        <v>346</v>
      </c>
      <c r="L371" t="s">
        <v>308</v>
      </c>
      <c r="M371" t="s">
        <v>339</v>
      </c>
      <c r="N371" t="s">
        <v>42</v>
      </c>
      <c r="O371" t="s">
        <v>319</v>
      </c>
      <c r="P371" t="s">
        <v>1369</v>
      </c>
      <c r="Q371" t="s">
        <v>339</v>
      </c>
      <c r="R371" t="s">
        <v>308</v>
      </c>
      <c r="S371" t="s">
        <v>339</v>
      </c>
      <c r="T371" t="s">
        <v>339</v>
      </c>
      <c r="U371" t="s">
        <v>570</v>
      </c>
      <c r="V371" t="s">
        <v>339</v>
      </c>
      <c r="W371" t="s">
        <v>339</v>
      </c>
      <c r="X371" t="s">
        <v>339</v>
      </c>
      <c r="Y371" t="s">
        <v>339</v>
      </c>
      <c r="Z371" t="s">
        <v>570</v>
      </c>
      <c r="AA371" t="s">
        <v>570</v>
      </c>
      <c r="AB371" t="s">
        <v>44</v>
      </c>
      <c r="AC371" t="s">
        <v>1301</v>
      </c>
      <c r="AD371" t="s">
        <v>1301</v>
      </c>
      <c r="AE371" t="s">
        <v>1301</v>
      </c>
      <c r="AF371" t="s">
        <v>570</v>
      </c>
      <c r="AG371" t="s">
        <v>864</v>
      </c>
      <c r="AH371" t="s">
        <v>570</v>
      </c>
    </row>
    <row r="372" spans="2:34" x14ac:dyDescent="0.25">
      <c r="B372" t="s">
        <v>1464</v>
      </c>
      <c r="C372" t="s">
        <v>1803</v>
      </c>
      <c r="D372" t="s">
        <v>245</v>
      </c>
      <c r="E372" t="s">
        <v>594</v>
      </c>
      <c r="F372" t="s">
        <v>322</v>
      </c>
      <c r="G372" t="s">
        <v>53</v>
      </c>
      <c r="H372" t="s">
        <v>339</v>
      </c>
      <c r="I372" t="s">
        <v>339</v>
      </c>
      <c r="J372" t="s">
        <v>339</v>
      </c>
      <c r="K372" t="s">
        <v>339</v>
      </c>
      <c r="L372" t="s">
        <v>339</v>
      </c>
      <c r="M372" t="s">
        <v>339</v>
      </c>
      <c r="N372" t="s">
        <v>324</v>
      </c>
      <c r="O372" t="s">
        <v>666</v>
      </c>
      <c r="P372" t="s">
        <v>1966</v>
      </c>
      <c r="Q372" t="s">
        <v>339</v>
      </c>
      <c r="R372" t="s">
        <v>308</v>
      </c>
      <c r="S372" t="s">
        <v>308</v>
      </c>
      <c r="T372" t="s">
        <v>42</v>
      </c>
      <c r="U372" t="s">
        <v>689</v>
      </c>
      <c r="V372" t="s">
        <v>339</v>
      </c>
      <c r="W372" t="s">
        <v>308</v>
      </c>
      <c r="X372" t="s">
        <v>339</v>
      </c>
      <c r="Y372" t="s">
        <v>339</v>
      </c>
      <c r="Z372" t="s">
        <v>570</v>
      </c>
      <c r="AA372" t="s">
        <v>570</v>
      </c>
      <c r="AB372" t="s">
        <v>44</v>
      </c>
      <c r="AC372" t="s">
        <v>1799</v>
      </c>
      <c r="AD372" t="s">
        <v>1799</v>
      </c>
      <c r="AE372" t="s">
        <v>468</v>
      </c>
      <c r="AF372" t="s">
        <v>570</v>
      </c>
      <c r="AG372" t="s">
        <v>680</v>
      </c>
      <c r="AH372" t="s">
        <v>570</v>
      </c>
    </row>
    <row r="373" spans="2:34" x14ac:dyDescent="0.25">
      <c r="B373" t="s">
        <v>54</v>
      </c>
      <c r="C373" t="s">
        <v>571</v>
      </c>
      <c r="D373" t="s">
        <v>55</v>
      </c>
      <c r="E373" t="s">
        <v>572</v>
      </c>
      <c r="F373" t="s">
        <v>573</v>
      </c>
      <c r="G373" t="s">
        <v>56</v>
      </c>
      <c r="H373" t="s">
        <v>574</v>
      </c>
      <c r="I373" t="s">
        <v>64</v>
      </c>
      <c r="J373" t="s">
        <v>65</v>
      </c>
      <c r="K373" t="s">
        <v>58</v>
      </c>
      <c r="L373" t="s">
        <v>66</v>
      </c>
      <c r="M373" t="s">
        <v>67</v>
      </c>
      <c r="N373" t="s">
        <v>65</v>
      </c>
      <c r="O373" t="s">
        <v>58</v>
      </c>
      <c r="P373" t="s">
        <v>69</v>
      </c>
      <c r="Q373" t="s">
        <v>66</v>
      </c>
      <c r="R373" t="s">
        <v>575</v>
      </c>
      <c r="S373" t="s">
        <v>576</v>
      </c>
      <c r="T373" t="s">
        <v>58</v>
      </c>
      <c r="U373" t="s">
        <v>577</v>
      </c>
      <c r="V373" t="s">
        <v>66</v>
      </c>
      <c r="W373" t="s">
        <v>157</v>
      </c>
      <c r="X373" t="s">
        <v>62</v>
      </c>
      <c r="Y373" t="s">
        <v>66</v>
      </c>
      <c r="Z373" t="s">
        <v>147</v>
      </c>
      <c r="AA373" t="s">
        <v>578</v>
      </c>
      <c r="AB373" t="s">
        <v>579</v>
      </c>
      <c r="AC373" t="s">
        <v>580</v>
      </c>
      <c r="AD373" t="s">
        <v>581</v>
      </c>
      <c r="AE373" t="s">
        <v>582</v>
      </c>
      <c r="AF373" t="s">
        <v>583</v>
      </c>
      <c r="AG373" t="s">
        <v>584</v>
      </c>
      <c r="AH373" t="s">
        <v>585</v>
      </c>
    </row>
    <row r="374" spans="2:34" x14ac:dyDescent="0.25">
      <c r="B374" t="s">
        <v>1466</v>
      </c>
      <c r="C374" t="s">
        <v>2358</v>
      </c>
      <c r="D374" t="s">
        <v>267</v>
      </c>
      <c r="E374" t="s">
        <v>588</v>
      </c>
      <c r="F374" t="s">
        <v>328</v>
      </c>
      <c r="G374" t="s">
        <v>40</v>
      </c>
      <c r="H374" t="s">
        <v>339</v>
      </c>
      <c r="I374" t="s">
        <v>339</v>
      </c>
      <c r="J374" t="s">
        <v>339</v>
      </c>
      <c r="K374" t="s">
        <v>339</v>
      </c>
      <c r="L374" t="s">
        <v>339</v>
      </c>
      <c r="M374" t="s">
        <v>339</v>
      </c>
      <c r="N374" t="s">
        <v>339</v>
      </c>
      <c r="O374" t="s">
        <v>339</v>
      </c>
      <c r="P374" t="s">
        <v>570</v>
      </c>
      <c r="Q374" t="s">
        <v>339</v>
      </c>
      <c r="R374" t="s">
        <v>53</v>
      </c>
      <c r="S374" t="s">
        <v>53</v>
      </c>
      <c r="T374" t="s">
        <v>826</v>
      </c>
      <c r="U374" t="s">
        <v>1793</v>
      </c>
      <c r="V374" t="s">
        <v>339</v>
      </c>
      <c r="W374" t="s">
        <v>339</v>
      </c>
      <c r="X374" t="s">
        <v>339</v>
      </c>
      <c r="Y374" t="s">
        <v>339</v>
      </c>
      <c r="Z374" t="s">
        <v>570</v>
      </c>
      <c r="AA374" t="s">
        <v>570</v>
      </c>
      <c r="AB374" t="s">
        <v>44</v>
      </c>
      <c r="AC374" t="s">
        <v>466</v>
      </c>
      <c r="AD374" t="s">
        <v>466</v>
      </c>
      <c r="AE374" t="s">
        <v>533</v>
      </c>
      <c r="AF374" t="s">
        <v>570</v>
      </c>
      <c r="AG374" t="s">
        <v>806</v>
      </c>
      <c r="AH374" t="s">
        <v>570</v>
      </c>
    </row>
    <row r="375" spans="2:34" x14ac:dyDescent="0.25">
      <c r="B375" t="s">
        <v>1468</v>
      </c>
      <c r="C375" t="s">
        <v>1311</v>
      </c>
      <c r="D375" t="s">
        <v>560</v>
      </c>
      <c r="E375" t="s">
        <v>594</v>
      </c>
      <c r="F375" t="s">
        <v>324</v>
      </c>
      <c r="G375" t="s">
        <v>44</v>
      </c>
      <c r="H375" t="s">
        <v>339</v>
      </c>
      <c r="I375" t="s">
        <v>339</v>
      </c>
      <c r="J375" t="s">
        <v>339</v>
      </c>
      <c r="K375" t="s">
        <v>339</v>
      </c>
      <c r="L375" t="s">
        <v>339</v>
      </c>
      <c r="M375" t="s">
        <v>339</v>
      </c>
      <c r="N375" t="s">
        <v>317</v>
      </c>
      <c r="O375" t="s">
        <v>814</v>
      </c>
      <c r="P375" t="s">
        <v>693</v>
      </c>
      <c r="Q375" t="s">
        <v>339</v>
      </c>
      <c r="R375" t="s">
        <v>40</v>
      </c>
      <c r="S375" t="s">
        <v>339</v>
      </c>
      <c r="T375" t="s">
        <v>339</v>
      </c>
      <c r="U375" t="s">
        <v>570</v>
      </c>
      <c r="V375" t="s">
        <v>339</v>
      </c>
      <c r="W375" t="s">
        <v>339</v>
      </c>
      <c r="X375" t="s">
        <v>339</v>
      </c>
      <c r="Y375" t="s">
        <v>339</v>
      </c>
      <c r="Z375" t="s">
        <v>570</v>
      </c>
      <c r="AA375" t="s">
        <v>570</v>
      </c>
      <c r="AB375" t="s">
        <v>44</v>
      </c>
      <c r="AC375" t="s">
        <v>1272</v>
      </c>
      <c r="AD375" t="s">
        <v>1272</v>
      </c>
      <c r="AE375" t="s">
        <v>1272</v>
      </c>
      <c r="AF375" t="s">
        <v>570</v>
      </c>
      <c r="AG375" t="s">
        <v>678</v>
      </c>
      <c r="AH375" t="s">
        <v>570</v>
      </c>
    </row>
    <row r="376" spans="2:34" x14ac:dyDescent="0.25">
      <c r="B376" t="s">
        <v>1470</v>
      </c>
      <c r="C376" t="s">
        <v>1400</v>
      </c>
      <c r="D376" t="s">
        <v>259</v>
      </c>
      <c r="E376" t="s">
        <v>594</v>
      </c>
      <c r="F376" t="s">
        <v>324</v>
      </c>
      <c r="G376" t="s">
        <v>44</v>
      </c>
      <c r="H376" t="s">
        <v>339</v>
      </c>
      <c r="I376" t="s">
        <v>339</v>
      </c>
      <c r="J376" t="s">
        <v>339</v>
      </c>
      <c r="K376" t="s">
        <v>339</v>
      </c>
      <c r="L376" t="s">
        <v>339</v>
      </c>
      <c r="M376" t="s">
        <v>339</v>
      </c>
      <c r="N376" t="s">
        <v>324</v>
      </c>
      <c r="O376" t="s">
        <v>635</v>
      </c>
      <c r="P376" t="s">
        <v>3114</v>
      </c>
      <c r="Q376" t="s">
        <v>339</v>
      </c>
      <c r="R376" t="s">
        <v>40</v>
      </c>
      <c r="S376" t="s">
        <v>308</v>
      </c>
      <c r="T376" t="s">
        <v>46</v>
      </c>
      <c r="U376" t="s">
        <v>764</v>
      </c>
      <c r="V376" t="s">
        <v>339</v>
      </c>
      <c r="W376" t="s">
        <v>308</v>
      </c>
      <c r="X376" t="s">
        <v>339</v>
      </c>
      <c r="Y376" t="s">
        <v>339</v>
      </c>
      <c r="Z376" t="s">
        <v>570</v>
      </c>
      <c r="AA376" t="s">
        <v>570</v>
      </c>
      <c r="AB376" t="s">
        <v>44</v>
      </c>
      <c r="AC376" t="s">
        <v>471</v>
      </c>
      <c r="AD376" t="s">
        <v>471</v>
      </c>
      <c r="AE376" t="s">
        <v>1301</v>
      </c>
      <c r="AF376" t="s">
        <v>570</v>
      </c>
      <c r="AG376" t="s">
        <v>779</v>
      </c>
      <c r="AH376" t="s">
        <v>570</v>
      </c>
    </row>
    <row r="377" spans="2:34" x14ac:dyDescent="0.25">
      <c r="B377" t="s">
        <v>879</v>
      </c>
      <c r="C377" t="s">
        <v>1263</v>
      </c>
      <c r="D377" t="s">
        <v>1444</v>
      </c>
      <c r="E377" t="s">
        <v>588</v>
      </c>
      <c r="F377" t="s">
        <v>335</v>
      </c>
      <c r="G377" t="s">
        <v>43</v>
      </c>
      <c r="H377" t="s">
        <v>40</v>
      </c>
      <c r="I377" t="s">
        <v>339</v>
      </c>
      <c r="J377" t="s">
        <v>339</v>
      </c>
      <c r="K377" t="s">
        <v>339</v>
      </c>
      <c r="L377" t="s">
        <v>339</v>
      </c>
      <c r="M377" t="s">
        <v>339</v>
      </c>
      <c r="N377" t="s">
        <v>339</v>
      </c>
      <c r="O377" t="s">
        <v>339</v>
      </c>
      <c r="P377" t="s">
        <v>570</v>
      </c>
      <c r="Q377" t="s">
        <v>339</v>
      </c>
      <c r="R377" t="s">
        <v>52</v>
      </c>
      <c r="S377" t="s">
        <v>44</v>
      </c>
      <c r="T377" t="s">
        <v>624</v>
      </c>
      <c r="U377" t="s">
        <v>2342</v>
      </c>
      <c r="V377" t="s">
        <v>339</v>
      </c>
      <c r="W377" t="s">
        <v>339</v>
      </c>
      <c r="X377" t="s">
        <v>339</v>
      </c>
      <c r="Y377" t="s">
        <v>339</v>
      </c>
      <c r="Z377" t="s">
        <v>570</v>
      </c>
      <c r="AA377" t="s">
        <v>570</v>
      </c>
      <c r="AB377" t="s">
        <v>44</v>
      </c>
      <c r="AC377" t="s">
        <v>462</v>
      </c>
      <c r="AD377" t="s">
        <v>462</v>
      </c>
      <c r="AE377" t="s">
        <v>465</v>
      </c>
      <c r="AF377" t="s">
        <v>570</v>
      </c>
      <c r="AG377" t="s">
        <v>926</v>
      </c>
      <c r="AH377" t="s">
        <v>570</v>
      </c>
    </row>
    <row r="378" spans="2:34" x14ac:dyDescent="0.25">
      <c r="B378" t="s">
        <v>1473</v>
      </c>
      <c r="C378" t="s">
        <v>1919</v>
      </c>
      <c r="D378" t="s">
        <v>229</v>
      </c>
      <c r="E378" t="s">
        <v>594</v>
      </c>
      <c r="F378" t="s">
        <v>328</v>
      </c>
      <c r="G378" t="s">
        <v>40</v>
      </c>
      <c r="H378" t="s">
        <v>339</v>
      </c>
      <c r="I378" t="s">
        <v>339</v>
      </c>
      <c r="J378" t="s">
        <v>339</v>
      </c>
      <c r="K378" t="s">
        <v>339</v>
      </c>
      <c r="L378" t="s">
        <v>339</v>
      </c>
      <c r="M378" t="s">
        <v>339</v>
      </c>
      <c r="N378" t="s">
        <v>44</v>
      </c>
      <c r="O378" t="s">
        <v>319</v>
      </c>
      <c r="P378" t="s">
        <v>2790</v>
      </c>
      <c r="Q378" t="s">
        <v>308</v>
      </c>
      <c r="R378" t="s">
        <v>40</v>
      </c>
      <c r="S378" t="s">
        <v>308</v>
      </c>
      <c r="T378" t="s">
        <v>1730</v>
      </c>
      <c r="U378" t="s">
        <v>1731</v>
      </c>
      <c r="V378" t="s">
        <v>339</v>
      </c>
      <c r="W378" t="s">
        <v>339</v>
      </c>
      <c r="X378" t="s">
        <v>339</v>
      </c>
      <c r="Y378" t="s">
        <v>308</v>
      </c>
      <c r="Z378" t="s">
        <v>570</v>
      </c>
      <c r="AA378" t="s">
        <v>570</v>
      </c>
      <c r="AB378" t="s">
        <v>44</v>
      </c>
      <c r="AC378" t="s">
        <v>531</v>
      </c>
      <c r="AD378" t="s">
        <v>531</v>
      </c>
      <c r="AE378" t="s">
        <v>478</v>
      </c>
      <c r="AF378" t="s">
        <v>570</v>
      </c>
      <c r="AG378" t="s">
        <v>838</v>
      </c>
      <c r="AH378" t="s">
        <v>570</v>
      </c>
    </row>
    <row r="379" spans="2:34" x14ac:dyDescent="0.25">
      <c r="B379" t="s">
        <v>1475</v>
      </c>
      <c r="C379" t="s">
        <v>1474</v>
      </c>
      <c r="D379" t="s">
        <v>265</v>
      </c>
      <c r="E379" t="s">
        <v>588</v>
      </c>
      <c r="F379" t="s">
        <v>328</v>
      </c>
      <c r="G379" t="s">
        <v>48</v>
      </c>
      <c r="H379" t="s">
        <v>339</v>
      </c>
      <c r="I379" t="s">
        <v>339</v>
      </c>
      <c r="J379" t="s">
        <v>339</v>
      </c>
      <c r="K379" t="s">
        <v>339</v>
      </c>
      <c r="L379" t="s">
        <v>339</v>
      </c>
      <c r="M379" t="s">
        <v>339</v>
      </c>
      <c r="N379" t="s">
        <v>308</v>
      </c>
      <c r="O379" t="s">
        <v>308</v>
      </c>
      <c r="P379" t="s">
        <v>1052</v>
      </c>
      <c r="Q379" t="s">
        <v>339</v>
      </c>
      <c r="R379" t="s">
        <v>43</v>
      </c>
      <c r="S379" t="s">
        <v>53</v>
      </c>
      <c r="T379" t="s">
        <v>616</v>
      </c>
      <c r="U379" t="s">
        <v>900</v>
      </c>
      <c r="V379" t="s">
        <v>339</v>
      </c>
      <c r="W379" t="s">
        <v>308</v>
      </c>
      <c r="X379" t="s">
        <v>339</v>
      </c>
      <c r="Y379" t="s">
        <v>339</v>
      </c>
      <c r="Z379" t="s">
        <v>570</v>
      </c>
      <c r="AA379" t="s">
        <v>570</v>
      </c>
      <c r="AB379" t="s">
        <v>44</v>
      </c>
      <c r="AC379" t="s">
        <v>412</v>
      </c>
      <c r="AD379" t="s">
        <v>412</v>
      </c>
      <c r="AE379" t="s">
        <v>417</v>
      </c>
      <c r="AF379" t="s">
        <v>570</v>
      </c>
      <c r="AG379" t="s">
        <v>1037</v>
      </c>
      <c r="AH379" t="s">
        <v>570</v>
      </c>
    </row>
    <row r="380" spans="2:34" x14ac:dyDescent="0.25">
      <c r="B380" t="s">
        <v>1477</v>
      </c>
      <c r="C380" t="s">
        <v>1637</v>
      </c>
      <c r="D380" t="s">
        <v>587</v>
      </c>
      <c r="E380" t="s">
        <v>588</v>
      </c>
      <c r="F380" t="s">
        <v>325</v>
      </c>
      <c r="G380" t="s">
        <v>47</v>
      </c>
      <c r="H380" t="s">
        <v>339</v>
      </c>
      <c r="I380" t="s">
        <v>339</v>
      </c>
      <c r="J380" t="s">
        <v>339</v>
      </c>
      <c r="K380" t="s">
        <v>339</v>
      </c>
      <c r="L380" t="s">
        <v>339</v>
      </c>
      <c r="M380" t="s">
        <v>339</v>
      </c>
      <c r="N380" t="s">
        <v>339</v>
      </c>
      <c r="O380" t="s">
        <v>339</v>
      </c>
      <c r="P380" t="s">
        <v>570</v>
      </c>
      <c r="Q380" t="s">
        <v>339</v>
      </c>
      <c r="R380" t="s">
        <v>42</v>
      </c>
      <c r="S380" t="s">
        <v>40</v>
      </c>
      <c r="T380" t="s">
        <v>49</v>
      </c>
      <c r="U380" t="s">
        <v>1091</v>
      </c>
      <c r="V380" t="s">
        <v>308</v>
      </c>
      <c r="W380" t="s">
        <v>339</v>
      </c>
      <c r="X380" t="s">
        <v>339</v>
      </c>
      <c r="Y380" t="s">
        <v>308</v>
      </c>
      <c r="Z380" t="s">
        <v>570</v>
      </c>
      <c r="AA380" t="s">
        <v>570</v>
      </c>
      <c r="AB380" t="s">
        <v>44</v>
      </c>
      <c r="AC380" t="s">
        <v>533</v>
      </c>
      <c r="AD380" t="s">
        <v>533</v>
      </c>
      <c r="AE380" t="s">
        <v>532</v>
      </c>
      <c r="AF380" t="s">
        <v>570</v>
      </c>
      <c r="AG380" t="s">
        <v>1033</v>
      </c>
      <c r="AH380" t="s">
        <v>570</v>
      </c>
    </row>
    <row r="381" spans="2:34" x14ac:dyDescent="0.25">
      <c r="B381" t="s">
        <v>1479</v>
      </c>
      <c r="C381" t="s">
        <v>1363</v>
      </c>
      <c r="D381" t="s">
        <v>258</v>
      </c>
      <c r="E381" t="s">
        <v>594</v>
      </c>
      <c r="F381" t="s">
        <v>325</v>
      </c>
      <c r="G381" t="s">
        <v>45</v>
      </c>
      <c r="H381" t="s">
        <v>339</v>
      </c>
      <c r="I381" t="s">
        <v>339</v>
      </c>
      <c r="J381" t="s">
        <v>339</v>
      </c>
      <c r="K381" t="s">
        <v>339</v>
      </c>
      <c r="L381" t="s">
        <v>339</v>
      </c>
      <c r="M381" t="s">
        <v>339</v>
      </c>
      <c r="N381" t="s">
        <v>48</v>
      </c>
      <c r="O381" t="s">
        <v>600</v>
      </c>
      <c r="P381" t="s">
        <v>2146</v>
      </c>
      <c r="Q381" t="s">
        <v>339</v>
      </c>
      <c r="R381" t="s">
        <v>43</v>
      </c>
      <c r="S381" t="s">
        <v>53</v>
      </c>
      <c r="T381" t="s">
        <v>334</v>
      </c>
      <c r="U381" t="s">
        <v>1082</v>
      </c>
      <c r="V381" t="s">
        <v>339</v>
      </c>
      <c r="W381" t="s">
        <v>339</v>
      </c>
      <c r="X381" t="s">
        <v>339</v>
      </c>
      <c r="Y381" t="s">
        <v>339</v>
      </c>
      <c r="Z381" t="s">
        <v>570</v>
      </c>
      <c r="AA381" t="s">
        <v>570</v>
      </c>
      <c r="AB381" t="s">
        <v>44</v>
      </c>
      <c r="AC381" t="s">
        <v>329</v>
      </c>
      <c r="AD381" t="s">
        <v>329</v>
      </c>
      <c r="AE381" t="s">
        <v>530</v>
      </c>
      <c r="AF381" t="s">
        <v>570</v>
      </c>
      <c r="AG381" t="s">
        <v>595</v>
      </c>
      <c r="AH381" t="s">
        <v>570</v>
      </c>
    </row>
    <row r="382" spans="2:34" x14ac:dyDescent="0.25">
      <c r="B382" t="s">
        <v>622</v>
      </c>
      <c r="C382" t="s">
        <v>1522</v>
      </c>
      <c r="D382" t="s">
        <v>267</v>
      </c>
      <c r="E382" t="s">
        <v>731</v>
      </c>
      <c r="F382" t="s">
        <v>334</v>
      </c>
      <c r="G382" t="s">
        <v>46</v>
      </c>
      <c r="H382" t="s">
        <v>44</v>
      </c>
      <c r="I382" t="s">
        <v>339</v>
      </c>
      <c r="J382" t="s">
        <v>339</v>
      </c>
      <c r="K382" t="s">
        <v>339</v>
      </c>
      <c r="L382" t="s">
        <v>339</v>
      </c>
      <c r="M382" t="s">
        <v>339</v>
      </c>
      <c r="N382" t="s">
        <v>339</v>
      </c>
      <c r="O382" t="s">
        <v>339</v>
      </c>
      <c r="P382" t="s">
        <v>570</v>
      </c>
      <c r="Q382" t="s">
        <v>339</v>
      </c>
      <c r="R382" t="s">
        <v>47</v>
      </c>
      <c r="S382" t="s">
        <v>43</v>
      </c>
      <c r="T382" t="s">
        <v>590</v>
      </c>
      <c r="U382" t="s">
        <v>2353</v>
      </c>
      <c r="V382" t="s">
        <v>339</v>
      </c>
      <c r="W382" t="s">
        <v>339</v>
      </c>
      <c r="X382" t="s">
        <v>339</v>
      </c>
      <c r="Y382" t="s">
        <v>339</v>
      </c>
      <c r="Z382" t="s">
        <v>570</v>
      </c>
      <c r="AA382" t="s">
        <v>570</v>
      </c>
      <c r="AB382" t="s">
        <v>43</v>
      </c>
      <c r="AC382" t="s">
        <v>469</v>
      </c>
      <c r="AD382" t="s">
        <v>469</v>
      </c>
      <c r="AE382" t="s">
        <v>533</v>
      </c>
      <c r="AF382" t="s">
        <v>570</v>
      </c>
      <c r="AG382" t="s">
        <v>602</v>
      </c>
      <c r="AH382" t="s">
        <v>570</v>
      </c>
    </row>
    <row r="383" spans="2:34" x14ac:dyDescent="0.25">
      <c r="B383" t="s">
        <v>1482</v>
      </c>
      <c r="C383" t="s">
        <v>1339</v>
      </c>
      <c r="D383" t="s">
        <v>247</v>
      </c>
      <c r="E383" t="s">
        <v>594</v>
      </c>
      <c r="F383" t="s">
        <v>328</v>
      </c>
      <c r="G383" t="s">
        <v>47</v>
      </c>
      <c r="H383" t="s">
        <v>339</v>
      </c>
      <c r="I383" t="s">
        <v>339</v>
      </c>
      <c r="J383" t="s">
        <v>339</v>
      </c>
      <c r="K383" t="s">
        <v>339</v>
      </c>
      <c r="L383" t="s">
        <v>339</v>
      </c>
      <c r="M383" t="s">
        <v>339</v>
      </c>
      <c r="N383" t="s">
        <v>41</v>
      </c>
      <c r="O383" t="s">
        <v>47</v>
      </c>
      <c r="P383" t="s">
        <v>2769</v>
      </c>
      <c r="Q383" t="s">
        <v>339</v>
      </c>
      <c r="R383" t="s">
        <v>46</v>
      </c>
      <c r="S383" t="s">
        <v>44</v>
      </c>
      <c r="T383" t="s">
        <v>639</v>
      </c>
      <c r="U383" t="s">
        <v>2263</v>
      </c>
      <c r="V383" t="s">
        <v>339</v>
      </c>
      <c r="W383" t="s">
        <v>339</v>
      </c>
      <c r="X383" t="s">
        <v>339</v>
      </c>
      <c r="Y383" t="s">
        <v>339</v>
      </c>
      <c r="Z383" t="s">
        <v>570</v>
      </c>
      <c r="AA383" t="s">
        <v>570</v>
      </c>
      <c r="AB383" t="s">
        <v>43</v>
      </c>
      <c r="AC383" t="s">
        <v>413</v>
      </c>
      <c r="AD383" t="s">
        <v>413</v>
      </c>
      <c r="AE383" t="s">
        <v>1257</v>
      </c>
      <c r="AF383" t="s">
        <v>570</v>
      </c>
      <c r="AG383" t="s">
        <v>888</v>
      </c>
      <c r="AH383" t="s">
        <v>570</v>
      </c>
    </row>
    <row r="384" spans="2:34" x14ac:dyDescent="0.25">
      <c r="B384" t="s">
        <v>1484</v>
      </c>
      <c r="C384" t="s">
        <v>1274</v>
      </c>
      <c r="D384" t="s">
        <v>258</v>
      </c>
      <c r="E384" t="s">
        <v>594</v>
      </c>
      <c r="F384" t="s">
        <v>332</v>
      </c>
      <c r="G384" t="s">
        <v>43</v>
      </c>
      <c r="H384" t="s">
        <v>339</v>
      </c>
      <c r="I384" t="s">
        <v>339</v>
      </c>
      <c r="J384" t="s">
        <v>339</v>
      </c>
      <c r="K384" t="s">
        <v>339</v>
      </c>
      <c r="L384" t="s">
        <v>339</v>
      </c>
      <c r="M384" t="s">
        <v>339</v>
      </c>
      <c r="N384" t="s">
        <v>49</v>
      </c>
      <c r="O384" t="s">
        <v>629</v>
      </c>
      <c r="P384" t="s">
        <v>689</v>
      </c>
      <c r="Q384" t="s">
        <v>339</v>
      </c>
      <c r="R384" t="s">
        <v>40</v>
      </c>
      <c r="S384" t="s">
        <v>40</v>
      </c>
      <c r="T384" t="s">
        <v>317</v>
      </c>
      <c r="U384" t="s">
        <v>764</v>
      </c>
      <c r="V384" t="s">
        <v>339</v>
      </c>
      <c r="W384" t="s">
        <v>308</v>
      </c>
      <c r="X384" t="s">
        <v>308</v>
      </c>
      <c r="Y384" t="s">
        <v>339</v>
      </c>
      <c r="Z384" t="s">
        <v>570</v>
      </c>
      <c r="AA384" t="s">
        <v>570</v>
      </c>
      <c r="AB384" t="s">
        <v>43</v>
      </c>
      <c r="AC384" t="s">
        <v>475</v>
      </c>
      <c r="AD384" t="s">
        <v>529</v>
      </c>
      <c r="AE384" t="s">
        <v>1386</v>
      </c>
      <c r="AF384" t="s">
        <v>570</v>
      </c>
      <c r="AG384" t="s">
        <v>859</v>
      </c>
      <c r="AH384" t="s">
        <v>570</v>
      </c>
    </row>
    <row r="385" spans="2:34" x14ac:dyDescent="0.25">
      <c r="B385" t="s">
        <v>1486</v>
      </c>
      <c r="C385" t="s">
        <v>1282</v>
      </c>
      <c r="D385" t="s">
        <v>241</v>
      </c>
      <c r="E385" t="s">
        <v>731</v>
      </c>
      <c r="F385" t="s">
        <v>336</v>
      </c>
      <c r="G385" t="s">
        <v>43</v>
      </c>
      <c r="H385" t="s">
        <v>308</v>
      </c>
      <c r="I385" t="s">
        <v>339</v>
      </c>
      <c r="J385" t="s">
        <v>339</v>
      </c>
      <c r="K385" t="s">
        <v>339</v>
      </c>
      <c r="L385" t="s">
        <v>339</v>
      </c>
      <c r="M385" t="s">
        <v>339</v>
      </c>
      <c r="N385" t="s">
        <v>339</v>
      </c>
      <c r="O385" t="s">
        <v>339</v>
      </c>
      <c r="P385" t="s">
        <v>570</v>
      </c>
      <c r="Q385" t="s">
        <v>339</v>
      </c>
      <c r="R385" t="s">
        <v>313</v>
      </c>
      <c r="S385" t="s">
        <v>45</v>
      </c>
      <c r="T385" t="s">
        <v>664</v>
      </c>
      <c r="U385" t="s">
        <v>1797</v>
      </c>
      <c r="V385" t="s">
        <v>339</v>
      </c>
      <c r="W385" t="s">
        <v>339</v>
      </c>
      <c r="X385" t="s">
        <v>339</v>
      </c>
      <c r="Y385" t="s">
        <v>339</v>
      </c>
      <c r="Z385" t="s">
        <v>570</v>
      </c>
      <c r="AA385" t="s">
        <v>570</v>
      </c>
      <c r="AB385" t="s">
        <v>43</v>
      </c>
      <c r="AC385" t="s">
        <v>402</v>
      </c>
      <c r="AD385" t="s">
        <v>402</v>
      </c>
      <c r="AE385" t="s">
        <v>411</v>
      </c>
      <c r="AF385" t="s">
        <v>570</v>
      </c>
      <c r="AG385" t="s">
        <v>607</v>
      </c>
      <c r="AH385" t="s">
        <v>570</v>
      </c>
    </row>
    <row r="386" spans="2:34" x14ac:dyDescent="0.25">
      <c r="B386" t="s">
        <v>1488</v>
      </c>
      <c r="C386" t="s">
        <v>3115</v>
      </c>
      <c r="D386" t="s">
        <v>255</v>
      </c>
      <c r="E386" t="s">
        <v>588</v>
      </c>
      <c r="F386" t="s">
        <v>332</v>
      </c>
      <c r="G386" t="s">
        <v>308</v>
      </c>
      <c r="H386" t="s">
        <v>308</v>
      </c>
      <c r="I386" t="s">
        <v>339</v>
      </c>
      <c r="J386" t="s">
        <v>339</v>
      </c>
      <c r="K386" t="s">
        <v>339</v>
      </c>
      <c r="L386" t="s">
        <v>339</v>
      </c>
      <c r="M386" t="s">
        <v>339</v>
      </c>
      <c r="N386" t="s">
        <v>339</v>
      </c>
      <c r="O386" t="s">
        <v>339</v>
      </c>
      <c r="P386" t="s">
        <v>570</v>
      </c>
      <c r="Q386" t="s">
        <v>339</v>
      </c>
      <c r="R386" t="s">
        <v>43</v>
      </c>
      <c r="S386" t="s">
        <v>42</v>
      </c>
      <c r="T386" t="s">
        <v>686</v>
      </c>
      <c r="U386" t="s">
        <v>3116</v>
      </c>
      <c r="V386" t="s">
        <v>339</v>
      </c>
      <c r="W386" t="s">
        <v>339</v>
      </c>
      <c r="X386" t="s">
        <v>339</v>
      </c>
      <c r="Y386" t="s">
        <v>339</v>
      </c>
      <c r="Z386" t="s">
        <v>570</v>
      </c>
      <c r="AA386" t="s">
        <v>570</v>
      </c>
      <c r="AB386" t="s">
        <v>43</v>
      </c>
      <c r="AC386" t="s">
        <v>3110</v>
      </c>
      <c r="AD386" t="s">
        <v>3110</v>
      </c>
      <c r="AE386" t="s">
        <v>532</v>
      </c>
      <c r="AF386" t="s">
        <v>570</v>
      </c>
      <c r="AG386" t="s">
        <v>809</v>
      </c>
      <c r="AH386" t="s">
        <v>570</v>
      </c>
    </row>
    <row r="387" spans="2:34" x14ac:dyDescent="0.25">
      <c r="B387" t="s">
        <v>1490</v>
      </c>
      <c r="C387" t="s">
        <v>1910</v>
      </c>
      <c r="D387" t="s">
        <v>1444</v>
      </c>
      <c r="E387" t="s">
        <v>588</v>
      </c>
      <c r="F387" t="s">
        <v>332</v>
      </c>
      <c r="G387" t="s">
        <v>53</v>
      </c>
      <c r="H387" t="s">
        <v>40</v>
      </c>
      <c r="I387" t="s">
        <v>339</v>
      </c>
      <c r="J387" t="s">
        <v>339</v>
      </c>
      <c r="K387" t="s">
        <v>339</v>
      </c>
      <c r="L387" t="s">
        <v>339</v>
      </c>
      <c r="M387" t="s">
        <v>339</v>
      </c>
      <c r="N387" t="s">
        <v>339</v>
      </c>
      <c r="O387" t="s">
        <v>339</v>
      </c>
      <c r="P387" t="s">
        <v>570</v>
      </c>
      <c r="Q387" t="s">
        <v>339</v>
      </c>
      <c r="R387" t="s">
        <v>47</v>
      </c>
      <c r="S387" t="s">
        <v>53</v>
      </c>
      <c r="T387" t="s">
        <v>781</v>
      </c>
      <c r="U387" t="s">
        <v>1911</v>
      </c>
      <c r="V387" t="s">
        <v>339</v>
      </c>
      <c r="W387" t="s">
        <v>339</v>
      </c>
      <c r="X387" t="s">
        <v>339</v>
      </c>
      <c r="Y387" t="s">
        <v>339</v>
      </c>
      <c r="Z387" t="s">
        <v>570</v>
      </c>
      <c r="AA387" t="s">
        <v>570</v>
      </c>
      <c r="AB387" t="s">
        <v>43</v>
      </c>
      <c r="AC387" t="s">
        <v>420</v>
      </c>
      <c r="AD387" t="s">
        <v>420</v>
      </c>
      <c r="AE387" t="s">
        <v>468</v>
      </c>
      <c r="AF387" t="s">
        <v>570</v>
      </c>
      <c r="AG387" t="s">
        <v>921</v>
      </c>
      <c r="AH387" t="s">
        <v>570</v>
      </c>
    </row>
    <row r="388" spans="2:34" x14ac:dyDescent="0.25">
      <c r="B388" t="s">
        <v>1492</v>
      </c>
      <c r="C388" t="s">
        <v>1592</v>
      </c>
      <c r="D388" t="s">
        <v>241</v>
      </c>
      <c r="E388" t="s">
        <v>588</v>
      </c>
      <c r="F388" t="s">
        <v>332</v>
      </c>
      <c r="G388" t="s">
        <v>47</v>
      </c>
      <c r="H388" t="s">
        <v>339</v>
      </c>
      <c r="I388" t="s">
        <v>339</v>
      </c>
      <c r="J388" t="s">
        <v>339</v>
      </c>
      <c r="K388" t="s">
        <v>339</v>
      </c>
      <c r="L388" t="s">
        <v>339</v>
      </c>
      <c r="M388" t="s">
        <v>339</v>
      </c>
      <c r="N388" t="s">
        <v>339</v>
      </c>
      <c r="O388" t="s">
        <v>339</v>
      </c>
      <c r="P388" t="s">
        <v>570</v>
      </c>
      <c r="Q388" t="s">
        <v>339</v>
      </c>
      <c r="R388" t="s">
        <v>339</v>
      </c>
      <c r="S388" t="s">
        <v>339</v>
      </c>
      <c r="T388" t="s">
        <v>339</v>
      </c>
      <c r="U388" t="s">
        <v>570</v>
      </c>
      <c r="V388" t="s">
        <v>339</v>
      </c>
      <c r="W388" t="s">
        <v>339</v>
      </c>
      <c r="X388" t="s">
        <v>339</v>
      </c>
      <c r="Y388" t="s">
        <v>308</v>
      </c>
      <c r="Z388" t="s">
        <v>570</v>
      </c>
      <c r="AA388" t="s">
        <v>570</v>
      </c>
      <c r="AB388" t="s">
        <v>43</v>
      </c>
      <c r="AC388" t="s">
        <v>1284</v>
      </c>
      <c r="AD388" t="s">
        <v>1284</v>
      </c>
      <c r="AE388" t="s">
        <v>1284</v>
      </c>
      <c r="AF388" t="s">
        <v>570</v>
      </c>
      <c r="AG388" t="s">
        <v>1039</v>
      </c>
      <c r="AH388" t="s">
        <v>570</v>
      </c>
    </row>
    <row r="389" spans="2:34" x14ac:dyDescent="0.25">
      <c r="B389" t="s">
        <v>1494</v>
      </c>
      <c r="C389" t="s">
        <v>1609</v>
      </c>
      <c r="D389" t="s">
        <v>561</v>
      </c>
      <c r="E389" t="s">
        <v>731</v>
      </c>
      <c r="F389" t="s">
        <v>330</v>
      </c>
      <c r="G389" t="s">
        <v>47</v>
      </c>
      <c r="H389" t="s">
        <v>40</v>
      </c>
      <c r="I389" t="s">
        <v>339</v>
      </c>
      <c r="J389" t="s">
        <v>339</v>
      </c>
      <c r="K389" t="s">
        <v>339</v>
      </c>
      <c r="L389" t="s">
        <v>339</v>
      </c>
      <c r="M389" t="s">
        <v>339</v>
      </c>
      <c r="N389" t="s">
        <v>339</v>
      </c>
      <c r="O389" t="s">
        <v>339</v>
      </c>
      <c r="P389" t="s">
        <v>570</v>
      </c>
      <c r="Q389" t="s">
        <v>339</v>
      </c>
      <c r="R389" t="s">
        <v>308</v>
      </c>
      <c r="S389" t="s">
        <v>308</v>
      </c>
      <c r="T389" t="s">
        <v>308</v>
      </c>
      <c r="U389" t="s">
        <v>1052</v>
      </c>
      <c r="V389" t="s">
        <v>308</v>
      </c>
      <c r="W389" t="s">
        <v>339</v>
      </c>
      <c r="X389" t="s">
        <v>339</v>
      </c>
      <c r="Y389" t="s">
        <v>308</v>
      </c>
      <c r="Z389" t="s">
        <v>570</v>
      </c>
      <c r="AA389" t="s">
        <v>570</v>
      </c>
      <c r="AB389" t="s">
        <v>43</v>
      </c>
      <c r="AC389" t="s">
        <v>1796</v>
      </c>
      <c r="AD389" t="s">
        <v>1796</v>
      </c>
      <c r="AE389" t="s">
        <v>1272</v>
      </c>
      <c r="AF389" t="s">
        <v>570</v>
      </c>
      <c r="AG389" t="s">
        <v>841</v>
      </c>
      <c r="AH389" t="s">
        <v>570</v>
      </c>
    </row>
    <row r="390" spans="2:34" x14ac:dyDescent="0.25">
      <c r="B390" t="s">
        <v>1496</v>
      </c>
      <c r="C390" t="s">
        <v>1622</v>
      </c>
      <c r="D390" t="s">
        <v>245</v>
      </c>
      <c r="E390" t="s">
        <v>641</v>
      </c>
      <c r="F390" t="s">
        <v>328</v>
      </c>
      <c r="G390" t="s">
        <v>40</v>
      </c>
      <c r="H390" t="s">
        <v>339</v>
      </c>
      <c r="I390" t="s">
        <v>43</v>
      </c>
      <c r="J390" t="s">
        <v>46</v>
      </c>
      <c r="K390" t="s">
        <v>898</v>
      </c>
      <c r="L390" t="s">
        <v>308</v>
      </c>
      <c r="M390" t="s">
        <v>308</v>
      </c>
      <c r="N390" t="s">
        <v>339</v>
      </c>
      <c r="O390" t="s">
        <v>339</v>
      </c>
      <c r="P390" t="s">
        <v>570</v>
      </c>
      <c r="Q390" t="s">
        <v>339</v>
      </c>
      <c r="R390" t="s">
        <v>339</v>
      </c>
      <c r="S390" t="s">
        <v>339</v>
      </c>
      <c r="T390" t="s">
        <v>339</v>
      </c>
      <c r="U390" t="s">
        <v>570</v>
      </c>
      <c r="V390" t="s">
        <v>339</v>
      </c>
      <c r="W390" t="s">
        <v>339</v>
      </c>
      <c r="X390" t="s">
        <v>339</v>
      </c>
      <c r="Y390" t="s">
        <v>339</v>
      </c>
      <c r="Z390" t="s">
        <v>570</v>
      </c>
      <c r="AA390" t="s">
        <v>570</v>
      </c>
      <c r="AB390" t="s">
        <v>43</v>
      </c>
      <c r="AC390" t="s">
        <v>1284</v>
      </c>
      <c r="AD390" t="s">
        <v>1249</v>
      </c>
      <c r="AE390" t="s">
        <v>1249</v>
      </c>
      <c r="AF390" t="s">
        <v>570</v>
      </c>
      <c r="AG390" t="s">
        <v>691</v>
      </c>
      <c r="AH390" t="s">
        <v>570</v>
      </c>
    </row>
    <row r="391" spans="2:34" x14ac:dyDescent="0.25">
      <c r="B391" t="s">
        <v>1498</v>
      </c>
      <c r="C391" t="s">
        <v>1478</v>
      </c>
      <c r="D391" t="s">
        <v>253</v>
      </c>
      <c r="E391" t="s">
        <v>594</v>
      </c>
      <c r="F391" t="s">
        <v>324</v>
      </c>
      <c r="G391" t="s">
        <v>43</v>
      </c>
      <c r="H391" t="s">
        <v>339</v>
      </c>
      <c r="I391" t="s">
        <v>339</v>
      </c>
      <c r="J391" t="s">
        <v>339</v>
      </c>
      <c r="K391" t="s">
        <v>339</v>
      </c>
      <c r="L391" t="s">
        <v>339</v>
      </c>
      <c r="M391" t="s">
        <v>339</v>
      </c>
      <c r="N391" t="s">
        <v>47</v>
      </c>
      <c r="O391" t="s">
        <v>721</v>
      </c>
      <c r="P391" t="s">
        <v>3117</v>
      </c>
      <c r="Q391" t="s">
        <v>339</v>
      </c>
      <c r="R391" t="s">
        <v>44</v>
      </c>
      <c r="S391" t="s">
        <v>44</v>
      </c>
      <c r="T391" t="s">
        <v>322</v>
      </c>
      <c r="U391" t="s">
        <v>756</v>
      </c>
      <c r="V391" t="s">
        <v>339</v>
      </c>
      <c r="W391" t="s">
        <v>339</v>
      </c>
      <c r="X391" t="s">
        <v>339</v>
      </c>
      <c r="Y391" t="s">
        <v>339</v>
      </c>
      <c r="Z391" t="s">
        <v>570</v>
      </c>
      <c r="AA391" t="s">
        <v>570</v>
      </c>
      <c r="AB391" t="s">
        <v>43</v>
      </c>
      <c r="AC391" t="s">
        <v>413</v>
      </c>
      <c r="AD391" t="s">
        <v>413</v>
      </c>
      <c r="AE391" t="s">
        <v>1257</v>
      </c>
      <c r="AF391" t="s">
        <v>570</v>
      </c>
      <c r="AG391" t="s">
        <v>891</v>
      </c>
      <c r="AH391" t="s">
        <v>570</v>
      </c>
    </row>
    <row r="392" spans="2:34" x14ac:dyDescent="0.25">
      <c r="B392" t="s">
        <v>1500</v>
      </c>
      <c r="C392" t="s">
        <v>1639</v>
      </c>
      <c r="D392" t="s">
        <v>256</v>
      </c>
      <c r="E392" t="s">
        <v>594</v>
      </c>
      <c r="F392" t="s">
        <v>332</v>
      </c>
      <c r="G392" t="s">
        <v>42</v>
      </c>
      <c r="H392" t="s">
        <v>339</v>
      </c>
      <c r="I392" t="s">
        <v>339</v>
      </c>
      <c r="J392" t="s">
        <v>339</v>
      </c>
      <c r="K392" t="s">
        <v>339</v>
      </c>
      <c r="L392" t="s">
        <v>339</v>
      </c>
      <c r="M392" t="s">
        <v>339</v>
      </c>
      <c r="N392" t="s">
        <v>339</v>
      </c>
      <c r="O392" t="s">
        <v>339</v>
      </c>
      <c r="P392" t="s">
        <v>570</v>
      </c>
      <c r="Q392" t="s">
        <v>339</v>
      </c>
      <c r="R392" t="s">
        <v>339</v>
      </c>
      <c r="S392" t="s">
        <v>339</v>
      </c>
      <c r="T392" t="s">
        <v>339</v>
      </c>
      <c r="U392" t="s">
        <v>570</v>
      </c>
      <c r="V392" t="s">
        <v>339</v>
      </c>
      <c r="W392" t="s">
        <v>339</v>
      </c>
      <c r="X392" t="s">
        <v>339</v>
      </c>
      <c r="Y392" t="s">
        <v>308</v>
      </c>
      <c r="Z392" t="s">
        <v>570</v>
      </c>
      <c r="AA392" t="s">
        <v>570</v>
      </c>
      <c r="AB392" t="s">
        <v>43</v>
      </c>
      <c r="AC392" t="s">
        <v>1284</v>
      </c>
      <c r="AD392" t="s">
        <v>1284</v>
      </c>
      <c r="AE392" t="s">
        <v>1284</v>
      </c>
      <c r="AF392" t="s">
        <v>570</v>
      </c>
      <c r="AG392" t="s">
        <v>898</v>
      </c>
      <c r="AH392" t="s">
        <v>570</v>
      </c>
    </row>
    <row r="393" spans="2:34" x14ac:dyDescent="0.25">
      <c r="B393" t="s">
        <v>1502</v>
      </c>
      <c r="C393" t="s">
        <v>1265</v>
      </c>
      <c r="D393" t="s">
        <v>242</v>
      </c>
      <c r="E393" t="s">
        <v>594</v>
      </c>
      <c r="F393" t="s">
        <v>325</v>
      </c>
      <c r="G393" t="s">
        <v>308</v>
      </c>
      <c r="H393" t="s">
        <v>339</v>
      </c>
      <c r="I393" t="s">
        <v>339</v>
      </c>
      <c r="J393" t="s">
        <v>339</v>
      </c>
      <c r="K393" t="s">
        <v>339</v>
      </c>
      <c r="L393" t="s">
        <v>339</v>
      </c>
      <c r="M393" t="s">
        <v>339</v>
      </c>
      <c r="N393" t="s">
        <v>41</v>
      </c>
      <c r="O393" t="s">
        <v>41</v>
      </c>
      <c r="P393" t="s">
        <v>1052</v>
      </c>
      <c r="Q393" t="s">
        <v>308</v>
      </c>
      <c r="R393" t="s">
        <v>339</v>
      </c>
      <c r="S393" t="s">
        <v>339</v>
      </c>
      <c r="T393" t="s">
        <v>339</v>
      </c>
      <c r="U393" t="s">
        <v>570</v>
      </c>
      <c r="V393" t="s">
        <v>339</v>
      </c>
      <c r="W393" t="s">
        <v>339</v>
      </c>
      <c r="X393" t="s">
        <v>339</v>
      </c>
      <c r="Y393" t="s">
        <v>308</v>
      </c>
      <c r="Z393" t="s">
        <v>570</v>
      </c>
      <c r="AA393" t="s">
        <v>570</v>
      </c>
      <c r="AB393" t="s">
        <v>43</v>
      </c>
      <c r="AC393" t="s">
        <v>472</v>
      </c>
      <c r="AD393" t="s">
        <v>472</v>
      </c>
      <c r="AE393" t="s">
        <v>472</v>
      </c>
      <c r="AF393" t="s">
        <v>570</v>
      </c>
      <c r="AG393" t="s">
        <v>644</v>
      </c>
      <c r="AH393" t="s">
        <v>570</v>
      </c>
    </row>
    <row r="394" spans="2:34" x14ac:dyDescent="0.25">
      <c r="B394" t="s">
        <v>1504</v>
      </c>
      <c r="C394" t="s">
        <v>1497</v>
      </c>
      <c r="D394" t="s">
        <v>245</v>
      </c>
      <c r="E394" t="s">
        <v>731</v>
      </c>
      <c r="F394" t="s">
        <v>332</v>
      </c>
      <c r="G394" t="s">
        <v>47</v>
      </c>
      <c r="H394" t="s">
        <v>53</v>
      </c>
      <c r="I394" t="s">
        <v>339</v>
      </c>
      <c r="J394" t="s">
        <v>339</v>
      </c>
      <c r="K394" t="s">
        <v>339</v>
      </c>
      <c r="L394" t="s">
        <v>339</v>
      </c>
      <c r="M394" t="s">
        <v>339</v>
      </c>
      <c r="N394" t="s">
        <v>339</v>
      </c>
      <c r="O394" t="s">
        <v>339</v>
      </c>
      <c r="P394" t="s">
        <v>570</v>
      </c>
      <c r="Q394" t="s">
        <v>339</v>
      </c>
      <c r="R394" t="s">
        <v>52</v>
      </c>
      <c r="S394" t="s">
        <v>45</v>
      </c>
      <c r="T394" t="s">
        <v>650</v>
      </c>
      <c r="U394" t="s">
        <v>2219</v>
      </c>
      <c r="V394" t="s">
        <v>339</v>
      </c>
      <c r="W394" t="s">
        <v>339</v>
      </c>
      <c r="X394" t="s">
        <v>339</v>
      </c>
      <c r="Y394" t="s">
        <v>339</v>
      </c>
      <c r="Z394" t="s">
        <v>570</v>
      </c>
      <c r="AA394" t="s">
        <v>570</v>
      </c>
      <c r="AB394" t="s">
        <v>43</v>
      </c>
      <c r="AC394" t="s">
        <v>523</v>
      </c>
      <c r="AD394" t="s">
        <v>523</v>
      </c>
      <c r="AE394" t="s">
        <v>416</v>
      </c>
      <c r="AF394" t="s">
        <v>570</v>
      </c>
      <c r="AG394" t="s">
        <v>663</v>
      </c>
      <c r="AH394" t="s">
        <v>570</v>
      </c>
    </row>
    <row r="395" spans="2:34" x14ac:dyDescent="0.25">
      <c r="B395" t="s">
        <v>1507</v>
      </c>
      <c r="C395" t="s">
        <v>3118</v>
      </c>
      <c r="D395" t="s">
        <v>247</v>
      </c>
      <c r="E395" t="s">
        <v>731</v>
      </c>
      <c r="F395" t="s">
        <v>330</v>
      </c>
      <c r="G395" t="s">
        <v>40</v>
      </c>
      <c r="H395" t="s">
        <v>308</v>
      </c>
      <c r="I395" t="s">
        <v>339</v>
      </c>
      <c r="J395" t="s">
        <v>339</v>
      </c>
      <c r="K395" t="s">
        <v>339</v>
      </c>
      <c r="L395" t="s">
        <v>339</v>
      </c>
      <c r="M395" t="s">
        <v>339</v>
      </c>
      <c r="N395" t="s">
        <v>339</v>
      </c>
      <c r="O395" t="s">
        <v>339</v>
      </c>
      <c r="P395" t="s">
        <v>570</v>
      </c>
      <c r="Q395" t="s">
        <v>339</v>
      </c>
      <c r="R395" t="s">
        <v>308</v>
      </c>
      <c r="S395" t="s">
        <v>308</v>
      </c>
      <c r="T395" t="s">
        <v>40</v>
      </c>
      <c r="U395" t="s">
        <v>747</v>
      </c>
      <c r="V395" t="s">
        <v>308</v>
      </c>
      <c r="W395" t="s">
        <v>339</v>
      </c>
      <c r="X395" t="s">
        <v>339</v>
      </c>
      <c r="Y395" t="s">
        <v>308</v>
      </c>
      <c r="Z395" t="s">
        <v>570</v>
      </c>
      <c r="AA395" t="s">
        <v>570</v>
      </c>
      <c r="AB395" t="s">
        <v>43</v>
      </c>
      <c r="AC395" t="s">
        <v>1301</v>
      </c>
      <c r="AD395" t="s">
        <v>1301</v>
      </c>
      <c r="AE395" t="s">
        <v>2349</v>
      </c>
      <c r="AF395" t="s">
        <v>570</v>
      </c>
      <c r="AG395" t="s">
        <v>836</v>
      </c>
      <c r="AH395" t="s">
        <v>570</v>
      </c>
    </row>
    <row r="396" spans="2:34" x14ac:dyDescent="0.25">
      <c r="B396" t="s">
        <v>1509</v>
      </c>
      <c r="C396" t="s">
        <v>3119</v>
      </c>
      <c r="D396" t="s">
        <v>247</v>
      </c>
      <c r="E396" t="s">
        <v>641</v>
      </c>
      <c r="F396" t="s">
        <v>330</v>
      </c>
      <c r="G396" t="s">
        <v>308</v>
      </c>
      <c r="H396" t="s">
        <v>339</v>
      </c>
      <c r="I396" t="s">
        <v>40</v>
      </c>
      <c r="J396" t="s">
        <v>40</v>
      </c>
      <c r="K396" t="s">
        <v>43</v>
      </c>
      <c r="L396" t="s">
        <v>308</v>
      </c>
      <c r="M396" t="s">
        <v>339</v>
      </c>
      <c r="N396" t="s">
        <v>308</v>
      </c>
      <c r="O396" t="s">
        <v>313</v>
      </c>
      <c r="P396" t="s">
        <v>900</v>
      </c>
      <c r="Q396" t="s">
        <v>339</v>
      </c>
      <c r="R396" t="s">
        <v>339</v>
      </c>
      <c r="S396" t="s">
        <v>339</v>
      </c>
      <c r="T396" t="s">
        <v>339</v>
      </c>
      <c r="U396" t="s">
        <v>570</v>
      </c>
      <c r="V396" t="s">
        <v>339</v>
      </c>
      <c r="W396" t="s">
        <v>339</v>
      </c>
      <c r="X396" t="s">
        <v>339</v>
      </c>
      <c r="Y396" t="s">
        <v>339</v>
      </c>
      <c r="Z396" t="s">
        <v>570</v>
      </c>
      <c r="AA396" t="s">
        <v>570</v>
      </c>
      <c r="AB396" t="s">
        <v>43</v>
      </c>
      <c r="AC396" t="s">
        <v>1296</v>
      </c>
      <c r="AD396" t="s">
        <v>1296</v>
      </c>
      <c r="AE396" t="s">
        <v>1296</v>
      </c>
      <c r="AF396" t="s">
        <v>570</v>
      </c>
      <c r="AG396" t="s">
        <v>675</v>
      </c>
      <c r="AH396" t="s">
        <v>570</v>
      </c>
    </row>
    <row r="397" spans="2:34" x14ac:dyDescent="0.25">
      <c r="B397" t="s">
        <v>1511</v>
      </c>
      <c r="C397" t="s">
        <v>1333</v>
      </c>
      <c r="D397" t="s">
        <v>560</v>
      </c>
      <c r="E397" t="s">
        <v>731</v>
      </c>
      <c r="F397" t="s">
        <v>346</v>
      </c>
      <c r="G397" t="s">
        <v>47</v>
      </c>
      <c r="H397" t="s">
        <v>42</v>
      </c>
      <c r="I397" t="s">
        <v>339</v>
      </c>
      <c r="J397" t="s">
        <v>339</v>
      </c>
      <c r="K397" t="s">
        <v>339</v>
      </c>
      <c r="L397" t="s">
        <v>339</v>
      </c>
      <c r="M397" t="s">
        <v>339</v>
      </c>
      <c r="N397" t="s">
        <v>339</v>
      </c>
      <c r="O397" t="s">
        <v>339</v>
      </c>
      <c r="P397" t="s">
        <v>570</v>
      </c>
      <c r="Q397" t="s">
        <v>339</v>
      </c>
      <c r="R397" t="s">
        <v>45</v>
      </c>
      <c r="S397" t="s">
        <v>53</v>
      </c>
      <c r="T397" t="s">
        <v>682</v>
      </c>
      <c r="U397" t="s">
        <v>2042</v>
      </c>
      <c r="V397" t="s">
        <v>339</v>
      </c>
      <c r="W397" t="s">
        <v>339</v>
      </c>
      <c r="X397" t="s">
        <v>339</v>
      </c>
      <c r="Y397" t="s">
        <v>339</v>
      </c>
      <c r="Z397" t="s">
        <v>570</v>
      </c>
      <c r="AA397" t="s">
        <v>570</v>
      </c>
      <c r="AB397" t="s">
        <v>42</v>
      </c>
      <c r="AC397" t="s">
        <v>528</v>
      </c>
      <c r="AD397" t="s">
        <v>528</v>
      </c>
      <c r="AE397" t="s">
        <v>1249</v>
      </c>
      <c r="AF397" t="s">
        <v>570</v>
      </c>
      <c r="AG397" t="s">
        <v>647</v>
      </c>
      <c r="AH397" t="s">
        <v>570</v>
      </c>
    </row>
    <row r="398" spans="2:34" x14ac:dyDescent="0.25">
      <c r="B398" t="s">
        <v>1513</v>
      </c>
      <c r="C398" t="s">
        <v>2043</v>
      </c>
      <c r="D398" t="s">
        <v>267</v>
      </c>
      <c r="E398" t="s">
        <v>588</v>
      </c>
      <c r="F398" t="s">
        <v>346</v>
      </c>
      <c r="G398" t="s">
        <v>41</v>
      </c>
      <c r="H398" t="s">
        <v>339</v>
      </c>
      <c r="I398" t="s">
        <v>339</v>
      </c>
      <c r="J398" t="s">
        <v>339</v>
      </c>
      <c r="K398" t="s">
        <v>339</v>
      </c>
      <c r="L398" t="s">
        <v>339</v>
      </c>
      <c r="M398" t="s">
        <v>339</v>
      </c>
      <c r="N398" t="s">
        <v>339</v>
      </c>
      <c r="O398" t="s">
        <v>339</v>
      </c>
      <c r="P398" t="s">
        <v>570</v>
      </c>
      <c r="Q398" t="s">
        <v>339</v>
      </c>
      <c r="R398" t="s">
        <v>46</v>
      </c>
      <c r="S398" t="s">
        <v>42</v>
      </c>
      <c r="T398" t="s">
        <v>656</v>
      </c>
      <c r="U398" t="s">
        <v>3120</v>
      </c>
      <c r="V398" t="s">
        <v>339</v>
      </c>
      <c r="W398" t="s">
        <v>339</v>
      </c>
      <c r="X398" t="s">
        <v>339</v>
      </c>
      <c r="Y398" t="s">
        <v>339</v>
      </c>
      <c r="Z398" t="s">
        <v>570</v>
      </c>
      <c r="AA398" t="s">
        <v>570</v>
      </c>
      <c r="AB398" t="s">
        <v>42</v>
      </c>
      <c r="AC398" t="s">
        <v>416</v>
      </c>
      <c r="AD398" t="s">
        <v>416</v>
      </c>
      <c r="AE398" t="s">
        <v>475</v>
      </c>
      <c r="AF398" t="s">
        <v>570</v>
      </c>
      <c r="AG398" t="s">
        <v>1046</v>
      </c>
      <c r="AH398" t="s">
        <v>570</v>
      </c>
    </row>
    <row r="399" spans="2:34" x14ac:dyDescent="0.25">
      <c r="B399" t="s">
        <v>1516</v>
      </c>
      <c r="C399" t="s">
        <v>1355</v>
      </c>
      <c r="D399" t="s">
        <v>266</v>
      </c>
      <c r="E399" t="s">
        <v>588</v>
      </c>
      <c r="F399" t="s">
        <v>335</v>
      </c>
      <c r="G399" t="s">
        <v>40</v>
      </c>
      <c r="H399" t="s">
        <v>40</v>
      </c>
      <c r="I399" t="s">
        <v>339</v>
      </c>
      <c r="J399" t="s">
        <v>339</v>
      </c>
      <c r="K399" t="s">
        <v>339</v>
      </c>
      <c r="L399" t="s">
        <v>339</v>
      </c>
      <c r="M399" t="s">
        <v>339</v>
      </c>
      <c r="N399" t="s">
        <v>339</v>
      </c>
      <c r="O399" t="s">
        <v>339</v>
      </c>
      <c r="P399" t="s">
        <v>570</v>
      </c>
      <c r="Q399" t="s">
        <v>339</v>
      </c>
      <c r="R399" t="s">
        <v>51</v>
      </c>
      <c r="S399" t="s">
        <v>43</v>
      </c>
      <c r="T399" t="s">
        <v>589</v>
      </c>
      <c r="U399" t="s">
        <v>1356</v>
      </c>
      <c r="V399" t="s">
        <v>339</v>
      </c>
      <c r="W399" t="s">
        <v>339</v>
      </c>
      <c r="X399" t="s">
        <v>339</v>
      </c>
      <c r="Y399" t="s">
        <v>339</v>
      </c>
      <c r="Z399" t="s">
        <v>570</v>
      </c>
      <c r="AA399" t="s">
        <v>570</v>
      </c>
      <c r="AB399" t="s">
        <v>42</v>
      </c>
      <c r="AC399" t="s">
        <v>466</v>
      </c>
      <c r="AD399" t="s">
        <v>466</v>
      </c>
      <c r="AE399" t="s">
        <v>532</v>
      </c>
      <c r="AF399" t="s">
        <v>570</v>
      </c>
      <c r="AG399" t="s">
        <v>1048</v>
      </c>
      <c r="AH399" t="s">
        <v>570</v>
      </c>
    </row>
    <row r="400" spans="2:34" x14ac:dyDescent="0.25">
      <c r="B400" t="s">
        <v>1518</v>
      </c>
      <c r="C400" t="s">
        <v>1461</v>
      </c>
      <c r="D400" t="s">
        <v>251</v>
      </c>
      <c r="E400" t="s">
        <v>1114</v>
      </c>
      <c r="F400" t="s">
        <v>335</v>
      </c>
      <c r="G400" t="s">
        <v>48</v>
      </c>
      <c r="H400" t="s">
        <v>44</v>
      </c>
      <c r="I400" t="s">
        <v>339</v>
      </c>
      <c r="J400" t="s">
        <v>339</v>
      </c>
      <c r="K400" t="s">
        <v>339</v>
      </c>
      <c r="L400" t="s">
        <v>339</v>
      </c>
      <c r="M400" t="s">
        <v>339</v>
      </c>
      <c r="N400" t="s">
        <v>40</v>
      </c>
      <c r="O400" t="s">
        <v>46</v>
      </c>
      <c r="P400" t="s">
        <v>655</v>
      </c>
      <c r="Q400" t="s">
        <v>339</v>
      </c>
      <c r="R400" t="s">
        <v>44</v>
      </c>
      <c r="S400" t="s">
        <v>42</v>
      </c>
      <c r="T400" t="s">
        <v>633</v>
      </c>
      <c r="U400" t="s">
        <v>1027</v>
      </c>
      <c r="V400" t="s">
        <v>339</v>
      </c>
      <c r="W400" t="s">
        <v>339</v>
      </c>
      <c r="X400" t="s">
        <v>339</v>
      </c>
      <c r="Y400" t="s">
        <v>339</v>
      </c>
      <c r="Z400" t="s">
        <v>570</v>
      </c>
      <c r="AA400" t="s">
        <v>570</v>
      </c>
      <c r="AB400" t="s">
        <v>42</v>
      </c>
      <c r="AC400" t="s">
        <v>420</v>
      </c>
      <c r="AD400" t="s">
        <v>420</v>
      </c>
      <c r="AE400" t="s">
        <v>1249</v>
      </c>
      <c r="AF400" t="s">
        <v>570</v>
      </c>
      <c r="AG400" t="s">
        <v>908</v>
      </c>
      <c r="AH400" t="s">
        <v>570</v>
      </c>
    </row>
    <row r="401" spans="2:34" x14ac:dyDescent="0.25">
      <c r="B401" t="s">
        <v>598</v>
      </c>
      <c r="C401" t="s">
        <v>1615</v>
      </c>
      <c r="D401" t="s">
        <v>247</v>
      </c>
      <c r="E401" t="s">
        <v>588</v>
      </c>
      <c r="F401" t="s">
        <v>330</v>
      </c>
      <c r="G401" t="s">
        <v>46</v>
      </c>
      <c r="H401" t="s">
        <v>339</v>
      </c>
      <c r="I401" t="s">
        <v>339</v>
      </c>
      <c r="J401" t="s">
        <v>339</v>
      </c>
      <c r="K401" t="s">
        <v>339</v>
      </c>
      <c r="L401" t="s">
        <v>339</v>
      </c>
      <c r="M401" t="s">
        <v>339</v>
      </c>
      <c r="N401" t="s">
        <v>40</v>
      </c>
      <c r="O401" t="s">
        <v>321</v>
      </c>
      <c r="P401" t="s">
        <v>1041</v>
      </c>
      <c r="Q401" t="s">
        <v>339</v>
      </c>
      <c r="R401" t="s">
        <v>42</v>
      </c>
      <c r="S401" t="s">
        <v>40</v>
      </c>
      <c r="T401" t="s">
        <v>334</v>
      </c>
      <c r="U401" t="s">
        <v>1063</v>
      </c>
      <c r="V401" t="s">
        <v>339</v>
      </c>
      <c r="W401" t="s">
        <v>339</v>
      </c>
      <c r="X401" t="s">
        <v>339</v>
      </c>
      <c r="Y401" t="s">
        <v>339</v>
      </c>
      <c r="Z401" t="s">
        <v>570</v>
      </c>
      <c r="AA401" t="s">
        <v>570</v>
      </c>
      <c r="AB401" t="s">
        <v>42</v>
      </c>
      <c r="AC401" t="s">
        <v>1386</v>
      </c>
      <c r="AD401" t="s">
        <v>1386</v>
      </c>
      <c r="AE401" t="s">
        <v>1296</v>
      </c>
      <c r="AF401" t="s">
        <v>570</v>
      </c>
      <c r="AG401" t="s">
        <v>643</v>
      </c>
      <c r="AH401" t="s">
        <v>570</v>
      </c>
    </row>
    <row r="402" spans="2:34" x14ac:dyDescent="0.25">
      <c r="B402" t="s">
        <v>1521</v>
      </c>
      <c r="C402" t="s">
        <v>1489</v>
      </c>
      <c r="D402" t="s">
        <v>229</v>
      </c>
      <c r="E402" t="s">
        <v>1114</v>
      </c>
      <c r="F402" t="s">
        <v>334</v>
      </c>
      <c r="G402" t="s">
        <v>48</v>
      </c>
      <c r="H402" t="s">
        <v>308</v>
      </c>
      <c r="I402" t="s">
        <v>339</v>
      </c>
      <c r="J402" t="s">
        <v>339</v>
      </c>
      <c r="K402" t="s">
        <v>339</v>
      </c>
      <c r="L402" t="s">
        <v>339</v>
      </c>
      <c r="M402" t="s">
        <v>339</v>
      </c>
      <c r="N402" t="s">
        <v>53</v>
      </c>
      <c r="O402" t="s">
        <v>315</v>
      </c>
      <c r="P402" t="s">
        <v>2356</v>
      </c>
      <c r="Q402" t="s">
        <v>339</v>
      </c>
      <c r="R402" t="s">
        <v>42</v>
      </c>
      <c r="S402" t="s">
        <v>41</v>
      </c>
      <c r="T402" t="s">
        <v>338</v>
      </c>
      <c r="U402" t="s">
        <v>2353</v>
      </c>
      <c r="V402" t="s">
        <v>339</v>
      </c>
      <c r="W402" t="s">
        <v>339</v>
      </c>
      <c r="X402" t="s">
        <v>339</v>
      </c>
      <c r="Y402" t="s">
        <v>339</v>
      </c>
      <c r="Z402" t="s">
        <v>570</v>
      </c>
      <c r="AA402" t="s">
        <v>570</v>
      </c>
      <c r="AB402" t="s">
        <v>42</v>
      </c>
      <c r="AC402" t="s">
        <v>475</v>
      </c>
      <c r="AD402" t="s">
        <v>475</v>
      </c>
      <c r="AE402" t="s">
        <v>472</v>
      </c>
      <c r="AF402" t="s">
        <v>570</v>
      </c>
      <c r="AG402" t="s">
        <v>853</v>
      </c>
      <c r="AH402" t="s">
        <v>570</v>
      </c>
    </row>
    <row r="403" spans="2:34" x14ac:dyDescent="0.25">
      <c r="B403" t="s">
        <v>1523</v>
      </c>
      <c r="C403" t="s">
        <v>1677</v>
      </c>
      <c r="D403" t="s">
        <v>256</v>
      </c>
      <c r="E403" t="s">
        <v>588</v>
      </c>
      <c r="F403" t="s">
        <v>326</v>
      </c>
      <c r="G403" t="s">
        <v>47</v>
      </c>
      <c r="H403" t="s">
        <v>53</v>
      </c>
      <c r="I403" t="s">
        <v>339</v>
      </c>
      <c r="J403" t="s">
        <v>339</v>
      </c>
      <c r="K403" t="s">
        <v>339</v>
      </c>
      <c r="L403" t="s">
        <v>339</v>
      </c>
      <c r="M403" t="s">
        <v>339</v>
      </c>
      <c r="N403" t="s">
        <v>40</v>
      </c>
      <c r="O403" t="s">
        <v>41</v>
      </c>
      <c r="P403" t="s">
        <v>770</v>
      </c>
      <c r="Q403" t="s">
        <v>339</v>
      </c>
      <c r="R403" t="s">
        <v>47</v>
      </c>
      <c r="S403" t="s">
        <v>43</v>
      </c>
      <c r="T403" t="s">
        <v>759</v>
      </c>
      <c r="U403" t="s">
        <v>2351</v>
      </c>
      <c r="V403" t="s">
        <v>339</v>
      </c>
      <c r="W403" t="s">
        <v>339</v>
      </c>
      <c r="X403" t="s">
        <v>339</v>
      </c>
      <c r="Y403" t="s">
        <v>339</v>
      </c>
      <c r="Z403" t="s">
        <v>570</v>
      </c>
      <c r="AA403" t="s">
        <v>570</v>
      </c>
      <c r="AB403" t="s">
        <v>42</v>
      </c>
      <c r="AC403" t="s">
        <v>470</v>
      </c>
      <c r="AD403" t="s">
        <v>470</v>
      </c>
      <c r="AE403" t="s">
        <v>1799</v>
      </c>
      <c r="AF403" t="s">
        <v>570</v>
      </c>
      <c r="AG403" t="s">
        <v>1018</v>
      </c>
      <c r="AH403" t="s">
        <v>570</v>
      </c>
    </row>
    <row r="404" spans="2:34" x14ac:dyDescent="0.25">
      <c r="B404" t="s">
        <v>54</v>
      </c>
      <c r="C404" t="s">
        <v>571</v>
      </c>
      <c r="D404" t="s">
        <v>55</v>
      </c>
      <c r="E404" t="s">
        <v>572</v>
      </c>
      <c r="F404" t="s">
        <v>573</v>
      </c>
      <c r="G404" t="s">
        <v>56</v>
      </c>
      <c r="H404" t="s">
        <v>574</v>
      </c>
      <c r="I404" t="s">
        <v>64</v>
      </c>
      <c r="J404" t="s">
        <v>65</v>
      </c>
      <c r="K404" t="s">
        <v>58</v>
      </c>
      <c r="L404" t="s">
        <v>66</v>
      </c>
      <c r="M404" t="s">
        <v>67</v>
      </c>
      <c r="N404" t="s">
        <v>65</v>
      </c>
      <c r="O404" t="s">
        <v>58</v>
      </c>
      <c r="P404" t="s">
        <v>69</v>
      </c>
      <c r="Q404" t="s">
        <v>66</v>
      </c>
      <c r="R404" t="s">
        <v>575</v>
      </c>
      <c r="S404" t="s">
        <v>576</v>
      </c>
      <c r="T404" t="s">
        <v>58</v>
      </c>
      <c r="U404" t="s">
        <v>577</v>
      </c>
      <c r="V404" t="s">
        <v>66</v>
      </c>
      <c r="W404" t="s">
        <v>157</v>
      </c>
      <c r="X404" t="s">
        <v>62</v>
      </c>
      <c r="Y404" t="s">
        <v>66</v>
      </c>
      <c r="Z404" t="s">
        <v>147</v>
      </c>
      <c r="AA404" t="s">
        <v>578</v>
      </c>
      <c r="AB404" t="s">
        <v>579</v>
      </c>
      <c r="AC404" t="s">
        <v>580</v>
      </c>
      <c r="AD404" t="s">
        <v>581</v>
      </c>
      <c r="AE404" t="s">
        <v>582</v>
      </c>
      <c r="AF404" t="s">
        <v>583</v>
      </c>
      <c r="AG404" t="s">
        <v>584</v>
      </c>
      <c r="AH404" t="s">
        <v>585</v>
      </c>
    </row>
    <row r="405" spans="2:34" x14ac:dyDescent="0.25">
      <c r="B405" t="s">
        <v>1525</v>
      </c>
      <c r="C405" t="s">
        <v>1684</v>
      </c>
      <c r="D405" t="s">
        <v>688</v>
      </c>
      <c r="E405" t="s">
        <v>731</v>
      </c>
      <c r="F405" t="s">
        <v>335</v>
      </c>
      <c r="G405" t="s">
        <v>47</v>
      </c>
      <c r="H405" t="s">
        <v>42</v>
      </c>
      <c r="I405" t="s">
        <v>339</v>
      </c>
      <c r="J405" t="s">
        <v>339</v>
      </c>
      <c r="K405" t="s">
        <v>339</v>
      </c>
      <c r="L405" t="s">
        <v>339</v>
      </c>
      <c r="M405" t="s">
        <v>339</v>
      </c>
      <c r="N405" t="s">
        <v>339</v>
      </c>
      <c r="O405" t="s">
        <v>339</v>
      </c>
      <c r="P405" t="s">
        <v>570</v>
      </c>
      <c r="Q405" t="s">
        <v>339</v>
      </c>
      <c r="R405" t="s">
        <v>43</v>
      </c>
      <c r="S405" t="s">
        <v>43</v>
      </c>
      <c r="T405" t="s">
        <v>656</v>
      </c>
      <c r="U405" t="s">
        <v>3121</v>
      </c>
      <c r="V405" t="s">
        <v>339</v>
      </c>
      <c r="W405" t="s">
        <v>339</v>
      </c>
      <c r="X405" t="s">
        <v>339</v>
      </c>
      <c r="Y405" t="s">
        <v>339</v>
      </c>
      <c r="Z405" t="s">
        <v>570</v>
      </c>
      <c r="AA405" t="s">
        <v>570</v>
      </c>
      <c r="AB405" t="s">
        <v>42</v>
      </c>
      <c r="AC405" t="s">
        <v>329</v>
      </c>
      <c r="AD405" t="s">
        <v>329</v>
      </c>
      <c r="AE405" t="s">
        <v>337</v>
      </c>
      <c r="AF405" t="s">
        <v>570</v>
      </c>
      <c r="AG405" t="s">
        <v>605</v>
      </c>
      <c r="AH405" t="s">
        <v>570</v>
      </c>
    </row>
    <row r="406" spans="2:34" x14ac:dyDescent="0.25">
      <c r="B406" t="s">
        <v>1527</v>
      </c>
      <c r="C406" t="s">
        <v>2377</v>
      </c>
      <c r="D406" t="s">
        <v>249</v>
      </c>
      <c r="E406" t="s">
        <v>588</v>
      </c>
      <c r="F406" t="s">
        <v>332</v>
      </c>
      <c r="G406" t="s">
        <v>41</v>
      </c>
      <c r="H406" t="s">
        <v>339</v>
      </c>
      <c r="I406" t="s">
        <v>339</v>
      </c>
      <c r="J406" t="s">
        <v>339</v>
      </c>
      <c r="K406" t="s">
        <v>339</v>
      </c>
      <c r="L406" t="s">
        <v>339</v>
      </c>
      <c r="M406" t="s">
        <v>339</v>
      </c>
      <c r="N406" t="s">
        <v>339</v>
      </c>
      <c r="O406" t="s">
        <v>339</v>
      </c>
      <c r="P406" t="s">
        <v>570</v>
      </c>
      <c r="Q406" t="s">
        <v>339</v>
      </c>
      <c r="R406" t="s">
        <v>42</v>
      </c>
      <c r="S406" t="s">
        <v>41</v>
      </c>
      <c r="T406" t="s">
        <v>652</v>
      </c>
      <c r="U406" t="s">
        <v>2347</v>
      </c>
      <c r="V406" t="s">
        <v>339</v>
      </c>
      <c r="W406" t="s">
        <v>339</v>
      </c>
      <c r="X406" t="s">
        <v>339</v>
      </c>
      <c r="Y406" t="s">
        <v>339</v>
      </c>
      <c r="Z406" t="s">
        <v>570</v>
      </c>
      <c r="AA406" t="s">
        <v>570</v>
      </c>
      <c r="AB406" t="s">
        <v>42</v>
      </c>
      <c r="AC406" t="s">
        <v>1912</v>
      </c>
      <c r="AD406" t="s">
        <v>1912</v>
      </c>
      <c r="AE406" t="s">
        <v>1289</v>
      </c>
      <c r="AF406" t="s">
        <v>570</v>
      </c>
      <c r="AG406" t="s">
        <v>1059</v>
      </c>
      <c r="AH406" t="s">
        <v>570</v>
      </c>
    </row>
    <row r="407" spans="2:34" x14ac:dyDescent="0.25">
      <c r="B407" t="s">
        <v>1530</v>
      </c>
      <c r="C407" t="s">
        <v>2067</v>
      </c>
      <c r="D407" t="s">
        <v>251</v>
      </c>
      <c r="E407" t="s">
        <v>594</v>
      </c>
      <c r="F407" t="s">
        <v>324</v>
      </c>
      <c r="G407" t="s">
        <v>53</v>
      </c>
      <c r="H407" t="s">
        <v>339</v>
      </c>
      <c r="I407" t="s">
        <v>339</v>
      </c>
      <c r="J407" t="s">
        <v>339</v>
      </c>
      <c r="K407" t="s">
        <v>339</v>
      </c>
      <c r="L407" t="s">
        <v>339</v>
      </c>
      <c r="M407" t="s">
        <v>339</v>
      </c>
      <c r="N407" t="s">
        <v>52</v>
      </c>
      <c r="O407" t="s">
        <v>675</v>
      </c>
      <c r="P407" t="s">
        <v>3122</v>
      </c>
      <c r="Q407" t="s">
        <v>339</v>
      </c>
      <c r="R407" t="s">
        <v>308</v>
      </c>
      <c r="S407" t="s">
        <v>308</v>
      </c>
      <c r="T407" t="s">
        <v>339</v>
      </c>
      <c r="U407" t="s">
        <v>939</v>
      </c>
      <c r="V407" t="s">
        <v>339</v>
      </c>
      <c r="W407" t="s">
        <v>339</v>
      </c>
      <c r="X407" t="s">
        <v>339</v>
      </c>
      <c r="Y407" t="s">
        <v>339</v>
      </c>
      <c r="Z407" t="s">
        <v>570</v>
      </c>
      <c r="AA407" t="s">
        <v>570</v>
      </c>
      <c r="AB407" t="s">
        <v>42</v>
      </c>
      <c r="AC407" t="s">
        <v>1319</v>
      </c>
      <c r="AD407" t="s">
        <v>1319</v>
      </c>
      <c r="AE407" t="s">
        <v>2346</v>
      </c>
      <c r="AF407" t="s">
        <v>570</v>
      </c>
      <c r="AG407" t="s">
        <v>735</v>
      </c>
      <c r="AH407" t="s">
        <v>570</v>
      </c>
    </row>
    <row r="408" spans="2:34" x14ac:dyDescent="0.25">
      <c r="B408" t="s">
        <v>1532</v>
      </c>
      <c r="C408" t="s">
        <v>1510</v>
      </c>
      <c r="D408" t="s">
        <v>264</v>
      </c>
      <c r="E408" t="s">
        <v>588</v>
      </c>
      <c r="F408" t="s">
        <v>330</v>
      </c>
      <c r="G408" t="s">
        <v>43</v>
      </c>
      <c r="H408" t="s">
        <v>339</v>
      </c>
      <c r="I408" t="s">
        <v>339</v>
      </c>
      <c r="J408" t="s">
        <v>339</v>
      </c>
      <c r="K408" t="s">
        <v>339</v>
      </c>
      <c r="L408" t="s">
        <v>339</v>
      </c>
      <c r="M408" t="s">
        <v>339</v>
      </c>
      <c r="N408" t="s">
        <v>339</v>
      </c>
      <c r="O408" t="s">
        <v>339</v>
      </c>
      <c r="P408" t="s">
        <v>570</v>
      </c>
      <c r="Q408" t="s">
        <v>339</v>
      </c>
      <c r="R408" t="s">
        <v>40</v>
      </c>
      <c r="S408" t="s">
        <v>40</v>
      </c>
      <c r="T408" t="s">
        <v>691</v>
      </c>
      <c r="U408" t="s">
        <v>1798</v>
      </c>
      <c r="V408" t="s">
        <v>339</v>
      </c>
      <c r="W408" t="s">
        <v>339</v>
      </c>
      <c r="X408" t="s">
        <v>339</v>
      </c>
      <c r="Y408" t="s">
        <v>339</v>
      </c>
      <c r="Z408" t="s">
        <v>570</v>
      </c>
      <c r="AA408" t="s">
        <v>570</v>
      </c>
      <c r="AB408" t="s">
        <v>42</v>
      </c>
      <c r="AC408" t="s">
        <v>1386</v>
      </c>
      <c r="AD408" t="s">
        <v>1386</v>
      </c>
      <c r="AE408" t="s">
        <v>1296</v>
      </c>
      <c r="AF408" t="s">
        <v>570</v>
      </c>
      <c r="AG408" t="s">
        <v>949</v>
      </c>
      <c r="AH408" t="s">
        <v>570</v>
      </c>
    </row>
    <row r="409" spans="2:34" x14ac:dyDescent="0.25">
      <c r="B409" t="s">
        <v>667</v>
      </c>
      <c r="C409" t="s">
        <v>2049</v>
      </c>
      <c r="D409" t="s">
        <v>567</v>
      </c>
      <c r="E409" t="s">
        <v>588</v>
      </c>
      <c r="F409" t="s">
        <v>336</v>
      </c>
      <c r="G409" t="s">
        <v>53</v>
      </c>
      <c r="H409" t="s">
        <v>339</v>
      </c>
      <c r="I409" t="s">
        <v>339</v>
      </c>
      <c r="J409" t="s">
        <v>339</v>
      </c>
      <c r="K409" t="s">
        <v>339</v>
      </c>
      <c r="L409" t="s">
        <v>339</v>
      </c>
      <c r="M409" t="s">
        <v>339</v>
      </c>
      <c r="N409" t="s">
        <v>339</v>
      </c>
      <c r="O409" t="s">
        <v>339</v>
      </c>
      <c r="P409" t="s">
        <v>570</v>
      </c>
      <c r="Q409" t="s">
        <v>339</v>
      </c>
      <c r="R409" t="s">
        <v>45</v>
      </c>
      <c r="S409" t="s">
        <v>43</v>
      </c>
      <c r="T409" t="s">
        <v>610</v>
      </c>
      <c r="U409" t="s">
        <v>2270</v>
      </c>
      <c r="V409" t="s">
        <v>339</v>
      </c>
      <c r="W409" t="s">
        <v>339</v>
      </c>
      <c r="X409" t="s">
        <v>339</v>
      </c>
      <c r="Y409" t="s">
        <v>339</v>
      </c>
      <c r="Z409" t="s">
        <v>570</v>
      </c>
      <c r="AA409" t="s">
        <v>570</v>
      </c>
      <c r="AB409" t="s">
        <v>53</v>
      </c>
      <c r="AC409" t="s">
        <v>1230</v>
      </c>
      <c r="AD409" t="s">
        <v>1230</v>
      </c>
      <c r="AE409" t="s">
        <v>2349</v>
      </c>
      <c r="AF409" t="s">
        <v>570</v>
      </c>
      <c r="AG409" t="s">
        <v>992</v>
      </c>
      <c r="AH409" t="s">
        <v>570</v>
      </c>
    </row>
    <row r="410" spans="2:34" x14ac:dyDescent="0.25">
      <c r="B410" t="s">
        <v>1535</v>
      </c>
      <c r="C410" t="s">
        <v>1308</v>
      </c>
      <c r="D410" t="s">
        <v>267</v>
      </c>
      <c r="E410" t="s">
        <v>588</v>
      </c>
      <c r="F410" t="s">
        <v>335</v>
      </c>
      <c r="G410" t="s">
        <v>40</v>
      </c>
      <c r="H410" t="s">
        <v>40</v>
      </c>
      <c r="I410" t="s">
        <v>339</v>
      </c>
      <c r="J410" t="s">
        <v>339</v>
      </c>
      <c r="K410" t="s">
        <v>339</v>
      </c>
      <c r="L410" t="s">
        <v>339</v>
      </c>
      <c r="M410" t="s">
        <v>339</v>
      </c>
      <c r="N410" t="s">
        <v>339</v>
      </c>
      <c r="O410" t="s">
        <v>339</v>
      </c>
      <c r="P410" t="s">
        <v>570</v>
      </c>
      <c r="Q410" t="s">
        <v>339</v>
      </c>
      <c r="R410" t="s">
        <v>44</v>
      </c>
      <c r="S410" t="s">
        <v>41</v>
      </c>
      <c r="T410" t="s">
        <v>633</v>
      </c>
      <c r="U410" t="s">
        <v>1278</v>
      </c>
      <c r="V410" t="s">
        <v>339</v>
      </c>
      <c r="W410" t="s">
        <v>339</v>
      </c>
      <c r="X410" t="s">
        <v>339</v>
      </c>
      <c r="Y410" t="s">
        <v>339</v>
      </c>
      <c r="Z410" t="s">
        <v>570</v>
      </c>
      <c r="AA410" t="s">
        <v>570</v>
      </c>
      <c r="AB410" t="s">
        <v>53</v>
      </c>
      <c r="AC410" t="s">
        <v>1272</v>
      </c>
      <c r="AD410" t="s">
        <v>1272</v>
      </c>
      <c r="AE410" t="s">
        <v>1309</v>
      </c>
      <c r="AF410" t="s">
        <v>570</v>
      </c>
      <c r="AG410" t="s">
        <v>679</v>
      </c>
      <c r="AH410" t="s">
        <v>570</v>
      </c>
    </row>
    <row r="411" spans="2:34" x14ac:dyDescent="0.25">
      <c r="B411" t="s">
        <v>1537</v>
      </c>
      <c r="C411" t="s">
        <v>1383</v>
      </c>
      <c r="D411" t="s">
        <v>258</v>
      </c>
      <c r="E411" t="s">
        <v>731</v>
      </c>
      <c r="F411" t="s">
        <v>332</v>
      </c>
      <c r="G411" t="s">
        <v>45</v>
      </c>
      <c r="H411" t="s">
        <v>41</v>
      </c>
      <c r="I411" t="s">
        <v>339</v>
      </c>
      <c r="J411" t="s">
        <v>339</v>
      </c>
      <c r="K411" t="s">
        <v>339</v>
      </c>
      <c r="L411" t="s">
        <v>339</v>
      </c>
      <c r="M411" t="s">
        <v>339</v>
      </c>
      <c r="N411" t="s">
        <v>339</v>
      </c>
      <c r="O411" t="s">
        <v>339</v>
      </c>
      <c r="P411" t="s">
        <v>570</v>
      </c>
      <c r="Q411" t="s">
        <v>339</v>
      </c>
      <c r="R411" t="s">
        <v>44</v>
      </c>
      <c r="S411" t="s">
        <v>53</v>
      </c>
      <c r="T411" t="s">
        <v>744</v>
      </c>
      <c r="U411" t="s">
        <v>1041</v>
      </c>
      <c r="V411" t="s">
        <v>339</v>
      </c>
      <c r="W411" t="s">
        <v>339</v>
      </c>
      <c r="X411" t="s">
        <v>339</v>
      </c>
      <c r="Y411" t="s">
        <v>339</v>
      </c>
      <c r="Z411" t="s">
        <v>570</v>
      </c>
      <c r="AA411" t="s">
        <v>570</v>
      </c>
      <c r="AB411" t="s">
        <v>53</v>
      </c>
      <c r="AC411" t="s">
        <v>1799</v>
      </c>
      <c r="AD411" t="s">
        <v>1799</v>
      </c>
      <c r="AE411" t="s">
        <v>1284</v>
      </c>
      <c r="AF411" t="s">
        <v>570</v>
      </c>
      <c r="AG411" t="s">
        <v>591</v>
      </c>
      <c r="AH411" t="s">
        <v>570</v>
      </c>
    </row>
    <row r="412" spans="2:34" x14ac:dyDescent="0.25">
      <c r="B412" t="s">
        <v>1539</v>
      </c>
      <c r="C412" t="s">
        <v>1341</v>
      </c>
      <c r="D412" t="s">
        <v>237</v>
      </c>
      <c r="E412" t="s">
        <v>594</v>
      </c>
      <c r="F412" t="s">
        <v>325</v>
      </c>
      <c r="G412" t="s">
        <v>53</v>
      </c>
      <c r="H412" t="s">
        <v>339</v>
      </c>
      <c r="I412" t="s">
        <v>339</v>
      </c>
      <c r="J412" t="s">
        <v>339</v>
      </c>
      <c r="K412" t="s">
        <v>339</v>
      </c>
      <c r="L412" t="s">
        <v>339</v>
      </c>
      <c r="M412" t="s">
        <v>339</v>
      </c>
      <c r="N412" t="s">
        <v>46</v>
      </c>
      <c r="O412" t="s">
        <v>629</v>
      </c>
      <c r="P412" t="s">
        <v>2041</v>
      </c>
      <c r="Q412" t="s">
        <v>339</v>
      </c>
      <c r="R412" t="s">
        <v>339</v>
      </c>
      <c r="S412" t="s">
        <v>339</v>
      </c>
      <c r="T412" t="s">
        <v>339</v>
      </c>
      <c r="U412" t="s">
        <v>570</v>
      </c>
      <c r="V412" t="s">
        <v>339</v>
      </c>
      <c r="W412" t="s">
        <v>308</v>
      </c>
      <c r="X412" t="s">
        <v>308</v>
      </c>
      <c r="Y412" t="s">
        <v>339</v>
      </c>
      <c r="Z412" t="s">
        <v>570</v>
      </c>
      <c r="AA412" t="s">
        <v>570</v>
      </c>
      <c r="AB412" t="s">
        <v>53</v>
      </c>
      <c r="AC412" t="s">
        <v>476</v>
      </c>
      <c r="AD412" t="s">
        <v>2350</v>
      </c>
      <c r="AE412" t="s">
        <v>476</v>
      </c>
      <c r="AF412" t="s">
        <v>570</v>
      </c>
      <c r="AG412" t="s">
        <v>919</v>
      </c>
      <c r="AH412" t="s">
        <v>570</v>
      </c>
    </row>
    <row r="413" spans="2:34" x14ac:dyDescent="0.25">
      <c r="B413" t="s">
        <v>1541</v>
      </c>
      <c r="C413" t="s">
        <v>1345</v>
      </c>
      <c r="D413" t="s">
        <v>561</v>
      </c>
      <c r="E413" t="s">
        <v>594</v>
      </c>
      <c r="F413" t="s">
        <v>328</v>
      </c>
      <c r="G413" t="s">
        <v>47</v>
      </c>
      <c r="H413" t="s">
        <v>339</v>
      </c>
      <c r="I413" t="s">
        <v>339</v>
      </c>
      <c r="J413" t="s">
        <v>339</v>
      </c>
      <c r="K413" t="s">
        <v>339</v>
      </c>
      <c r="L413" t="s">
        <v>339</v>
      </c>
      <c r="M413" t="s">
        <v>339</v>
      </c>
      <c r="N413" t="s">
        <v>45</v>
      </c>
      <c r="O413" t="s">
        <v>633</v>
      </c>
      <c r="P413" t="s">
        <v>655</v>
      </c>
      <c r="Q413" t="s">
        <v>339</v>
      </c>
      <c r="R413" t="s">
        <v>40</v>
      </c>
      <c r="S413" t="s">
        <v>339</v>
      </c>
      <c r="T413" t="s">
        <v>339</v>
      </c>
      <c r="U413" t="s">
        <v>570</v>
      </c>
      <c r="V413" t="s">
        <v>339</v>
      </c>
      <c r="W413" t="s">
        <v>339</v>
      </c>
      <c r="X413" t="s">
        <v>339</v>
      </c>
      <c r="Y413" t="s">
        <v>339</v>
      </c>
      <c r="Z413" t="s">
        <v>570</v>
      </c>
      <c r="AA413" t="s">
        <v>570</v>
      </c>
      <c r="AB413" t="s">
        <v>53</v>
      </c>
      <c r="AC413" t="s">
        <v>1343</v>
      </c>
      <c r="AD413" t="s">
        <v>1343</v>
      </c>
      <c r="AE413" t="s">
        <v>1343</v>
      </c>
      <c r="AF413" t="s">
        <v>570</v>
      </c>
      <c r="AG413" t="s">
        <v>907</v>
      </c>
      <c r="AH413" t="s">
        <v>570</v>
      </c>
    </row>
    <row r="414" spans="2:34" x14ac:dyDescent="0.25">
      <c r="B414" t="s">
        <v>1544</v>
      </c>
      <c r="C414" t="s">
        <v>3123</v>
      </c>
      <c r="D414" t="s">
        <v>238</v>
      </c>
      <c r="E414" t="s">
        <v>588</v>
      </c>
      <c r="F414" t="s">
        <v>330</v>
      </c>
      <c r="G414" t="s">
        <v>308</v>
      </c>
      <c r="H414" t="s">
        <v>308</v>
      </c>
      <c r="I414" t="s">
        <v>339</v>
      </c>
      <c r="J414" t="s">
        <v>339</v>
      </c>
      <c r="K414" t="s">
        <v>339</v>
      </c>
      <c r="L414" t="s">
        <v>339</v>
      </c>
      <c r="M414" t="s">
        <v>339</v>
      </c>
      <c r="N414" t="s">
        <v>339</v>
      </c>
      <c r="O414" t="s">
        <v>339</v>
      </c>
      <c r="P414" t="s">
        <v>570</v>
      </c>
      <c r="Q414" t="s">
        <v>339</v>
      </c>
      <c r="R414" t="s">
        <v>53</v>
      </c>
      <c r="S414" t="s">
        <v>41</v>
      </c>
      <c r="T414" t="s">
        <v>744</v>
      </c>
      <c r="U414" t="s">
        <v>3124</v>
      </c>
      <c r="V414" t="s">
        <v>339</v>
      </c>
      <c r="W414" t="s">
        <v>339</v>
      </c>
      <c r="X414" t="s">
        <v>339</v>
      </c>
      <c r="Y414" t="s">
        <v>339</v>
      </c>
      <c r="Z414" t="s">
        <v>570</v>
      </c>
      <c r="AA414" t="s">
        <v>570</v>
      </c>
      <c r="AB414" t="s">
        <v>53</v>
      </c>
      <c r="AC414" t="s">
        <v>1249</v>
      </c>
      <c r="AD414" t="s">
        <v>1249</v>
      </c>
      <c r="AE414" t="s">
        <v>3125</v>
      </c>
      <c r="AF414" t="s">
        <v>570</v>
      </c>
      <c r="AG414" t="s">
        <v>1064</v>
      </c>
      <c r="AH414" t="s">
        <v>570</v>
      </c>
    </row>
    <row r="415" spans="2:34" x14ac:dyDescent="0.25">
      <c r="B415" t="s">
        <v>1546</v>
      </c>
      <c r="C415" t="s">
        <v>1349</v>
      </c>
      <c r="D415" t="s">
        <v>563</v>
      </c>
      <c r="E415" t="s">
        <v>731</v>
      </c>
      <c r="F415" t="s">
        <v>335</v>
      </c>
      <c r="G415" t="s">
        <v>53</v>
      </c>
      <c r="H415" t="s">
        <v>308</v>
      </c>
      <c r="I415" t="s">
        <v>339</v>
      </c>
      <c r="J415" t="s">
        <v>339</v>
      </c>
      <c r="K415" t="s">
        <v>339</v>
      </c>
      <c r="L415" t="s">
        <v>339</v>
      </c>
      <c r="M415" t="s">
        <v>339</v>
      </c>
      <c r="N415" t="s">
        <v>339</v>
      </c>
      <c r="O415" t="s">
        <v>339</v>
      </c>
      <c r="P415" t="s">
        <v>570</v>
      </c>
      <c r="Q415" t="s">
        <v>339</v>
      </c>
      <c r="R415" t="s">
        <v>42</v>
      </c>
      <c r="S415" t="s">
        <v>53</v>
      </c>
      <c r="T415" t="s">
        <v>721</v>
      </c>
      <c r="U415" t="s">
        <v>1906</v>
      </c>
      <c r="V415" t="s">
        <v>339</v>
      </c>
      <c r="W415" t="s">
        <v>339</v>
      </c>
      <c r="X415" t="s">
        <v>339</v>
      </c>
      <c r="Y415" t="s">
        <v>339</v>
      </c>
      <c r="Z415" t="s">
        <v>570</v>
      </c>
      <c r="AA415" t="s">
        <v>570</v>
      </c>
      <c r="AB415" t="s">
        <v>53</v>
      </c>
      <c r="AC415" t="s">
        <v>337</v>
      </c>
      <c r="AD415" t="s">
        <v>337</v>
      </c>
      <c r="AE415" t="s">
        <v>472</v>
      </c>
      <c r="AF415" t="s">
        <v>570</v>
      </c>
      <c r="AG415" t="s">
        <v>752</v>
      </c>
      <c r="AH415" t="s">
        <v>570</v>
      </c>
    </row>
    <row r="416" spans="2:34" x14ac:dyDescent="0.25">
      <c r="B416" t="s">
        <v>603</v>
      </c>
      <c r="C416" t="s">
        <v>1387</v>
      </c>
      <c r="D416" t="s">
        <v>251</v>
      </c>
      <c r="E416" t="s">
        <v>588</v>
      </c>
      <c r="F416" t="s">
        <v>334</v>
      </c>
      <c r="G416" t="s">
        <v>46</v>
      </c>
      <c r="H416" t="s">
        <v>339</v>
      </c>
      <c r="I416" t="s">
        <v>339</v>
      </c>
      <c r="J416" t="s">
        <v>339</v>
      </c>
      <c r="K416" t="s">
        <v>339</v>
      </c>
      <c r="L416" t="s">
        <v>339</v>
      </c>
      <c r="M416" t="s">
        <v>339</v>
      </c>
      <c r="N416" t="s">
        <v>339</v>
      </c>
      <c r="O416" t="s">
        <v>339</v>
      </c>
      <c r="P416" t="s">
        <v>570</v>
      </c>
      <c r="Q416" t="s">
        <v>339</v>
      </c>
      <c r="R416" t="s">
        <v>44</v>
      </c>
      <c r="S416" t="s">
        <v>53</v>
      </c>
      <c r="T416" t="s">
        <v>590</v>
      </c>
      <c r="U416" t="s">
        <v>2044</v>
      </c>
      <c r="V416" t="s">
        <v>339</v>
      </c>
      <c r="W416" t="s">
        <v>308</v>
      </c>
      <c r="X416" t="s">
        <v>308</v>
      </c>
      <c r="Y416" t="s">
        <v>339</v>
      </c>
      <c r="Z416" t="s">
        <v>570</v>
      </c>
      <c r="AA416" t="s">
        <v>570</v>
      </c>
      <c r="AB416" t="s">
        <v>53</v>
      </c>
      <c r="AC416" t="s">
        <v>532</v>
      </c>
      <c r="AD416" t="s">
        <v>533</v>
      </c>
      <c r="AE416" t="s">
        <v>1251</v>
      </c>
      <c r="AF416" t="s">
        <v>570</v>
      </c>
      <c r="AG416" t="s">
        <v>1061</v>
      </c>
      <c r="AH416" t="s">
        <v>570</v>
      </c>
    </row>
    <row r="417" spans="2:34" x14ac:dyDescent="0.25">
      <c r="B417" t="s">
        <v>695</v>
      </c>
      <c r="C417" t="s">
        <v>1576</v>
      </c>
      <c r="D417" t="s">
        <v>563</v>
      </c>
      <c r="E417" t="s">
        <v>594</v>
      </c>
      <c r="F417" t="s">
        <v>330</v>
      </c>
      <c r="G417" t="s">
        <v>44</v>
      </c>
      <c r="H417" t="s">
        <v>339</v>
      </c>
      <c r="I417" t="s">
        <v>339</v>
      </c>
      <c r="J417" t="s">
        <v>339</v>
      </c>
      <c r="K417" t="s">
        <v>339</v>
      </c>
      <c r="L417" t="s">
        <v>339</v>
      </c>
      <c r="M417" t="s">
        <v>339</v>
      </c>
      <c r="N417" t="s">
        <v>49</v>
      </c>
      <c r="O417" t="s">
        <v>336</v>
      </c>
      <c r="P417" t="s">
        <v>981</v>
      </c>
      <c r="Q417" t="s">
        <v>339</v>
      </c>
      <c r="R417" t="s">
        <v>53</v>
      </c>
      <c r="S417" t="s">
        <v>53</v>
      </c>
      <c r="T417" t="s">
        <v>50</v>
      </c>
      <c r="U417" t="s">
        <v>2045</v>
      </c>
      <c r="V417" t="s">
        <v>339</v>
      </c>
      <c r="W417" t="s">
        <v>339</v>
      </c>
      <c r="X417" t="s">
        <v>339</v>
      </c>
      <c r="Y417" t="s">
        <v>339</v>
      </c>
      <c r="Z417" t="s">
        <v>570</v>
      </c>
      <c r="AA417" t="s">
        <v>570</v>
      </c>
      <c r="AB417" t="s">
        <v>53</v>
      </c>
      <c r="AC417" t="s">
        <v>337</v>
      </c>
      <c r="AD417" t="s">
        <v>337</v>
      </c>
      <c r="AE417" t="s">
        <v>472</v>
      </c>
      <c r="AF417" t="s">
        <v>570</v>
      </c>
      <c r="AG417" t="s">
        <v>916</v>
      </c>
      <c r="AH417" t="s">
        <v>570</v>
      </c>
    </row>
    <row r="418" spans="2:34" x14ac:dyDescent="0.25">
      <c r="B418" t="s">
        <v>1550</v>
      </c>
      <c r="C418" t="s">
        <v>1584</v>
      </c>
      <c r="D418" t="s">
        <v>255</v>
      </c>
      <c r="E418" t="s">
        <v>588</v>
      </c>
      <c r="F418" t="s">
        <v>326</v>
      </c>
      <c r="G418" t="s">
        <v>44</v>
      </c>
      <c r="H418" t="s">
        <v>339</v>
      </c>
      <c r="I418" t="s">
        <v>339</v>
      </c>
      <c r="J418" t="s">
        <v>339</v>
      </c>
      <c r="K418" t="s">
        <v>339</v>
      </c>
      <c r="L418" t="s">
        <v>339</v>
      </c>
      <c r="M418" t="s">
        <v>339</v>
      </c>
      <c r="N418" t="s">
        <v>339</v>
      </c>
      <c r="O418" t="s">
        <v>339</v>
      </c>
      <c r="P418" t="s">
        <v>570</v>
      </c>
      <c r="Q418" t="s">
        <v>339</v>
      </c>
      <c r="R418" t="s">
        <v>50</v>
      </c>
      <c r="S418" t="s">
        <v>42</v>
      </c>
      <c r="T418" t="s">
        <v>627</v>
      </c>
      <c r="U418" t="s">
        <v>1082</v>
      </c>
      <c r="V418" t="s">
        <v>339</v>
      </c>
      <c r="W418" t="s">
        <v>339</v>
      </c>
      <c r="X418" t="s">
        <v>339</v>
      </c>
      <c r="Y418" t="s">
        <v>339</v>
      </c>
      <c r="Z418" t="s">
        <v>570</v>
      </c>
      <c r="AA418" t="s">
        <v>570</v>
      </c>
      <c r="AB418" t="s">
        <v>53</v>
      </c>
      <c r="AC418" t="s">
        <v>417</v>
      </c>
      <c r="AD418" t="s">
        <v>417</v>
      </c>
      <c r="AE418" t="s">
        <v>1284</v>
      </c>
      <c r="AF418" t="s">
        <v>570</v>
      </c>
      <c r="AG418" t="s">
        <v>1070</v>
      </c>
      <c r="AH418" t="s">
        <v>570</v>
      </c>
    </row>
    <row r="419" spans="2:34" x14ac:dyDescent="0.25">
      <c r="B419" t="s">
        <v>1552</v>
      </c>
      <c r="C419" t="s">
        <v>1802</v>
      </c>
      <c r="D419" t="s">
        <v>563</v>
      </c>
      <c r="E419" t="s">
        <v>641</v>
      </c>
      <c r="F419" t="s">
        <v>328</v>
      </c>
      <c r="G419" t="s">
        <v>40</v>
      </c>
      <c r="H419" t="s">
        <v>339</v>
      </c>
      <c r="I419" t="s">
        <v>43</v>
      </c>
      <c r="J419" t="s">
        <v>49</v>
      </c>
      <c r="K419" t="s">
        <v>752</v>
      </c>
      <c r="L419" t="s">
        <v>339</v>
      </c>
      <c r="M419" t="s">
        <v>339</v>
      </c>
      <c r="N419" t="s">
        <v>53</v>
      </c>
      <c r="O419" t="s">
        <v>49</v>
      </c>
      <c r="P419" t="s">
        <v>756</v>
      </c>
      <c r="Q419" t="s">
        <v>339</v>
      </c>
      <c r="R419" t="s">
        <v>339</v>
      </c>
      <c r="S419" t="s">
        <v>339</v>
      </c>
      <c r="T419" t="s">
        <v>339</v>
      </c>
      <c r="U419" t="s">
        <v>570</v>
      </c>
      <c r="V419" t="s">
        <v>339</v>
      </c>
      <c r="W419" t="s">
        <v>339</v>
      </c>
      <c r="X419" t="s">
        <v>339</v>
      </c>
      <c r="Y419" t="s">
        <v>339</v>
      </c>
      <c r="Z419" t="s">
        <v>570</v>
      </c>
      <c r="AA419" t="s">
        <v>570</v>
      </c>
      <c r="AB419" t="s">
        <v>53</v>
      </c>
      <c r="AC419" t="s">
        <v>1312</v>
      </c>
      <c r="AD419" t="s">
        <v>1312</v>
      </c>
      <c r="AE419" t="s">
        <v>1312</v>
      </c>
      <c r="AF419" t="s">
        <v>570</v>
      </c>
      <c r="AG419" t="s">
        <v>682</v>
      </c>
      <c r="AH419" t="s">
        <v>570</v>
      </c>
    </row>
    <row r="420" spans="2:34" x14ac:dyDescent="0.25">
      <c r="B420" t="s">
        <v>1554</v>
      </c>
      <c r="C420" t="s">
        <v>1800</v>
      </c>
      <c r="D420" t="s">
        <v>688</v>
      </c>
      <c r="E420" t="s">
        <v>731</v>
      </c>
      <c r="F420" t="s">
        <v>332</v>
      </c>
      <c r="G420" t="s">
        <v>308</v>
      </c>
      <c r="H420" t="s">
        <v>339</v>
      </c>
      <c r="I420" t="s">
        <v>339</v>
      </c>
      <c r="J420" t="s">
        <v>339</v>
      </c>
      <c r="K420" t="s">
        <v>339</v>
      </c>
      <c r="L420" t="s">
        <v>339</v>
      </c>
      <c r="M420" t="s">
        <v>339</v>
      </c>
      <c r="N420" t="s">
        <v>339</v>
      </c>
      <c r="O420" t="s">
        <v>339</v>
      </c>
      <c r="P420" t="s">
        <v>570</v>
      </c>
      <c r="Q420" t="s">
        <v>339</v>
      </c>
      <c r="R420" t="s">
        <v>43</v>
      </c>
      <c r="S420" t="s">
        <v>42</v>
      </c>
      <c r="T420" t="s">
        <v>633</v>
      </c>
      <c r="U420" t="s">
        <v>1027</v>
      </c>
      <c r="V420" t="s">
        <v>339</v>
      </c>
      <c r="W420" t="s">
        <v>339</v>
      </c>
      <c r="X420" t="s">
        <v>339</v>
      </c>
      <c r="Y420" t="s">
        <v>339</v>
      </c>
      <c r="Z420" t="s">
        <v>570</v>
      </c>
      <c r="AA420" t="s">
        <v>570</v>
      </c>
      <c r="AB420" t="s">
        <v>53</v>
      </c>
      <c r="AC420" t="s">
        <v>1237</v>
      </c>
      <c r="AD420" t="s">
        <v>1237</v>
      </c>
      <c r="AE420" t="s">
        <v>1289</v>
      </c>
      <c r="AF420" t="s">
        <v>570</v>
      </c>
      <c r="AG420" t="s">
        <v>774</v>
      </c>
      <c r="AH420" t="s">
        <v>570</v>
      </c>
    </row>
    <row r="421" spans="2:34" x14ac:dyDescent="0.25">
      <c r="B421" t="s">
        <v>1556</v>
      </c>
      <c r="C421" t="s">
        <v>1429</v>
      </c>
      <c r="D421" t="s">
        <v>265</v>
      </c>
      <c r="E421" t="s">
        <v>588</v>
      </c>
      <c r="F421" t="s">
        <v>338</v>
      </c>
      <c r="G421" t="s">
        <v>42</v>
      </c>
      <c r="H421" t="s">
        <v>339</v>
      </c>
      <c r="I421" t="s">
        <v>339</v>
      </c>
      <c r="J421" t="s">
        <v>339</v>
      </c>
      <c r="K421" t="s">
        <v>339</v>
      </c>
      <c r="L421" t="s">
        <v>339</v>
      </c>
      <c r="M421" t="s">
        <v>339</v>
      </c>
      <c r="N421" t="s">
        <v>339</v>
      </c>
      <c r="O421" t="s">
        <v>339</v>
      </c>
      <c r="P421" t="s">
        <v>570</v>
      </c>
      <c r="Q421" t="s">
        <v>339</v>
      </c>
      <c r="R421" t="s">
        <v>45</v>
      </c>
      <c r="S421" t="s">
        <v>53</v>
      </c>
      <c r="T421" t="s">
        <v>744</v>
      </c>
      <c r="U421" t="s">
        <v>1041</v>
      </c>
      <c r="V421" t="s">
        <v>339</v>
      </c>
      <c r="W421" t="s">
        <v>339</v>
      </c>
      <c r="X421" t="s">
        <v>339</v>
      </c>
      <c r="Y421" t="s">
        <v>339</v>
      </c>
      <c r="Z421" t="s">
        <v>570</v>
      </c>
      <c r="AA421" t="s">
        <v>570</v>
      </c>
      <c r="AB421" t="s">
        <v>53</v>
      </c>
      <c r="AC421" t="s">
        <v>1799</v>
      </c>
      <c r="AD421" t="s">
        <v>1799</v>
      </c>
      <c r="AE421" t="s">
        <v>1284</v>
      </c>
      <c r="AF421" t="s">
        <v>570</v>
      </c>
      <c r="AG421" t="s">
        <v>985</v>
      </c>
      <c r="AH421" t="s">
        <v>570</v>
      </c>
    </row>
    <row r="422" spans="2:34" x14ac:dyDescent="0.25">
      <c r="B422" t="s">
        <v>1558</v>
      </c>
      <c r="C422" t="s">
        <v>1330</v>
      </c>
      <c r="D422" t="s">
        <v>688</v>
      </c>
      <c r="E422" t="s">
        <v>594</v>
      </c>
      <c r="F422" t="s">
        <v>330</v>
      </c>
      <c r="G422" t="s">
        <v>53</v>
      </c>
      <c r="H422" t="s">
        <v>339</v>
      </c>
      <c r="I422" t="s">
        <v>339</v>
      </c>
      <c r="J422" t="s">
        <v>339</v>
      </c>
      <c r="K422" t="s">
        <v>339</v>
      </c>
      <c r="L422" t="s">
        <v>339</v>
      </c>
      <c r="M422" t="s">
        <v>339</v>
      </c>
      <c r="N422" t="s">
        <v>47</v>
      </c>
      <c r="O422" t="s">
        <v>328</v>
      </c>
      <c r="P422" t="s">
        <v>981</v>
      </c>
      <c r="Q422" t="s">
        <v>339</v>
      </c>
      <c r="R422" t="s">
        <v>42</v>
      </c>
      <c r="S422" t="s">
        <v>41</v>
      </c>
      <c r="T422" t="s">
        <v>319</v>
      </c>
      <c r="U422" t="s">
        <v>1331</v>
      </c>
      <c r="V422" t="s">
        <v>339</v>
      </c>
      <c r="W422" t="s">
        <v>339</v>
      </c>
      <c r="X422" t="s">
        <v>339</v>
      </c>
      <c r="Y422" t="s">
        <v>339</v>
      </c>
      <c r="Z422" t="s">
        <v>570</v>
      </c>
      <c r="AA422" t="s">
        <v>570</v>
      </c>
      <c r="AB422" t="s">
        <v>53</v>
      </c>
      <c r="AC422" t="s">
        <v>1269</v>
      </c>
      <c r="AD422" t="s">
        <v>1269</v>
      </c>
      <c r="AE422" t="s">
        <v>1319</v>
      </c>
      <c r="AF422" t="s">
        <v>570</v>
      </c>
      <c r="AG422" t="s">
        <v>913</v>
      </c>
      <c r="AH422" t="s">
        <v>570</v>
      </c>
    </row>
    <row r="423" spans="2:34" x14ac:dyDescent="0.25">
      <c r="B423" t="s">
        <v>1560</v>
      </c>
      <c r="C423" t="s">
        <v>1372</v>
      </c>
      <c r="D423" t="s">
        <v>240</v>
      </c>
      <c r="E423" t="s">
        <v>641</v>
      </c>
      <c r="F423" t="s">
        <v>328</v>
      </c>
      <c r="G423" t="s">
        <v>41</v>
      </c>
      <c r="H423" t="s">
        <v>339</v>
      </c>
      <c r="I423" t="s">
        <v>41</v>
      </c>
      <c r="J423" t="s">
        <v>53</v>
      </c>
      <c r="K423" t="s">
        <v>759</v>
      </c>
      <c r="L423" t="s">
        <v>339</v>
      </c>
      <c r="M423" t="s">
        <v>339</v>
      </c>
      <c r="N423" t="s">
        <v>40</v>
      </c>
      <c r="O423" t="s">
        <v>44</v>
      </c>
      <c r="P423" t="s">
        <v>612</v>
      </c>
      <c r="Q423" t="s">
        <v>339</v>
      </c>
      <c r="R423" t="s">
        <v>339</v>
      </c>
      <c r="S423" t="s">
        <v>339</v>
      </c>
      <c r="T423" t="s">
        <v>339</v>
      </c>
      <c r="U423" t="s">
        <v>570</v>
      </c>
      <c r="V423" t="s">
        <v>339</v>
      </c>
      <c r="W423" t="s">
        <v>308</v>
      </c>
      <c r="X423" t="s">
        <v>339</v>
      </c>
      <c r="Y423" t="s">
        <v>339</v>
      </c>
      <c r="Z423" t="s">
        <v>570</v>
      </c>
      <c r="AA423" t="s">
        <v>570</v>
      </c>
      <c r="AB423" t="s">
        <v>41</v>
      </c>
      <c r="AC423" t="s">
        <v>1342</v>
      </c>
      <c r="AD423" t="s">
        <v>1342</v>
      </c>
      <c r="AE423" t="s">
        <v>1342</v>
      </c>
      <c r="AF423" t="s">
        <v>570</v>
      </c>
      <c r="AG423" t="s">
        <v>592</v>
      </c>
      <c r="AH423" t="s">
        <v>570</v>
      </c>
    </row>
    <row r="424" spans="2:34" x14ac:dyDescent="0.25">
      <c r="B424" t="s">
        <v>1562</v>
      </c>
      <c r="C424" t="s">
        <v>1547</v>
      </c>
      <c r="D424" t="s">
        <v>255</v>
      </c>
      <c r="E424" t="s">
        <v>588</v>
      </c>
      <c r="F424" t="s">
        <v>325</v>
      </c>
      <c r="G424" t="s">
        <v>46</v>
      </c>
      <c r="H424" t="s">
        <v>339</v>
      </c>
      <c r="I424" t="s">
        <v>339</v>
      </c>
      <c r="J424" t="s">
        <v>339</v>
      </c>
      <c r="K424" t="s">
        <v>339</v>
      </c>
      <c r="L424" t="s">
        <v>339</v>
      </c>
      <c r="M424" t="s">
        <v>339</v>
      </c>
      <c r="N424" t="s">
        <v>339</v>
      </c>
      <c r="O424" t="s">
        <v>339</v>
      </c>
      <c r="P424" t="s">
        <v>570</v>
      </c>
      <c r="Q424" t="s">
        <v>339</v>
      </c>
      <c r="R424" t="s">
        <v>43</v>
      </c>
      <c r="S424" t="s">
        <v>40</v>
      </c>
      <c r="T424" t="s">
        <v>328</v>
      </c>
      <c r="U424" t="s">
        <v>2042</v>
      </c>
      <c r="V424" t="s">
        <v>339</v>
      </c>
      <c r="W424" t="s">
        <v>339</v>
      </c>
      <c r="X424" t="s">
        <v>339</v>
      </c>
      <c r="Y424" t="s">
        <v>339</v>
      </c>
      <c r="Z424" t="s">
        <v>570</v>
      </c>
      <c r="AA424" t="s">
        <v>570</v>
      </c>
      <c r="AB424" t="s">
        <v>41</v>
      </c>
      <c r="AC424" t="s">
        <v>1350</v>
      </c>
      <c r="AD424" t="s">
        <v>1350</v>
      </c>
      <c r="AE424" t="s">
        <v>1351</v>
      </c>
      <c r="AF424" t="s">
        <v>570</v>
      </c>
      <c r="AG424" t="s">
        <v>1000</v>
      </c>
      <c r="AH424" t="s">
        <v>570</v>
      </c>
    </row>
    <row r="425" spans="2:34" x14ac:dyDescent="0.25">
      <c r="B425" t="s">
        <v>1564</v>
      </c>
      <c r="C425" t="s">
        <v>2053</v>
      </c>
      <c r="D425" t="s">
        <v>245</v>
      </c>
      <c r="E425" t="s">
        <v>594</v>
      </c>
      <c r="F425" t="s">
        <v>332</v>
      </c>
      <c r="G425" t="s">
        <v>53</v>
      </c>
      <c r="H425" t="s">
        <v>339</v>
      </c>
      <c r="I425" t="s">
        <v>339</v>
      </c>
      <c r="J425" t="s">
        <v>339</v>
      </c>
      <c r="K425" t="s">
        <v>339</v>
      </c>
      <c r="L425" t="s">
        <v>339</v>
      </c>
      <c r="M425" t="s">
        <v>339</v>
      </c>
      <c r="N425" t="s">
        <v>44</v>
      </c>
      <c r="O425" t="s">
        <v>330</v>
      </c>
      <c r="P425" t="s">
        <v>2296</v>
      </c>
      <c r="Q425" t="s">
        <v>339</v>
      </c>
      <c r="R425" t="s">
        <v>339</v>
      </c>
      <c r="S425" t="s">
        <v>339</v>
      </c>
      <c r="T425" t="s">
        <v>339</v>
      </c>
      <c r="U425" t="s">
        <v>570</v>
      </c>
      <c r="V425" t="s">
        <v>339</v>
      </c>
      <c r="W425" t="s">
        <v>339</v>
      </c>
      <c r="X425" t="s">
        <v>339</v>
      </c>
      <c r="Y425" t="s">
        <v>339</v>
      </c>
      <c r="Z425" t="s">
        <v>570</v>
      </c>
      <c r="AA425" t="s">
        <v>570</v>
      </c>
      <c r="AB425" t="s">
        <v>41</v>
      </c>
      <c r="AC425" t="s">
        <v>1342</v>
      </c>
      <c r="AD425" t="s">
        <v>1342</v>
      </c>
      <c r="AE425" t="s">
        <v>1342</v>
      </c>
      <c r="AF425" t="s">
        <v>570</v>
      </c>
      <c r="AG425" t="s">
        <v>927</v>
      </c>
      <c r="AH425" t="s">
        <v>570</v>
      </c>
    </row>
    <row r="426" spans="2:34" x14ac:dyDescent="0.25">
      <c r="B426" t="s">
        <v>1566</v>
      </c>
      <c r="C426" t="s">
        <v>1578</v>
      </c>
      <c r="D426" t="s">
        <v>237</v>
      </c>
      <c r="E426" t="s">
        <v>588</v>
      </c>
      <c r="F426" t="s">
        <v>336</v>
      </c>
      <c r="G426" t="s">
        <v>46</v>
      </c>
      <c r="H426" t="s">
        <v>308</v>
      </c>
      <c r="I426" t="s">
        <v>339</v>
      </c>
      <c r="J426" t="s">
        <v>339</v>
      </c>
      <c r="K426" t="s">
        <v>339</v>
      </c>
      <c r="L426" t="s">
        <v>339</v>
      </c>
      <c r="M426" t="s">
        <v>339</v>
      </c>
      <c r="N426" t="s">
        <v>339</v>
      </c>
      <c r="O426" t="s">
        <v>339</v>
      </c>
      <c r="P426" t="s">
        <v>570</v>
      </c>
      <c r="Q426" t="s">
        <v>339</v>
      </c>
      <c r="R426" t="s">
        <v>47</v>
      </c>
      <c r="S426" t="s">
        <v>41</v>
      </c>
      <c r="T426" t="s">
        <v>338</v>
      </c>
      <c r="U426" t="s">
        <v>2353</v>
      </c>
      <c r="V426" t="s">
        <v>339</v>
      </c>
      <c r="W426" t="s">
        <v>339</v>
      </c>
      <c r="X426" t="s">
        <v>339</v>
      </c>
      <c r="Y426" t="s">
        <v>339</v>
      </c>
      <c r="Z426" t="s">
        <v>570</v>
      </c>
      <c r="AA426" t="s">
        <v>570</v>
      </c>
      <c r="AB426" t="s">
        <v>41</v>
      </c>
      <c r="AC426" t="s">
        <v>1289</v>
      </c>
      <c r="AD426" t="s">
        <v>1289</v>
      </c>
      <c r="AE426" t="s">
        <v>1275</v>
      </c>
      <c r="AF426" t="s">
        <v>570</v>
      </c>
      <c r="AG426" t="s">
        <v>1080</v>
      </c>
      <c r="AH426" t="s">
        <v>570</v>
      </c>
    </row>
    <row r="427" spans="2:34" x14ac:dyDescent="0.25">
      <c r="B427" t="s">
        <v>1568</v>
      </c>
      <c r="C427" t="s">
        <v>3126</v>
      </c>
      <c r="D427" t="s">
        <v>267</v>
      </c>
      <c r="E427" t="s">
        <v>588</v>
      </c>
      <c r="F427" t="s">
        <v>326</v>
      </c>
      <c r="G427" t="s">
        <v>308</v>
      </c>
      <c r="H427" t="s">
        <v>339</v>
      </c>
      <c r="I427" t="s">
        <v>339</v>
      </c>
      <c r="J427" t="s">
        <v>339</v>
      </c>
      <c r="K427" t="s">
        <v>339</v>
      </c>
      <c r="L427" t="s">
        <v>339</v>
      </c>
      <c r="M427" t="s">
        <v>339</v>
      </c>
      <c r="N427" t="s">
        <v>339</v>
      </c>
      <c r="O427" t="s">
        <v>339</v>
      </c>
      <c r="P427" t="s">
        <v>570</v>
      </c>
      <c r="Q427" t="s">
        <v>339</v>
      </c>
      <c r="R427" t="s">
        <v>308</v>
      </c>
      <c r="S427" t="s">
        <v>308</v>
      </c>
      <c r="T427" t="s">
        <v>328</v>
      </c>
      <c r="U427" t="s">
        <v>2352</v>
      </c>
      <c r="V427" t="s">
        <v>339</v>
      </c>
      <c r="W427" t="s">
        <v>339</v>
      </c>
      <c r="X427" t="s">
        <v>339</v>
      </c>
      <c r="Y427" t="s">
        <v>339</v>
      </c>
      <c r="Z427" t="s">
        <v>570</v>
      </c>
      <c r="AA427" t="s">
        <v>570</v>
      </c>
      <c r="AB427" t="s">
        <v>41</v>
      </c>
      <c r="AC427" t="s">
        <v>1351</v>
      </c>
      <c r="AD427" t="s">
        <v>1351</v>
      </c>
      <c r="AE427" t="s">
        <v>2046</v>
      </c>
      <c r="AF427" t="s">
        <v>570</v>
      </c>
      <c r="AG427" t="s">
        <v>982</v>
      </c>
      <c r="AH427" t="s">
        <v>570</v>
      </c>
    </row>
    <row r="428" spans="2:34" x14ac:dyDescent="0.25">
      <c r="B428" t="s">
        <v>1570</v>
      </c>
      <c r="C428" t="s">
        <v>1814</v>
      </c>
      <c r="D428" t="s">
        <v>242</v>
      </c>
      <c r="E428" t="s">
        <v>588</v>
      </c>
      <c r="F428" t="s">
        <v>325</v>
      </c>
      <c r="G428" t="s">
        <v>43</v>
      </c>
      <c r="H428" t="s">
        <v>339</v>
      </c>
      <c r="I428" t="s">
        <v>339</v>
      </c>
      <c r="J428" t="s">
        <v>339</v>
      </c>
      <c r="K428" t="s">
        <v>339</v>
      </c>
      <c r="L428" t="s">
        <v>339</v>
      </c>
      <c r="M428" t="s">
        <v>339</v>
      </c>
      <c r="N428" t="s">
        <v>308</v>
      </c>
      <c r="O428" t="s">
        <v>41</v>
      </c>
      <c r="P428" t="s">
        <v>756</v>
      </c>
      <c r="Q428" t="s">
        <v>339</v>
      </c>
      <c r="R428" t="s">
        <v>43</v>
      </c>
      <c r="S428" t="s">
        <v>40</v>
      </c>
      <c r="T428" t="s">
        <v>324</v>
      </c>
      <c r="U428" t="s">
        <v>933</v>
      </c>
      <c r="V428" t="s">
        <v>339</v>
      </c>
      <c r="W428" t="s">
        <v>339</v>
      </c>
      <c r="X428" t="s">
        <v>339</v>
      </c>
      <c r="Y428" t="s">
        <v>339</v>
      </c>
      <c r="Z428" t="s">
        <v>570</v>
      </c>
      <c r="AA428" t="s">
        <v>570</v>
      </c>
      <c r="AB428" t="s">
        <v>41</v>
      </c>
      <c r="AC428" t="s">
        <v>1350</v>
      </c>
      <c r="AD428" t="s">
        <v>1350</v>
      </c>
      <c r="AE428" t="s">
        <v>1351</v>
      </c>
      <c r="AF428" t="s">
        <v>570</v>
      </c>
      <c r="AG428" t="s">
        <v>1089</v>
      </c>
      <c r="AH428" t="s">
        <v>570</v>
      </c>
    </row>
    <row r="429" spans="2:34" x14ac:dyDescent="0.25">
      <c r="B429" t="s">
        <v>608</v>
      </c>
      <c r="C429" t="s">
        <v>1412</v>
      </c>
      <c r="D429" t="s">
        <v>239</v>
      </c>
      <c r="E429" t="s">
        <v>731</v>
      </c>
      <c r="F429" t="s">
        <v>330</v>
      </c>
      <c r="G429" t="s">
        <v>41</v>
      </c>
      <c r="H429" t="s">
        <v>339</v>
      </c>
      <c r="I429" t="s">
        <v>339</v>
      </c>
      <c r="J429" t="s">
        <v>339</v>
      </c>
      <c r="K429" t="s">
        <v>339</v>
      </c>
      <c r="L429" t="s">
        <v>339</v>
      </c>
      <c r="M429" t="s">
        <v>339</v>
      </c>
      <c r="N429" t="s">
        <v>339</v>
      </c>
      <c r="O429" t="s">
        <v>339</v>
      </c>
      <c r="P429" t="s">
        <v>570</v>
      </c>
      <c r="Q429" t="s">
        <v>339</v>
      </c>
      <c r="R429" t="s">
        <v>41</v>
      </c>
      <c r="S429" t="s">
        <v>41</v>
      </c>
      <c r="T429" t="s">
        <v>334</v>
      </c>
      <c r="U429" t="s">
        <v>1209</v>
      </c>
      <c r="V429" t="s">
        <v>339</v>
      </c>
      <c r="W429" t="s">
        <v>339</v>
      </c>
      <c r="X429" t="s">
        <v>339</v>
      </c>
      <c r="Y429" t="s">
        <v>339</v>
      </c>
      <c r="Z429" t="s">
        <v>570</v>
      </c>
      <c r="AA429" t="s">
        <v>570</v>
      </c>
      <c r="AB429" t="s">
        <v>41</v>
      </c>
      <c r="AC429" t="s">
        <v>1296</v>
      </c>
      <c r="AD429" t="s">
        <v>1296</v>
      </c>
      <c r="AE429" t="s">
        <v>1336</v>
      </c>
      <c r="AF429" t="s">
        <v>570</v>
      </c>
      <c r="AG429" t="s">
        <v>736</v>
      </c>
      <c r="AH429" t="s">
        <v>570</v>
      </c>
    </row>
    <row r="430" spans="2:34" x14ac:dyDescent="0.25">
      <c r="B430" t="s">
        <v>1573</v>
      </c>
      <c r="C430" t="s">
        <v>1816</v>
      </c>
      <c r="D430" t="s">
        <v>253</v>
      </c>
      <c r="E430" t="s">
        <v>731</v>
      </c>
      <c r="F430" t="s">
        <v>334</v>
      </c>
      <c r="G430" t="s">
        <v>43</v>
      </c>
      <c r="H430" t="s">
        <v>53</v>
      </c>
      <c r="I430" t="s">
        <v>339</v>
      </c>
      <c r="J430" t="s">
        <v>339</v>
      </c>
      <c r="K430" t="s">
        <v>339</v>
      </c>
      <c r="L430" t="s">
        <v>339</v>
      </c>
      <c r="M430" t="s">
        <v>339</v>
      </c>
      <c r="N430" t="s">
        <v>339</v>
      </c>
      <c r="O430" t="s">
        <v>339</v>
      </c>
      <c r="P430" t="s">
        <v>570</v>
      </c>
      <c r="Q430" t="s">
        <v>339</v>
      </c>
      <c r="R430" t="s">
        <v>42</v>
      </c>
      <c r="S430" t="s">
        <v>41</v>
      </c>
      <c r="T430" t="s">
        <v>328</v>
      </c>
      <c r="U430" t="s">
        <v>1197</v>
      </c>
      <c r="V430" t="s">
        <v>339</v>
      </c>
      <c r="W430" t="s">
        <v>339</v>
      </c>
      <c r="X430" t="s">
        <v>339</v>
      </c>
      <c r="Y430" t="s">
        <v>339</v>
      </c>
      <c r="Z430" t="s">
        <v>570</v>
      </c>
      <c r="AA430" t="s">
        <v>570</v>
      </c>
      <c r="AB430" t="s">
        <v>41</v>
      </c>
      <c r="AC430" t="s">
        <v>3125</v>
      </c>
      <c r="AD430" t="s">
        <v>3125</v>
      </c>
      <c r="AE430" t="s">
        <v>476</v>
      </c>
      <c r="AF430" t="s">
        <v>570</v>
      </c>
      <c r="AG430" t="s">
        <v>599</v>
      </c>
      <c r="AH430" t="s">
        <v>570</v>
      </c>
    </row>
    <row r="431" spans="2:34" x14ac:dyDescent="0.25">
      <c r="B431" t="s">
        <v>1575</v>
      </c>
      <c r="C431" t="s">
        <v>1481</v>
      </c>
      <c r="D431" t="s">
        <v>567</v>
      </c>
      <c r="E431" t="s">
        <v>594</v>
      </c>
      <c r="F431" t="s">
        <v>338</v>
      </c>
      <c r="G431" t="s">
        <v>47</v>
      </c>
      <c r="H431" t="s">
        <v>339</v>
      </c>
      <c r="I431" t="s">
        <v>339</v>
      </c>
      <c r="J431" t="s">
        <v>339</v>
      </c>
      <c r="K431" t="s">
        <v>339</v>
      </c>
      <c r="L431" t="s">
        <v>339</v>
      </c>
      <c r="M431" t="s">
        <v>339</v>
      </c>
      <c r="N431" t="s">
        <v>41</v>
      </c>
      <c r="O431" t="s">
        <v>317</v>
      </c>
      <c r="P431" t="s">
        <v>1091</v>
      </c>
      <c r="Q431" t="s">
        <v>339</v>
      </c>
      <c r="R431" t="s">
        <v>43</v>
      </c>
      <c r="S431" t="s">
        <v>42</v>
      </c>
      <c r="T431" t="s">
        <v>633</v>
      </c>
      <c r="U431" t="s">
        <v>1027</v>
      </c>
      <c r="V431" t="s">
        <v>339</v>
      </c>
      <c r="W431" t="s">
        <v>308</v>
      </c>
      <c r="X431" t="s">
        <v>308</v>
      </c>
      <c r="Y431" t="s">
        <v>339</v>
      </c>
      <c r="Z431" t="s">
        <v>570</v>
      </c>
      <c r="AA431" t="s">
        <v>570</v>
      </c>
      <c r="AB431" t="s">
        <v>41</v>
      </c>
      <c r="AC431" t="s">
        <v>531</v>
      </c>
      <c r="AD431" t="s">
        <v>86</v>
      </c>
      <c r="AE431" t="s">
        <v>1319</v>
      </c>
      <c r="AF431" t="s">
        <v>570</v>
      </c>
      <c r="AG431" t="s">
        <v>848</v>
      </c>
      <c r="AH431" t="s">
        <v>570</v>
      </c>
    </row>
    <row r="432" spans="2:34" x14ac:dyDescent="0.25">
      <c r="B432" t="s">
        <v>1577</v>
      </c>
      <c r="C432" t="s">
        <v>1487</v>
      </c>
      <c r="D432" t="s">
        <v>567</v>
      </c>
      <c r="E432" t="s">
        <v>594</v>
      </c>
      <c r="F432" t="s">
        <v>328</v>
      </c>
      <c r="G432" t="s">
        <v>53</v>
      </c>
      <c r="H432" t="s">
        <v>339</v>
      </c>
      <c r="I432" t="s">
        <v>339</v>
      </c>
      <c r="J432" t="s">
        <v>339</v>
      </c>
      <c r="K432" t="s">
        <v>339</v>
      </c>
      <c r="L432" t="s">
        <v>339</v>
      </c>
      <c r="M432" t="s">
        <v>339</v>
      </c>
      <c r="N432" t="s">
        <v>47</v>
      </c>
      <c r="O432" t="s">
        <v>330</v>
      </c>
      <c r="P432" t="s">
        <v>1219</v>
      </c>
      <c r="Q432" t="s">
        <v>339</v>
      </c>
      <c r="R432" t="s">
        <v>308</v>
      </c>
      <c r="S432" t="s">
        <v>339</v>
      </c>
      <c r="T432" t="s">
        <v>339</v>
      </c>
      <c r="U432" t="s">
        <v>570</v>
      </c>
      <c r="V432" t="s">
        <v>339</v>
      </c>
      <c r="W432" t="s">
        <v>339</v>
      </c>
      <c r="X432" t="s">
        <v>339</v>
      </c>
      <c r="Y432" t="s">
        <v>339</v>
      </c>
      <c r="Z432" t="s">
        <v>570</v>
      </c>
      <c r="AA432" t="s">
        <v>570</v>
      </c>
      <c r="AB432" t="s">
        <v>41</v>
      </c>
      <c r="AC432" t="s">
        <v>1342</v>
      </c>
      <c r="AD432" t="s">
        <v>1342</v>
      </c>
      <c r="AE432" t="s">
        <v>1342</v>
      </c>
      <c r="AF432" t="s">
        <v>570</v>
      </c>
      <c r="AG432" t="s">
        <v>733</v>
      </c>
      <c r="AH432" t="s">
        <v>570</v>
      </c>
    </row>
    <row r="433" spans="2:34" x14ac:dyDescent="0.25">
      <c r="B433" t="s">
        <v>1579</v>
      </c>
      <c r="C433" t="s">
        <v>1360</v>
      </c>
      <c r="D433" t="s">
        <v>250</v>
      </c>
      <c r="E433" t="s">
        <v>588</v>
      </c>
      <c r="F433" t="s">
        <v>330</v>
      </c>
      <c r="G433" t="s">
        <v>47</v>
      </c>
      <c r="H433" t="s">
        <v>339</v>
      </c>
      <c r="I433" t="s">
        <v>339</v>
      </c>
      <c r="J433" t="s">
        <v>339</v>
      </c>
      <c r="K433" t="s">
        <v>339</v>
      </c>
      <c r="L433" t="s">
        <v>339</v>
      </c>
      <c r="M433" t="s">
        <v>339</v>
      </c>
      <c r="N433" t="s">
        <v>308</v>
      </c>
      <c r="O433" t="s">
        <v>48</v>
      </c>
      <c r="P433" t="s">
        <v>933</v>
      </c>
      <c r="Q433" t="s">
        <v>339</v>
      </c>
      <c r="R433" t="s">
        <v>308</v>
      </c>
      <c r="S433" t="s">
        <v>308</v>
      </c>
      <c r="T433" t="s">
        <v>322</v>
      </c>
      <c r="U433" t="s">
        <v>1183</v>
      </c>
      <c r="V433" t="s">
        <v>339</v>
      </c>
      <c r="W433" t="s">
        <v>308</v>
      </c>
      <c r="X433" t="s">
        <v>339</v>
      </c>
      <c r="Y433" t="s">
        <v>339</v>
      </c>
      <c r="Z433" t="s">
        <v>570</v>
      </c>
      <c r="AA433" t="s">
        <v>570</v>
      </c>
      <c r="AB433" t="s">
        <v>41</v>
      </c>
      <c r="AC433" t="s">
        <v>1361</v>
      </c>
      <c r="AD433" t="s">
        <v>1361</v>
      </c>
      <c r="AE433" t="s">
        <v>474</v>
      </c>
      <c r="AF433" t="s">
        <v>570</v>
      </c>
      <c r="AG433" t="s">
        <v>1076</v>
      </c>
      <c r="AH433" t="s">
        <v>570</v>
      </c>
    </row>
    <row r="434" spans="2:34" x14ac:dyDescent="0.25">
      <c r="B434" t="s">
        <v>1581</v>
      </c>
      <c r="C434" t="s">
        <v>1501</v>
      </c>
      <c r="D434" t="s">
        <v>237</v>
      </c>
      <c r="E434" t="s">
        <v>588</v>
      </c>
      <c r="F434" t="s">
        <v>335</v>
      </c>
      <c r="G434" t="s">
        <v>47</v>
      </c>
      <c r="H434" t="s">
        <v>308</v>
      </c>
      <c r="I434" t="s">
        <v>339</v>
      </c>
      <c r="J434" t="s">
        <v>339</v>
      </c>
      <c r="K434" t="s">
        <v>339</v>
      </c>
      <c r="L434" t="s">
        <v>339</v>
      </c>
      <c r="M434" t="s">
        <v>339</v>
      </c>
      <c r="N434" t="s">
        <v>339</v>
      </c>
      <c r="O434" t="s">
        <v>339</v>
      </c>
      <c r="P434" t="s">
        <v>570</v>
      </c>
      <c r="Q434" t="s">
        <v>339</v>
      </c>
      <c r="R434" t="s">
        <v>46</v>
      </c>
      <c r="S434" t="s">
        <v>53</v>
      </c>
      <c r="T434" t="s">
        <v>694</v>
      </c>
      <c r="U434" t="s">
        <v>1130</v>
      </c>
      <c r="V434" t="s">
        <v>339</v>
      </c>
      <c r="W434" t="s">
        <v>339</v>
      </c>
      <c r="X434" t="s">
        <v>339</v>
      </c>
      <c r="Y434" t="s">
        <v>339</v>
      </c>
      <c r="Z434" t="s">
        <v>570</v>
      </c>
      <c r="AA434" t="s">
        <v>570</v>
      </c>
      <c r="AB434" t="s">
        <v>41</v>
      </c>
      <c r="AC434" t="s">
        <v>1269</v>
      </c>
      <c r="AD434" t="s">
        <v>1269</v>
      </c>
      <c r="AE434" t="s">
        <v>2346</v>
      </c>
      <c r="AF434" t="s">
        <v>570</v>
      </c>
      <c r="AG434" t="s">
        <v>1073</v>
      </c>
      <c r="AH434" t="s">
        <v>570</v>
      </c>
    </row>
    <row r="435" spans="2:34" x14ac:dyDescent="0.25">
      <c r="B435" t="s">
        <v>54</v>
      </c>
      <c r="C435" t="s">
        <v>571</v>
      </c>
      <c r="D435" t="s">
        <v>55</v>
      </c>
      <c r="E435" t="s">
        <v>572</v>
      </c>
      <c r="F435" t="s">
        <v>573</v>
      </c>
      <c r="G435" t="s">
        <v>56</v>
      </c>
      <c r="H435" t="s">
        <v>574</v>
      </c>
      <c r="I435" t="s">
        <v>64</v>
      </c>
      <c r="J435" t="s">
        <v>65</v>
      </c>
      <c r="K435" t="s">
        <v>58</v>
      </c>
      <c r="L435" t="s">
        <v>66</v>
      </c>
      <c r="M435" t="s">
        <v>67</v>
      </c>
      <c r="N435" t="s">
        <v>65</v>
      </c>
      <c r="O435" t="s">
        <v>58</v>
      </c>
      <c r="P435" t="s">
        <v>69</v>
      </c>
      <c r="Q435" t="s">
        <v>66</v>
      </c>
      <c r="R435" t="s">
        <v>575</v>
      </c>
      <c r="S435" t="s">
        <v>576</v>
      </c>
      <c r="T435" t="s">
        <v>58</v>
      </c>
      <c r="U435" t="s">
        <v>577</v>
      </c>
      <c r="V435" t="s">
        <v>66</v>
      </c>
      <c r="W435" t="s">
        <v>157</v>
      </c>
      <c r="X435" t="s">
        <v>62</v>
      </c>
      <c r="Y435" t="s">
        <v>66</v>
      </c>
      <c r="Z435" t="s">
        <v>147</v>
      </c>
      <c r="AA435" t="s">
        <v>578</v>
      </c>
      <c r="AB435" t="s">
        <v>579</v>
      </c>
      <c r="AC435" t="s">
        <v>580</v>
      </c>
      <c r="AD435" t="s">
        <v>581</v>
      </c>
      <c r="AE435" t="s">
        <v>582</v>
      </c>
      <c r="AF435" t="s">
        <v>583</v>
      </c>
      <c r="AG435" t="s">
        <v>584</v>
      </c>
      <c r="AH435" t="s">
        <v>585</v>
      </c>
    </row>
    <row r="436" spans="2:34" x14ac:dyDescent="0.25">
      <c r="B436" t="s">
        <v>1583</v>
      </c>
      <c r="C436" t="s">
        <v>2355</v>
      </c>
      <c r="D436" t="s">
        <v>265</v>
      </c>
      <c r="E436" t="s">
        <v>588</v>
      </c>
      <c r="F436" t="s">
        <v>325</v>
      </c>
      <c r="G436" t="s">
        <v>41</v>
      </c>
      <c r="H436" t="s">
        <v>339</v>
      </c>
      <c r="I436" t="s">
        <v>339</v>
      </c>
      <c r="J436" t="s">
        <v>339</v>
      </c>
      <c r="K436" t="s">
        <v>339</v>
      </c>
      <c r="L436" t="s">
        <v>339</v>
      </c>
      <c r="M436" t="s">
        <v>339</v>
      </c>
      <c r="N436" t="s">
        <v>339</v>
      </c>
      <c r="O436" t="s">
        <v>339</v>
      </c>
      <c r="P436" t="s">
        <v>570</v>
      </c>
      <c r="Q436" t="s">
        <v>339</v>
      </c>
      <c r="R436" t="s">
        <v>41</v>
      </c>
      <c r="S436" t="s">
        <v>40</v>
      </c>
      <c r="T436" t="s">
        <v>330</v>
      </c>
      <c r="U436" t="s">
        <v>786</v>
      </c>
      <c r="V436" t="s">
        <v>339</v>
      </c>
      <c r="W436" t="s">
        <v>339</v>
      </c>
      <c r="X436" t="s">
        <v>339</v>
      </c>
      <c r="Y436" t="s">
        <v>339</v>
      </c>
      <c r="Z436" t="s">
        <v>570</v>
      </c>
      <c r="AA436" t="s">
        <v>570</v>
      </c>
      <c r="AB436" t="s">
        <v>41</v>
      </c>
      <c r="AC436" t="s">
        <v>1275</v>
      </c>
      <c r="AD436" t="s">
        <v>1275</v>
      </c>
      <c r="AE436" t="s">
        <v>1343</v>
      </c>
      <c r="AF436" t="s">
        <v>570</v>
      </c>
      <c r="AG436" t="s">
        <v>905</v>
      </c>
      <c r="AH436" t="s">
        <v>570</v>
      </c>
    </row>
    <row r="437" spans="2:34" x14ac:dyDescent="0.25">
      <c r="B437" t="s">
        <v>1585</v>
      </c>
      <c r="C437" t="s">
        <v>1364</v>
      </c>
      <c r="D437" t="s">
        <v>567</v>
      </c>
      <c r="E437" t="s">
        <v>588</v>
      </c>
      <c r="F437" t="s">
        <v>335</v>
      </c>
      <c r="G437" t="s">
        <v>40</v>
      </c>
      <c r="H437" t="s">
        <v>339</v>
      </c>
      <c r="I437" t="s">
        <v>339</v>
      </c>
      <c r="J437" t="s">
        <v>339</v>
      </c>
      <c r="K437" t="s">
        <v>339</v>
      </c>
      <c r="L437" t="s">
        <v>339</v>
      </c>
      <c r="M437" t="s">
        <v>339</v>
      </c>
      <c r="N437" t="s">
        <v>339</v>
      </c>
      <c r="O437" t="s">
        <v>339</v>
      </c>
      <c r="P437" t="s">
        <v>570</v>
      </c>
      <c r="Q437" t="s">
        <v>339</v>
      </c>
      <c r="R437" t="s">
        <v>53</v>
      </c>
      <c r="S437" t="s">
        <v>41</v>
      </c>
      <c r="T437" t="s">
        <v>336</v>
      </c>
      <c r="U437" t="s">
        <v>1041</v>
      </c>
      <c r="V437" t="s">
        <v>339</v>
      </c>
      <c r="W437" t="s">
        <v>339</v>
      </c>
      <c r="X437" t="s">
        <v>339</v>
      </c>
      <c r="Y437" t="s">
        <v>339</v>
      </c>
      <c r="Z437" t="s">
        <v>570</v>
      </c>
      <c r="AA437" t="s">
        <v>570</v>
      </c>
      <c r="AB437" t="s">
        <v>41</v>
      </c>
      <c r="AC437" t="s">
        <v>1284</v>
      </c>
      <c r="AD437" t="s">
        <v>1284</v>
      </c>
      <c r="AE437" t="s">
        <v>1350</v>
      </c>
      <c r="AF437" t="s">
        <v>570</v>
      </c>
      <c r="AG437" t="s">
        <v>1083</v>
      </c>
      <c r="AH437" t="s">
        <v>570</v>
      </c>
    </row>
    <row r="438" spans="2:34" x14ac:dyDescent="0.25">
      <c r="B438" t="s">
        <v>1587</v>
      </c>
      <c r="C438" t="s">
        <v>1440</v>
      </c>
      <c r="D438" t="s">
        <v>566</v>
      </c>
      <c r="E438" t="s">
        <v>594</v>
      </c>
      <c r="F438" t="s">
        <v>326</v>
      </c>
      <c r="G438" t="s">
        <v>46</v>
      </c>
      <c r="H438" t="s">
        <v>339</v>
      </c>
      <c r="I438" t="s">
        <v>339</v>
      </c>
      <c r="J438" t="s">
        <v>339</v>
      </c>
      <c r="K438" t="s">
        <v>339</v>
      </c>
      <c r="L438" t="s">
        <v>339</v>
      </c>
      <c r="M438" t="s">
        <v>339</v>
      </c>
      <c r="N438" t="s">
        <v>308</v>
      </c>
      <c r="O438" t="s">
        <v>42</v>
      </c>
      <c r="P438" t="s">
        <v>689</v>
      </c>
      <c r="Q438" t="s">
        <v>339</v>
      </c>
      <c r="R438" t="s">
        <v>308</v>
      </c>
      <c r="S438" t="s">
        <v>308</v>
      </c>
      <c r="T438" t="s">
        <v>52</v>
      </c>
      <c r="U438" t="s">
        <v>619</v>
      </c>
      <c r="V438" t="s">
        <v>339</v>
      </c>
      <c r="W438" t="s">
        <v>339</v>
      </c>
      <c r="X438" t="s">
        <v>339</v>
      </c>
      <c r="Y438" t="s">
        <v>339</v>
      </c>
      <c r="Z438" t="s">
        <v>570</v>
      </c>
      <c r="AA438" t="s">
        <v>570</v>
      </c>
      <c r="AB438" t="s">
        <v>40</v>
      </c>
      <c r="AC438" t="s">
        <v>2046</v>
      </c>
      <c r="AD438" t="s">
        <v>2046</v>
      </c>
      <c r="AE438" t="s">
        <v>1406</v>
      </c>
      <c r="AF438" t="s">
        <v>570</v>
      </c>
      <c r="AG438" t="s">
        <v>609</v>
      </c>
      <c r="AH438" t="s">
        <v>570</v>
      </c>
    </row>
    <row r="439" spans="2:34" x14ac:dyDescent="0.25">
      <c r="B439" t="s">
        <v>1589</v>
      </c>
      <c r="C439" t="s">
        <v>1520</v>
      </c>
      <c r="D439" t="s">
        <v>1444</v>
      </c>
      <c r="E439" t="s">
        <v>731</v>
      </c>
      <c r="F439" t="s">
        <v>330</v>
      </c>
      <c r="G439" t="s">
        <v>53</v>
      </c>
      <c r="H439" t="s">
        <v>339</v>
      </c>
      <c r="I439" t="s">
        <v>339</v>
      </c>
      <c r="J439" t="s">
        <v>339</v>
      </c>
      <c r="K439" t="s">
        <v>339</v>
      </c>
      <c r="L439" t="s">
        <v>339</v>
      </c>
      <c r="M439" t="s">
        <v>339</v>
      </c>
      <c r="N439" t="s">
        <v>339</v>
      </c>
      <c r="O439" t="s">
        <v>339</v>
      </c>
      <c r="P439" t="s">
        <v>570</v>
      </c>
      <c r="Q439" t="s">
        <v>339</v>
      </c>
      <c r="R439" t="s">
        <v>40</v>
      </c>
      <c r="S439" t="s">
        <v>40</v>
      </c>
      <c r="T439" t="s">
        <v>325</v>
      </c>
      <c r="U439" t="s">
        <v>1315</v>
      </c>
      <c r="V439" t="s">
        <v>339</v>
      </c>
      <c r="W439" t="s">
        <v>339</v>
      </c>
      <c r="X439" t="s">
        <v>339</v>
      </c>
      <c r="Y439" t="s">
        <v>339</v>
      </c>
      <c r="Z439" t="s">
        <v>570</v>
      </c>
      <c r="AA439" t="s">
        <v>570</v>
      </c>
      <c r="AB439" t="s">
        <v>40</v>
      </c>
      <c r="AC439" t="s">
        <v>1336</v>
      </c>
      <c r="AD439" t="s">
        <v>1336</v>
      </c>
      <c r="AE439" t="s">
        <v>414</v>
      </c>
      <c r="AF439" t="s">
        <v>570</v>
      </c>
      <c r="AG439" t="s">
        <v>855</v>
      </c>
      <c r="AH439" t="s">
        <v>570</v>
      </c>
    </row>
    <row r="440" spans="2:34" x14ac:dyDescent="0.25">
      <c r="B440" t="s">
        <v>1591</v>
      </c>
      <c r="C440" t="s">
        <v>1374</v>
      </c>
      <c r="D440" t="s">
        <v>264</v>
      </c>
      <c r="E440" t="s">
        <v>588</v>
      </c>
      <c r="F440" t="s">
        <v>332</v>
      </c>
      <c r="G440" t="s">
        <v>43</v>
      </c>
      <c r="H440" t="s">
        <v>339</v>
      </c>
      <c r="I440" t="s">
        <v>339</v>
      </c>
      <c r="J440" t="s">
        <v>339</v>
      </c>
      <c r="K440" t="s">
        <v>339</v>
      </c>
      <c r="L440" t="s">
        <v>339</v>
      </c>
      <c r="M440" t="s">
        <v>339</v>
      </c>
      <c r="N440" t="s">
        <v>339</v>
      </c>
      <c r="O440" t="s">
        <v>339</v>
      </c>
      <c r="P440" t="s">
        <v>570</v>
      </c>
      <c r="Q440" t="s">
        <v>339</v>
      </c>
      <c r="R440" t="s">
        <v>40</v>
      </c>
      <c r="S440" t="s">
        <v>40</v>
      </c>
      <c r="T440" t="s">
        <v>321</v>
      </c>
      <c r="U440" t="s">
        <v>1041</v>
      </c>
      <c r="V440" t="s">
        <v>339</v>
      </c>
      <c r="W440" t="s">
        <v>339</v>
      </c>
      <c r="X440" t="s">
        <v>339</v>
      </c>
      <c r="Y440" t="s">
        <v>339</v>
      </c>
      <c r="Z440" t="s">
        <v>570</v>
      </c>
      <c r="AA440" t="s">
        <v>570</v>
      </c>
      <c r="AB440" t="s">
        <v>40</v>
      </c>
      <c r="AC440" t="s">
        <v>476</v>
      </c>
      <c r="AD440" t="s">
        <v>476</v>
      </c>
      <c r="AE440" t="s">
        <v>2046</v>
      </c>
      <c r="AF440" t="s">
        <v>570</v>
      </c>
      <c r="AG440" t="s">
        <v>846</v>
      </c>
      <c r="AH440" t="s">
        <v>570</v>
      </c>
    </row>
    <row r="441" spans="2:34" x14ac:dyDescent="0.25">
      <c r="B441" t="s">
        <v>1593</v>
      </c>
      <c r="C441" t="s">
        <v>1531</v>
      </c>
      <c r="D441" t="s">
        <v>567</v>
      </c>
      <c r="E441" t="s">
        <v>594</v>
      </c>
      <c r="F441" t="s">
        <v>330</v>
      </c>
      <c r="G441" t="s">
        <v>45</v>
      </c>
      <c r="H441" t="s">
        <v>40</v>
      </c>
      <c r="I441" t="s">
        <v>339</v>
      </c>
      <c r="J441" t="s">
        <v>339</v>
      </c>
      <c r="K441" t="s">
        <v>339</v>
      </c>
      <c r="L441" t="s">
        <v>339</v>
      </c>
      <c r="M441" t="s">
        <v>339</v>
      </c>
      <c r="N441" t="s">
        <v>53</v>
      </c>
      <c r="O441" t="s">
        <v>52</v>
      </c>
      <c r="P441" t="s">
        <v>1055</v>
      </c>
      <c r="Q441" t="s">
        <v>339</v>
      </c>
      <c r="R441" t="s">
        <v>339</v>
      </c>
      <c r="S441" t="s">
        <v>339</v>
      </c>
      <c r="T441" t="s">
        <v>339</v>
      </c>
      <c r="U441" t="s">
        <v>570</v>
      </c>
      <c r="V441" t="s">
        <v>339</v>
      </c>
      <c r="W441" t="s">
        <v>339</v>
      </c>
      <c r="X441" t="s">
        <v>339</v>
      </c>
      <c r="Y441" t="s">
        <v>339</v>
      </c>
      <c r="Z441" t="s">
        <v>570</v>
      </c>
      <c r="AA441" t="s">
        <v>570</v>
      </c>
      <c r="AB441" t="s">
        <v>40</v>
      </c>
      <c r="AC441" t="s">
        <v>432</v>
      </c>
      <c r="AD441" t="s">
        <v>432</v>
      </c>
      <c r="AE441" t="s">
        <v>432</v>
      </c>
      <c r="AF441" t="s">
        <v>570</v>
      </c>
      <c r="AG441" t="s">
        <v>863</v>
      </c>
      <c r="AH441" t="s">
        <v>570</v>
      </c>
    </row>
    <row r="442" spans="2:34" x14ac:dyDescent="0.25">
      <c r="B442" t="s">
        <v>1595</v>
      </c>
      <c r="C442" t="s">
        <v>1378</v>
      </c>
      <c r="D442" t="s">
        <v>241</v>
      </c>
      <c r="E442" t="s">
        <v>594</v>
      </c>
      <c r="F442" t="s">
        <v>325</v>
      </c>
      <c r="G442" t="s">
        <v>47</v>
      </c>
      <c r="H442" t="s">
        <v>339</v>
      </c>
      <c r="I442" t="s">
        <v>339</v>
      </c>
      <c r="J442" t="s">
        <v>339</v>
      </c>
      <c r="K442" t="s">
        <v>339</v>
      </c>
      <c r="L442" t="s">
        <v>339</v>
      </c>
      <c r="M442" t="s">
        <v>339</v>
      </c>
      <c r="N442" t="s">
        <v>44</v>
      </c>
      <c r="O442" t="s">
        <v>325</v>
      </c>
      <c r="P442" t="s">
        <v>2316</v>
      </c>
      <c r="Q442" t="s">
        <v>339</v>
      </c>
      <c r="R442" t="s">
        <v>339</v>
      </c>
      <c r="S442" t="s">
        <v>339</v>
      </c>
      <c r="T442" t="s">
        <v>339</v>
      </c>
      <c r="U442" t="s">
        <v>570</v>
      </c>
      <c r="V442" t="s">
        <v>339</v>
      </c>
      <c r="W442" t="s">
        <v>339</v>
      </c>
      <c r="X442" t="s">
        <v>339</v>
      </c>
      <c r="Y442" t="s">
        <v>339</v>
      </c>
      <c r="Z442" t="s">
        <v>570</v>
      </c>
      <c r="AA442" t="s">
        <v>570</v>
      </c>
      <c r="AB442" t="s">
        <v>40</v>
      </c>
      <c r="AC442" t="s">
        <v>3127</v>
      </c>
      <c r="AD442" t="s">
        <v>3127</v>
      </c>
      <c r="AE442" t="s">
        <v>3127</v>
      </c>
      <c r="AF442" t="s">
        <v>570</v>
      </c>
      <c r="AG442" t="s">
        <v>871</v>
      </c>
      <c r="AH442" t="s">
        <v>570</v>
      </c>
    </row>
    <row r="443" spans="2:34" x14ac:dyDescent="0.25">
      <c r="B443" t="s">
        <v>1597</v>
      </c>
      <c r="C443" t="s">
        <v>1447</v>
      </c>
      <c r="D443" t="s">
        <v>252</v>
      </c>
      <c r="E443" t="s">
        <v>641</v>
      </c>
      <c r="F443" t="s">
        <v>326</v>
      </c>
      <c r="G443" t="s">
        <v>41</v>
      </c>
      <c r="H443" t="s">
        <v>339</v>
      </c>
      <c r="I443" t="s">
        <v>42</v>
      </c>
      <c r="J443" t="s">
        <v>45</v>
      </c>
      <c r="K443" t="s">
        <v>724</v>
      </c>
      <c r="L443" t="s">
        <v>339</v>
      </c>
      <c r="M443" t="s">
        <v>339</v>
      </c>
      <c r="N443" t="s">
        <v>308</v>
      </c>
      <c r="O443" t="s">
        <v>1096</v>
      </c>
      <c r="P443" t="s">
        <v>1097</v>
      </c>
      <c r="Q443" t="s">
        <v>339</v>
      </c>
      <c r="R443" t="s">
        <v>339</v>
      </c>
      <c r="S443" t="s">
        <v>339</v>
      </c>
      <c r="T443" t="s">
        <v>339</v>
      </c>
      <c r="U443" t="s">
        <v>570</v>
      </c>
      <c r="V443" t="s">
        <v>339</v>
      </c>
      <c r="W443" t="s">
        <v>339</v>
      </c>
      <c r="X443" t="s">
        <v>339</v>
      </c>
      <c r="Y443" t="s">
        <v>339</v>
      </c>
      <c r="Z443" t="s">
        <v>570</v>
      </c>
      <c r="AA443" t="s">
        <v>570</v>
      </c>
      <c r="AB443" t="s">
        <v>40</v>
      </c>
      <c r="AC443" t="s">
        <v>1434</v>
      </c>
      <c r="AD443" t="s">
        <v>1434</v>
      </c>
      <c r="AE443" t="s">
        <v>1434</v>
      </c>
      <c r="AF443" t="s">
        <v>570</v>
      </c>
      <c r="AG443" t="s">
        <v>781</v>
      </c>
      <c r="AH443" t="s">
        <v>570</v>
      </c>
    </row>
    <row r="444" spans="2:34" x14ac:dyDescent="0.25">
      <c r="B444" t="s">
        <v>1599</v>
      </c>
      <c r="C444" t="s">
        <v>2047</v>
      </c>
      <c r="D444" t="s">
        <v>251</v>
      </c>
      <c r="E444" t="s">
        <v>641</v>
      </c>
      <c r="F444" t="s">
        <v>324</v>
      </c>
      <c r="G444" t="s">
        <v>308</v>
      </c>
      <c r="H444" t="s">
        <v>339</v>
      </c>
      <c r="I444" t="s">
        <v>42</v>
      </c>
      <c r="J444" t="s">
        <v>45</v>
      </c>
      <c r="K444" t="s">
        <v>656</v>
      </c>
      <c r="L444" t="s">
        <v>339</v>
      </c>
      <c r="M444" t="s">
        <v>339</v>
      </c>
      <c r="N444" t="s">
        <v>308</v>
      </c>
      <c r="O444" t="s">
        <v>339</v>
      </c>
      <c r="P444" t="s">
        <v>939</v>
      </c>
      <c r="Q444" t="s">
        <v>339</v>
      </c>
      <c r="R444" t="s">
        <v>339</v>
      </c>
      <c r="S444" t="s">
        <v>339</v>
      </c>
      <c r="T444" t="s">
        <v>339</v>
      </c>
      <c r="U444" t="s">
        <v>570</v>
      </c>
      <c r="V444" t="s">
        <v>339</v>
      </c>
      <c r="W444" t="s">
        <v>40</v>
      </c>
      <c r="X444" t="s">
        <v>339</v>
      </c>
      <c r="Y444" t="s">
        <v>339</v>
      </c>
      <c r="Z444" t="s">
        <v>570</v>
      </c>
      <c r="AA444" t="s">
        <v>570</v>
      </c>
      <c r="AB444" t="s">
        <v>40</v>
      </c>
      <c r="AC444" t="s">
        <v>1401</v>
      </c>
      <c r="AD444" t="s">
        <v>1401</v>
      </c>
      <c r="AE444" t="s">
        <v>1401</v>
      </c>
      <c r="AF444" t="s">
        <v>570</v>
      </c>
      <c r="AG444" t="s">
        <v>656</v>
      </c>
      <c r="AH444" t="s">
        <v>570</v>
      </c>
    </row>
    <row r="445" spans="2:34" x14ac:dyDescent="0.25">
      <c r="B445" t="s">
        <v>1601</v>
      </c>
      <c r="C445" t="s">
        <v>1565</v>
      </c>
      <c r="D445" t="s">
        <v>563</v>
      </c>
      <c r="E445" t="s">
        <v>731</v>
      </c>
      <c r="F445" t="s">
        <v>330</v>
      </c>
      <c r="G445" t="s">
        <v>46</v>
      </c>
      <c r="H445" t="s">
        <v>43</v>
      </c>
      <c r="I445" t="s">
        <v>339</v>
      </c>
      <c r="J445" t="s">
        <v>339</v>
      </c>
      <c r="K445" t="s">
        <v>339</v>
      </c>
      <c r="L445" t="s">
        <v>339</v>
      </c>
      <c r="M445" t="s">
        <v>339</v>
      </c>
      <c r="N445" t="s">
        <v>339</v>
      </c>
      <c r="O445" t="s">
        <v>339</v>
      </c>
      <c r="P445" t="s">
        <v>570</v>
      </c>
      <c r="Q445" t="s">
        <v>339</v>
      </c>
      <c r="R445" t="s">
        <v>53</v>
      </c>
      <c r="S445" t="s">
        <v>40</v>
      </c>
      <c r="T445" t="s">
        <v>319</v>
      </c>
      <c r="U445" t="s">
        <v>3034</v>
      </c>
      <c r="V445" t="s">
        <v>339</v>
      </c>
      <c r="W445" t="s">
        <v>339</v>
      </c>
      <c r="X445" t="s">
        <v>339</v>
      </c>
      <c r="Y445" t="s">
        <v>339</v>
      </c>
      <c r="Z445" t="s">
        <v>570</v>
      </c>
      <c r="AA445" t="s">
        <v>570</v>
      </c>
      <c r="AB445" t="s">
        <v>40</v>
      </c>
      <c r="AC445" t="s">
        <v>1391</v>
      </c>
      <c r="AD445" t="s">
        <v>1391</v>
      </c>
      <c r="AE445" t="s">
        <v>1390</v>
      </c>
      <c r="AF445" t="s">
        <v>570</v>
      </c>
      <c r="AG445" t="s">
        <v>866</v>
      </c>
      <c r="AH445" t="s">
        <v>570</v>
      </c>
    </row>
    <row r="446" spans="2:34" x14ac:dyDescent="0.25">
      <c r="B446" t="s">
        <v>1603</v>
      </c>
      <c r="C446" t="s">
        <v>1454</v>
      </c>
      <c r="D446" t="s">
        <v>560</v>
      </c>
      <c r="E446" t="s">
        <v>594</v>
      </c>
      <c r="F446" t="s">
        <v>328</v>
      </c>
      <c r="G446" t="s">
        <v>42</v>
      </c>
      <c r="H446" t="s">
        <v>339</v>
      </c>
      <c r="I446" t="s">
        <v>339</v>
      </c>
      <c r="J446" t="s">
        <v>339</v>
      </c>
      <c r="K446" t="s">
        <v>339</v>
      </c>
      <c r="L446" t="s">
        <v>339</v>
      </c>
      <c r="M446" t="s">
        <v>339</v>
      </c>
      <c r="N446" t="s">
        <v>42</v>
      </c>
      <c r="O446" t="s">
        <v>49</v>
      </c>
      <c r="P446" t="s">
        <v>3128</v>
      </c>
      <c r="Q446" t="s">
        <v>339</v>
      </c>
      <c r="R446" t="s">
        <v>41</v>
      </c>
      <c r="S446" t="s">
        <v>40</v>
      </c>
      <c r="T446" t="s">
        <v>45</v>
      </c>
      <c r="U446" t="s">
        <v>742</v>
      </c>
      <c r="V446" t="s">
        <v>339</v>
      </c>
      <c r="W446" t="s">
        <v>339</v>
      </c>
      <c r="X446" t="s">
        <v>339</v>
      </c>
      <c r="Y446" t="s">
        <v>339</v>
      </c>
      <c r="Z446" t="s">
        <v>570</v>
      </c>
      <c r="AA446" t="s">
        <v>570</v>
      </c>
      <c r="AB446" t="s">
        <v>40</v>
      </c>
      <c r="AC446" t="s">
        <v>476</v>
      </c>
      <c r="AD446" t="s">
        <v>476</v>
      </c>
      <c r="AE446" t="s">
        <v>2046</v>
      </c>
      <c r="AF446" t="s">
        <v>570</v>
      </c>
      <c r="AG446" t="s">
        <v>803</v>
      </c>
      <c r="AH446" t="s">
        <v>570</v>
      </c>
    </row>
    <row r="447" spans="2:34" x14ac:dyDescent="0.25">
      <c r="B447" t="s">
        <v>1605</v>
      </c>
      <c r="C447" t="s">
        <v>1590</v>
      </c>
      <c r="D447" t="s">
        <v>240</v>
      </c>
      <c r="E447" t="s">
        <v>594</v>
      </c>
      <c r="F447" t="s">
        <v>326</v>
      </c>
      <c r="G447" t="s">
        <v>44</v>
      </c>
      <c r="H447" t="s">
        <v>339</v>
      </c>
      <c r="I447" t="s">
        <v>339</v>
      </c>
      <c r="J447" t="s">
        <v>339</v>
      </c>
      <c r="K447" t="s">
        <v>339</v>
      </c>
      <c r="L447" t="s">
        <v>339</v>
      </c>
      <c r="M447" t="s">
        <v>339</v>
      </c>
      <c r="N447" t="s">
        <v>40</v>
      </c>
      <c r="O447" t="s">
        <v>315</v>
      </c>
      <c r="P447" t="s">
        <v>1130</v>
      </c>
      <c r="Q447" t="s">
        <v>339</v>
      </c>
      <c r="R447" t="s">
        <v>339</v>
      </c>
      <c r="S447" t="s">
        <v>339</v>
      </c>
      <c r="T447" t="s">
        <v>339</v>
      </c>
      <c r="U447" t="s">
        <v>570</v>
      </c>
      <c r="V447" t="s">
        <v>339</v>
      </c>
      <c r="W447" t="s">
        <v>339</v>
      </c>
      <c r="X447" t="s">
        <v>339</v>
      </c>
      <c r="Y447" t="s">
        <v>339</v>
      </c>
      <c r="Z447" t="s">
        <v>570</v>
      </c>
      <c r="AA447" t="s">
        <v>570</v>
      </c>
      <c r="AB447" t="s">
        <v>40</v>
      </c>
      <c r="AC447" t="s">
        <v>1379</v>
      </c>
      <c r="AD447" t="s">
        <v>1379</v>
      </c>
      <c r="AE447" t="s">
        <v>1379</v>
      </c>
      <c r="AF447" t="s">
        <v>570</v>
      </c>
      <c r="AG447" t="s">
        <v>947</v>
      </c>
      <c r="AH447" t="s">
        <v>570</v>
      </c>
    </row>
    <row r="448" spans="2:34" x14ac:dyDescent="0.25">
      <c r="B448" t="s">
        <v>1607</v>
      </c>
      <c r="C448" t="s">
        <v>1594</v>
      </c>
      <c r="D448" t="s">
        <v>1444</v>
      </c>
      <c r="E448" t="s">
        <v>588</v>
      </c>
      <c r="F448" t="s">
        <v>332</v>
      </c>
      <c r="G448" t="s">
        <v>53</v>
      </c>
      <c r="H448" t="s">
        <v>339</v>
      </c>
      <c r="I448" t="s">
        <v>339</v>
      </c>
      <c r="J448" t="s">
        <v>339</v>
      </c>
      <c r="K448" t="s">
        <v>339</v>
      </c>
      <c r="L448" t="s">
        <v>339</v>
      </c>
      <c r="M448" t="s">
        <v>339</v>
      </c>
      <c r="N448" t="s">
        <v>339</v>
      </c>
      <c r="O448" t="s">
        <v>339</v>
      </c>
      <c r="P448" t="s">
        <v>570</v>
      </c>
      <c r="Q448" t="s">
        <v>339</v>
      </c>
      <c r="R448" t="s">
        <v>308</v>
      </c>
      <c r="S448" t="s">
        <v>308</v>
      </c>
      <c r="T448" t="s">
        <v>52</v>
      </c>
      <c r="U448" t="s">
        <v>619</v>
      </c>
      <c r="V448" t="s">
        <v>339</v>
      </c>
      <c r="W448" t="s">
        <v>339</v>
      </c>
      <c r="X448" t="s">
        <v>339</v>
      </c>
      <c r="Y448" t="s">
        <v>339</v>
      </c>
      <c r="Z448" t="s">
        <v>570</v>
      </c>
      <c r="AA448" t="s">
        <v>570</v>
      </c>
      <c r="AB448" t="s">
        <v>40</v>
      </c>
      <c r="AC448" t="s">
        <v>1406</v>
      </c>
      <c r="AD448" t="s">
        <v>1406</v>
      </c>
      <c r="AE448" t="s">
        <v>343</v>
      </c>
      <c r="AF448" t="s">
        <v>570</v>
      </c>
      <c r="AG448" t="s">
        <v>788</v>
      </c>
      <c r="AH448" t="s">
        <v>570</v>
      </c>
    </row>
    <row r="449" spans="2:34" x14ac:dyDescent="0.25">
      <c r="B449" t="s">
        <v>876</v>
      </c>
      <c r="C449" t="s">
        <v>1405</v>
      </c>
      <c r="D449" t="s">
        <v>229</v>
      </c>
      <c r="E449" t="s">
        <v>731</v>
      </c>
      <c r="F449" t="s">
        <v>332</v>
      </c>
      <c r="G449" t="s">
        <v>41</v>
      </c>
      <c r="H449" t="s">
        <v>41</v>
      </c>
      <c r="I449" t="s">
        <v>339</v>
      </c>
      <c r="J449" t="s">
        <v>339</v>
      </c>
      <c r="K449" t="s">
        <v>339</v>
      </c>
      <c r="L449" t="s">
        <v>339</v>
      </c>
      <c r="M449" t="s">
        <v>339</v>
      </c>
      <c r="N449" t="s">
        <v>339</v>
      </c>
      <c r="O449" t="s">
        <v>339</v>
      </c>
      <c r="P449" t="s">
        <v>570</v>
      </c>
      <c r="Q449" t="s">
        <v>339</v>
      </c>
      <c r="R449" t="s">
        <v>53</v>
      </c>
      <c r="S449" t="s">
        <v>40</v>
      </c>
      <c r="T449" t="s">
        <v>52</v>
      </c>
      <c r="U449" t="s">
        <v>880</v>
      </c>
      <c r="V449" t="s">
        <v>339</v>
      </c>
      <c r="W449" t="s">
        <v>339</v>
      </c>
      <c r="X449" t="s">
        <v>339</v>
      </c>
      <c r="Y449" t="s">
        <v>339</v>
      </c>
      <c r="Z449" t="s">
        <v>570</v>
      </c>
      <c r="AA449" t="s">
        <v>570</v>
      </c>
      <c r="AB449" t="s">
        <v>40</v>
      </c>
      <c r="AC449" t="s">
        <v>1351</v>
      </c>
      <c r="AD449" t="s">
        <v>1351</v>
      </c>
      <c r="AE449" t="s">
        <v>1406</v>
      </c>
      <c r="AF449" t="s">
        <v>570</v>
      </c>
      <c r="AG449" t="s">
        <v>595</v>
      </c>
      <c r="AH449" t="s">
        <v>570</v>
      </c>
    </row>
    <row r="450" spans="2:34" x14ac:dyDescent="0.25">
      <c r="B450" t="s">
        <v>1610</v>
      </c>
      <c r="C450" t="s">
        <v>1408</v>
      </c>
      <c r="D450" t="s">
        <v>688</v>
      </c>
      <c r="E450" t="s">
        <v>594</v>
      </c>
      <c r="F450" t="s">
        <v>330</v>
      </c>
      <c r="G450" t="s">
        <v>47</v>
      </c>
      <c r="H450" t="s">
        <v>339</v>
      </c>
      <c r="I450" t="s">
        <v>339</v>
      </c>
      <c r="J450" t="s">
        <v>339</v>
      </c>
      <c r="K450" t="s">
        <v>339</v>
      </c>
      <c r="L450" t="s">
        <v>339</v>
      </c>
      <c r="M450" t="s">
        <v>339</v>
      </c>
      <c r="N450" t="s">
        <v>42</v>
      </c>
      <c r="O450" t="s">
        <v>42</v>
      </c>
      <c r="P450" t="s">
        <v>1052</v>
      </c>
      <c r="Q450" t="s">
        <v>339</v>
      </c>
      <c r="R450" t="s">
        <v>53</v>
      </c>
      <c r="S450" t="s">
        <v>41</v>
      </c>
      <c r="T450" t="s">
        <v>317</v>
      </c>
      <c r="U450" t="s">
        <v>1091</v>
      </c>
      <c r="V450" t="s">
        <v>339</v>
      </c>
      <c r="W450" t="s">
        <v>339</v>
      </c>
      <c r="X450" t="s">
        <v>339</v>
      </c>
      <c r="Y450" t="s">
        <v>339</v>
      </c>
      <c r="Z450" t="s">
        <v>570</v>
      </c>
      <c r="AA450" t="s">
        <v>570</v>
      </c>
      <c r="AB450" t="s">
        <v>40</v>
      </c>
      <c r="AC450" t="s">
        <v>2048</v>
      </c>
      <c r="AD450" t="s">
        <v>2048</v>
      </c>
      <c r="AE450" t="s">
        <v>1334</v>
      </c>
      <c r="AF450" t="s">
        <v>570</v>
      </c>
      <c r="AG450" t="s">
        <v>935</v>
      </c>
      <c r="AH450" t="s">
        <v>570</v>
      </c>
    </row>
    <row r="451" spans="2:34" x14ac:dyDescent="0.25">
      <c r="B451" t="s">
        <v>1612</v>
      </c>
      <c r="C451" t="s">
        <v>1472</v>
      </c>
      <c r="D451" t="s">
        <v>267</v>
      </c>
      <c r="E451" t="s">
        <v>588</v>
      </c>
      <c r="F451" t="s">
        <v>334</v>
      </c>
      <c r="G451" t="s">
        <v>41</v>
      </c>
      <c r="H451" t="s">
        <v>339</v>
      </c>
      <c r="I451" t="s">
        <v>339</v>
      </c>
      <c r="J451" t="s">
        <v>339</v>
      </c>
      <c r="K451" t="s">
        <v>339</v>
      </c>
      <c r="L451" t="s">
        <v>339</v>
      </c>
      <c r="M451" t="s">
        <v>339</v>
      </c>
      <c r="N451" t="s">
        <v>339</v>
      </c>
      <c r="O451" t="s">
        <v>339</v>
      </c>
      <c r="P451" t="s">
        <v>570</v>
      </c>
      <c r="Q451" t="s">
        <v>339</v>
      </c>
      <c r="R451" t="s">
        <v>40</v>
      </c>
      <c r="S451" t="s">
        <v>40</v>
      </c>
      <c r="T451" t="s">
        <v>325</v>
      </c>
      <c r="U451" t="s">
        <v>1315</v>
      </c>
      <c r="V451" t="s">
        <v>339</v>
      </c>
      <c r="W451" t="s">
        <v>339</v>
      </c>
      <c r="X451" t="s">
        <v>339</v>
      </c>
      <c r="Y451" t="s">
        <v>339</v>
      </c>
      <c r="Z451" t="s">
        <v>570</v>
      </c>
      <c r="AA451" t="s">
        <v>570</v>
      </c>
      <c r="AB451" t="s">
        <v>40</v>
      </c>
      <c r="AC451" t="s">
        <v>1336</v>
      </c>
      <c r="AD451" t="s">
        <v>1336</v>
      </c>
      <c r="AE451" t="s">
        <v>414</v>
      </c>
      <c r="AF451" t="s">
        <v>570</v>
      </c>
      <c r="AG451" t="s">
        <v>1093</v>
      </c>
      <c r="AH451" t="s">
        <v>570</v>
      </c>
    </row>
    <row r="452" spans="2:34" x14ac:dyDescent="0.25">
      <c r="B452" t="s">
        <v>1614</v>
      </c>
      <c r="C452" t="s">
        <v>1414</v>
      </c>
      <c r="D452" t="s">
        <v>239</v>
      </c>
      <c r="E452" t="s">
        <v>588</v>
      </c>
      <c r="F452" t="s">
        <v>336</v>
      </c>
      <c r="G452" t="s">
        <v>53</v>
      </c>
      <c r="H452" t="s">
        <v>40</v>
      </c>
      <c r="I452" t="s">
        <v>339</v>
      </c>
      <c r="J452" t="s">
        <v>339</v>
      </c>
      <c r="K452" t="s">
        <v>339</v>
      </c>
      <c r="L452" t="s">
        <v>339</v>
      </c>
      <c r="M452" t="s">
        <v>339</v>
      </c>
      <c r="N452" t="s">
        <v>308</v>
      </c>
      <c r="O452" t="s">
        <v>49</v>
      </c>
      <c r="P452" t="s">
        <v>1278</v>
      </c>
      <c r="Q452" t="s">
        <v>339</v>
      </c>
      <c r="R452" t="s">
        <v>308</v>
      </c>
      <c r="S452" t="s">
        <v>308</v>
      </c>
      <c r="T452" t="s">
        <v>42</v>
      </c>
      <c r="U452" t="s">
        <v>689</v>
      </c>
      <c r="V452" t="s">
        <v>339</v>
      </c>
      <c r="W452" t="s">
        <v>339</v>
      </c>
      <c r="X452" t="s">
        <v>339</v>
      </c>
      <c r="Y452" t="s">
        <v>339</v>
      </c>
      <c r="Z452" t="s">
        <v>570</v>
      </c>
      <c r="AA452" t="s">
        <v>570</v>
      </c>
      <c r="AB452" t="s">
        <v>40</v>
      </c>
      <c r="AC452" t="s">
        <v>1375</v>
      </c>
      <c r="AD452" t="s">
        <v>1375</v>
      </c>
      <c r="AE452" t="s">
        <v>1376</v>
      </c>
      <c r="AF452" t="s">
        <v>570</v>
      </c>
      <c r="AG452" t="s">
        <v>1101</v>
      </c>
      <c r="AH452" t="s">
        <v>570</v>
      </c>
    </row>
    <row r="453" spans="2:34" x14ac:dyDescent="0.25">
      <c r="B453" t="s">
        <v>1616</v>
      </c>
      <c r="C453" t="s">
        <v>1417</v>
      </c>
      <c r="D453" t="s">
        <v>568</v>
      </c>
      <c r="E453" t="s">
        <v>731</v>
      </c>
      <c r="F453" t="s">
        <v>326</v>
      </c>
      <c r="G453" t="s">
        <v>53</v>
      </c>
      <c r="H453" t="s">
        <v>41</v>
      </c>
      <c r="I453" t="s">
        <v>339</v>
      </c>
      <c r="J453" t="s">
        <v>339</v>
      </c>
      <c r="K453" t="s">
        <v>339</v>
      </c>
      <c r="L453" t="s">
        <v>339</v>
      </c>
      <c r="M453" t="s">
        <v>339</v>
      </c>
      <c r="N453" t="s">
        <v>339</v>
      </c>
      <c r="O453" t="s">
        <v>339</v>
      </c>
      <c r="P453" t="s">
        <v>570</v>
      </c>
      <c r="Q453" t="s">
        <v>339</v>
      </c>
      <c r="R453" t="s">
        <v>42</v>
      </c>
      <c r="S453" t="s">
        <v>41</v>
      </c>
      <c r="T453" t="s">
        <v>317</v>
      </c>
      <c r="U453" t="s">
        <v>1091</v>
      </c>
      <c r="V453" t="s">
        <v>339</v>
      </c>
      <c r="W453" t="s">
        <v>339</v>
      </c>
      <c r="X453" t="s">
        <v>339</v>
      </c>
      <c r="Y453" t="s">
        <v>339</v>
      </c>
      <c r="Z453" t="s">
        <v>570</v>
      </c>
      <c r="AA453" t="s">
        <v>570</v>
      </c>
      <c r="AB453" t="s">
        <v>40</v>
      </c>
      <c r="AC453" t="s">
        <v>473</v>
      </c>
      <c r="AD453" t="s">
        <v>473</v>
      </c>
      <c r="AE453" t="s">
        <v>414</v>
      </c>
      <c r="AF453" t="s">
        <v>570</v>
      </c>
      <c r="AG453" t="s">
        <v>604</v>
      </c>
      <c r="AH453" t="s">
        <v>570</v>
      </c>
    </row>
    <row r="454" spans="2:34" x14ac:dyDescent="0.25">
      <c r="B454" t="s">
        <v>1618</v>
      </c>
      <c r="C454" t="s">
        <v>1421</v>
      </c>
      <c r="D454" t="s">
        <v>566</v>
      </c>
      <c r="E454" t="s">
        <v>641</v>
      </c>
      <c r="F454" t="s">
        <v>346</v>
      </c>
      <c r="G454" t="s">
        <v>53</v>
      </c>
      <c r="H454" t="s">
        <v>40</v>
      </c>
      <c r="I454" t="s">
        <v>694</v>
      </c>
      <c r="J454" t="s">
        <v>589</v>
      </c>
      <c r="K454" t="s">
        <v>1340</v>
      </c>
      <c r="L454" t="s">
        <v>339</v>
      </c>
      <c r="M454" t="s">
        <v>53</v>
      </c>
      <c r="N454" t="s">
        <v>53</v>
      </c>
      <c r="O454" t="s">
        <v>660</v>
      </c>
      <c r="P454" t="s">
        <v>1097</v>
      </c>
      <c r="Q454" t="s">
        <v>339</v>
      </c>
      <c r="R454" t="s">
        <v>339</v>
      </c>
      <c r="S454" t="s">
        <v>339</v>
      </c>
      <c r="T454" t="s">
        <v>339</v>
      </c>
      <c r="U454" t="s">
        <v>570</v>
      </c>
      <c r="V454" t="s">
        <v>339</v>
      </c>
      <c r="W454" t="s">
        <v>308</v>
      </c>
      <c r="X454" t="s">
        <v>308</v>
      </c>
      <c r="Y454" t="s">
        <v>339</v>
      </c>
      <c r="Z454" t="s">
        <v>570</v>
      </c>
      <c r="AA454" t="s">
        <v>570</v>
      </c>
      <c r="AB454" t="s">
        <v>40</v>
      </c>
      <c r="AC454" t="s">
        <v>1379</v>
      </c>
      <c r="AD454" t="s">
        <v>1230</v>
      </c>
      <c r="AE454" t="s">
        <v>1913</v>
      </c>
      <c r="AF454" t="s">
        <v>570</v>
      </c>
      <c r="AG454" t="s">
        <v>639</v>
      </c>
      <c r="AH454" t="s">
        <v>570</v>
      </c>
    </row>
    <row r="455" spans="2:34" x14ac:dyDescent="0.25">
      <c r="B455" t="s">
        <v>1621</v>
      </c>
      <c r="C455" t="s">
        <v>1499</v>
      </c>
      <c r="D455" t="s">
        <v>229</v>
      </c>
      <c r="E455" t="s">
        <v>588</v>
      </c>
      <c r="F455" t="s">
        <v>335</v>
      </c>
      <c r="G455" t="s">
        <v>47</v>
      </c>
      <c r="H455" t="s">
        <v>41</v>
      </c>
      <c r="I455" t="s">
        <v>339</v>
      </c>
      <c r="J455" t="s">
        <v>339</v>
      </c>
      <c r="K455" t="s">
        <v>339</v>
      </c>
      <c r="L455" t="s">
        <v>339</v>
      </c>
      <c r="M455" t="s">
        <v>339</v>
      </c>
      <c r="N455" t="s">
        <v>339</v>
      </c>
      <c r="O455" t="s">
        <v>339</v>
      </c>
      <c r="P455" t="s">
        <v>570</v>
      </c>
      <c r="Q455" t="s">
        <v>339</v>
      </c>
      <c r="R455" t="s">
        <v>53</v>
      </c>
      <c r="S455" t="s">
        <v>41</v>
      </c>
      <c r="T455" t="s">
        <v>322</v>
      </c>
      <c r="U455" t="s">
        <v>1082</v>
      </c>
      <c r="V455" t="s">
        <v>339</v>
      </c>
      <c r="W455" t="s">
        <v>339</v>
      </c>
      <c r="X455" t="s">
        <v>339</v>
      </c>
      <c r="Y455" t="s">
        <v>339</v>
      </c>
      <c r="Z455" t="s">
        <v>570</v>
      </c>
      <c r="AA455" t="s">
        <v>570</v>
      </c>
      <c r="AB455" t="s">
        <v>40</v>
      </c>
      <c r="AC455" t="s">
        <v>1309</v>
      </c>
      <c r="AD455" t="s">
        <v>1309</v>
      </c>
      <c r="AE455" t="s">
        <v>1343</v>
      </c>
      <c r="AF455" t="s">
        <v>570</v>
      </c>
      <c r="AG455" t="s">
        <v>1067</v>
      </c>
      <c r="AH455" t="s">
        <v>570</v>
      </c>
    </row>
    <row r="456" spans="2:34" x14ac:dyDescent="0.25">
      <c r="B456" t="s">
        <v>1624</v>
      </c>
      <c r="C456" t="s">
        <v>1681</v>
      </c>
      <c r="D456" t="s">
        <v>245</v>
      </c>
      <c r="E456" t="s">
        <v>731</v>
      </c>
      <c r="F456" t="s">
        <v>330</v>
      </c>
      <c r="G456" t="s">
        <v>47</v>
      </c>
      <c r="H456" t="s">
        <v>41</v>
      </c>
      <c r="I456" t="s">
        <v>339</v>
      </c>
      <c r="J456" t="s">
        <v>339</v>
      </c>
      <c r="K456" t="s">
        <v>339</v>
      </c>
      <c r="L456" t="s">
        <v>339</v>
      </c>
      <c r="M456" t="s">
        <v>339</v>
      </c>
      <c r="N456" t="s">
        <v>339</v>
      </c>
      <c r="O456" t="s">
        <v>339</v>
      </c>
      <c r="P456" t="s">
        <v>570</v>
      </c>
      <c r="Q456" t="s">
        <v>339</v>
      </c>
      <c r="R456" t="s">
        <v>42</v>
      </c>
      <c r="S456" t="s">
        <v>53</v>
      </c>
      <c r="T456" t="s">
        <v>317</v>
      </c>
      <c r="U456" t="s">
        <v>655</v>
      </c>
      <c r="V456" t="s">
        <v>339</v>
      </c>
      <c r="W456" t="s">
        <v>339</v>
      </c>
      <c r="X456" t="s">
        <v>339</v>
      </c>
      <c r="Y456" t="s">
        <v>339</v>
      </c>
      <c r="Z456" t="s">
        <v>570</v>
      </c>
      <c r="AA456" t="s">
        <v>570</v>
      </c>
      <c r="AB456" t="s">
        <v>40</v>
      </c>
      <c r="AC456" t="s">
        <v>1296</v>
      </c>
      <c r="AD456" t="s">
        <v>1296</v>
      </c>
      <c r="AE456" t="s">
        <v>1334</v>
      </c>
      <c r="AF456" t="s">
        <v>570</v>
      </c>
      <c r="AG456" t="s">
        <v>838</v>
      </c>
      <c r="AH456" t="s">
        <v>570</v>
      </c>
    </row>
    <row r="457" spans="2:34" x14ac:dyDescent="0.25">
      <c r="B457" t="s">
        <v>1626</v>
      </c>
      <c r="C457" t="s">
        <v>1425</v>
      </c>
      <c r="D457" t="s">
        <v>567</v>
      </c>
      <c r="E457" t="s">
        <v>731</v>
      </c>
      <c r="F457" t="s">
        <v>328</v>
      </c>
      <c r="G457" t="s">
        <v>40</v>
      </c>
      <c r="H457" t="s">
        <v>308</v>
      </c>
      <c r="I457" t="s">
        <v>339</v>
      </c>
      <c r="J457" t="s">
        <v>339</v>
      </c>
      <c r="K457" t="s">
        <v>339</v>
      </c>
      <c r="L457" t="s">
        <v>339</v>
      </c>
      <c r="M457" t="s">
        <v>339</v>
      </c>
      <c r="N457" t="s">
        <v>339</v>
      </c>
      <c r="O457" t="s">
        <v>339</v>
      </c>
      <c r="P457" t="s">
        <v>570</v>
      </c>
      <c r="Q457" t="s">
        <v>339</v>
      </c>
      <c r="R457" t="s">
        <v>53</v>
      </c>
      <c r="S457" t="s">
        <v>53</v>
      </c>
      <c r="T457" t="s">
        <v>324</v>
      </c>
      <c r="U457" t="s">
        <v>811</v>
      </c>
      <c r="V457" t="s">
        <v>339</v>
      </c>
      <c r="W457" t="s">
        <v>339</v>
      </c>
      <c r="X457" t="s">
        <v>339</v>
      </c>
      <c r="Y457" t="s">
        <v>339</v>
      </c>
      <c r="Z457" t="s">
        <v>570</v>
      </c>
      <c r="AA457" t="s">
        <v>570</v>
      </c>
      <c r="AB457" t="s">
        <v>40</v>
      </c>
      <c r="AC457" t="s">
        <v>1251</v>
      </c>
      <c r="AD457" t="s">
        <v>1251</v>
      </c>
      <c r="AE457" t="s">
        <v>1361</v>
      </c>
      <c r="AF457" t="s">
        <v>570</v>
      </c>
      <c r="AG457" t="s">
        <v>698</v>
      </c>
      <c r="AH457" t="s">
        <v>570</v>
      </c>
    </row>
    <row r="458" spans="2:34" x14ac:dyDescent="0.25">
      <c r="B458" t="s">
        <v>1629</v>
      </c>
      <c r="C458" t="s">
        <v>1505</v>
      </c>
      <c r="D458" t="s">
        <v>238</v>
      </c>
      <c r="E458" t="s">
        <v>641</v>
      </c>
      <c r="F458" t="s">
        <v>338</v>
      </c>
      <c r="G458" t="s">
        <v>41</v>
      </c>
      <c r="H458" t="s">
        <v>339</v>
      </c>
      <c r="I458" t="s">
        <v>41</v>
      </c>
      <c r="J458" t="s">
        <v>43</v>
      </c>
      <c r="K458" t="s">
        <v>639</v>
      </c>
      <c r="L458" t="s">
        <v>339</v>
      </c>
      <c r="M458" t="s">
        <v>339</v>
      </c>
      <c r="N458" t="s">
        <v>53</v>
      </c>
      <c r="O458" t="s">
        <v>308</v>
      </c>
      <c r="P458" t="s">
        <v>3129</v>
      </c>
      <c r="Q458" t="s">
        <v>339</v>
      </c>
      <c r="R458" t="s">
        <v>339</v>
      </c>
      <c r="S458" t="s">
        <v>339</v>
      </c>
      <c r="T458" t="s">
        <v>339</v>
      </c>
      <c r="U458" t="s">
        <v>570</v>
      </c>
      <c r="V458" t="s">
        <v>339</v>
      </c>
      <c r="W458" t="s">
        <v>339</v>
      </c>
      <c r="X458" t="s">
        <v>339</v>
      </c>
      <c r="Y458" t="s">
        <v>339</v>
      </c>
      <c r="Z458" t="s">
        <v>570</v>
      </c>
      <c r="AA458" t="s">
        <v>570</v>
      </c>
      <c r="AB458" t="s">
        <v>40</v>
      </c>
      <c r="AC458" t="s">
        <v>3127</v>
      </c>
      <c r="AD458" t="s">
        <v>3127</v>
      </c>
      <c r="AE458" t="s">
        <v>3127</v>
      </c>
      <c r="AF458" t="s">
        <v>570</v>
      </c>
      <c r="AG458" t="s">
        <v>589</v>
      </c>
      <c r="AH458" t="s">
        <v>570</v>
      </c>
    </row>
    <row r="459" spans="2:34" x14ac:dyDescent="0.25">
      <c r="B459" t="s">
        <v>1630</v>
      </c>
      <c r="C459" t="s">
        <v>2357</v>
      </c>
      <c r="D459" t="s">
        <v>567</v>
      </c>
      <c r="E459" t="s">
        <v>588</v>
      </c>
      <c r="F459" t="s">
        <v>328</v>
      </c>
      <c r="G459" t="s">
        <v>308</v>
      </c>
      <c r="H459" t="s">
        <v>308</v>
      </c>
      <c r="I459" t="s">
        <v>339</v>
      </c>
      <c r="J459" t="s">
        <v>339</v>
      </c>
      <c r="K459" t="s">
        <v>339</v>
      </c>
      <c r="L459" t="s">
        <v>339</v>
      </c>
      <c r="M459" t="s">
        <v>339</v>
      </c>
      <c r="N459" t="s">
        <v>339</v>
      </c>
      <c r="O459" t="s">
        <v>339</v>
      </c>
      <c r="P459" t="s">
        <v>570</v>
      </c>
      <c r="Q459" t="s">
        <v>339</v>
      </c>
      <c r="R459" t="s">
        <v>40</v>
      </c>
      <c r="S459" t="s">
        <v>40</v>
      </c>
      <c r="T459" t="s">
        <v>321</v>
      </c>
      <c r="U459" t="s">
        <v>1041</v>
      </c>
      <c r="V459" t="s">
        <v>339</v>
      </c>
      <c r="W459" t="s">
        <v>339</v>
      </c>
      <c r="X459" t="s">
        <v>339</v>
      </c>
      <c r="Y459" t="s">
        <v>339</v>
      </c>
      <c r="Z459" t="s">
        <v>570</v>
      </c>
      <c r="AA459" t="s">
        <v>570</v>
      </c>
      <c r="AB459" t="s">
        <v>40</v>
      </c>
      <c r="AC459" t="s">
        <v>476</v>
      </c>
      <c r="AD459" t="s">
        <v>476</v>
      </c>
      <c r="AE459" t="s">
        <v>2046</v>
      </c>
      <c r="AF459" t="s">
        <v>570</v>
      </c>
      <c r="AG459" t="s">
        <v>723</v>
      </c>
      <c r="AH459" t="s">
        <v>570</v>
      </c>
    </row>
    <row r="460" spans="2:34" x14ac:dyDescent="0.25">
      <c r="B460" t="s">
        <v>1632</v>
      </c>
      <c r="C460" t="s">
        <v>1705</v>
      </c>
      <c r="D460" t="s">
        <v>568</v>
      </c>
      <c r="E460" t="s">
        <v>588</v>
      </c>
      <c r="F460" t="s">
        <v>328</v>
      </c>
      <c r="G460" t="s">
        <v>42</v>
      </c>
      <c r="H460" t="s">
        <v>339</v>
      </c>
      <c r="I460" t="s">
        <v>339</v>
      </c>
      <c r="J460" t="s">
        <v>339</v>
      </c>
      <c r="K460" t="s">
        <v>339</v>
      </c>
      <c r="L460" t="s">
        <v>339</v>
      </c>
      <c r="M460" t="s">
        <v>339</v>
      </c>
      <c r="N460" t="s">
        <v>339</v>
      </c>
      <c r="O460" t="s">
        <v>339</v>
      </c>
      <c r="P460" t="s">
        <v>570</v>
      </c>
      <c r="Q460" t="s">
        <v>339</v>
      </c>
      <c r="R460" t="s">
        <v>53</v>
      </c>
      <c r="S460" t="s">
        <v>40</v>
      </c>
      <c r="T460" t="s">
        <v>52</v>
      </c>
      <c r="U460" t="s">
        <v>880</v>
      </c>
      <c r="V460" t="s">
        <v>339</v>
      </c>
      <c r="W460" t="s">
        <v>339</v>
      </c>
      <c r="X460" t="s">
        <v>339</v>
      </c>
      <c r="Y460" t="s">
        <v>339</v>
      </c>
      <c r="Z460" t="s">
        <v>570</v>
      </c>
      <c r="AA460" t="s">
        <v>570</v>
      </c>
      <c r="AB460" t="s">
        <v>40</v>
      </c>
      <c r="AC460" t="s">
        <v>1351</v>
      </c>
      <c r="AD460" t="s">
        <v>1351</v>
      </c>
      <c r="AE460" t="s">
        <v>1406</v>
      </c>
      <c r="AF460" t="s">
        <v>570</v>
      </c>
      <c r="AG460" t="s">
        <v>768</v>
      </c>
      <c r="AH460" t="s">
        <v>570</v>
      </c>
    </row>
    <row r="461" spans="2:34" x14ac:dyDescent="0.25">
      <c r="B461" t="s">
        <v>1634</v>
      </c>
      <c r="C461" t="s">
        <v>1433</v>
      </c>
      <c r="D461" t="s">
        <v>251</v>
      </c>
      <c r="E461" t="s">
        <v>641</v>
      </c>
      <c r="F461" t="s">
        <v>330</v>
      </c>
      <c r="G461" t="s">
        <v>40</v>
      </c>
      <c r="H461" t="s">
        <v>339</v>
      </c>
      <c r="I461" t="s">
        <v>43</v>
      </c>
      <c r="J461" t="s">
        <v>46</v>
      </c>
      <c r="K461" t="s">
        <v>346</v>
      </c>
      <c r="L461" t="s">
        <v>339</v>
      </c>
      <c r="M461" t="s">
        <v>339</v>
      </c>
      <c r="N461" t="s">
        <v>308</v>
      </c>
      <c r="O461" t="s">
        <v>41</v>
      </c>
      <c r="P461" t="s">
        <v>756</v>
      </c>
      <c r="Q461" t="s">
        <v>339</v>
      </c>
      <c r="R461" t="s">
        <v>339</v>
      </c>
      <c r="S461" t="s">
        <v>339</v>
      </c>
      <c r="T461" t="s">
        <v>339</v>
      </c>
      <c r="U461" t="s">
        <v>570</v>
      </c>
      <c r="V461" t="s">
        <v>339</v>
      </c>
      <c r="W461" t="s">
        <v>339</v>
      </c>
      <c r="X461" t="s">
        <v>339</v>
      </c>
      <c r="Y461" t="s">
        <v>339</v>
      </c>
      <c r="Z461" t="s">
        <v>570</v>
      </c>
      <c r="AA461" t="s">
        <v>570</v>
      </c>
      <c r="AB461" t="s">
        <v>40</v>
      </c>
      <c r="AC461" t="s">
        <v>1434</v>
      </c>
      <c r="AD461" t="s">
        <v>1434</v>
      </c>
      <c r="AE461" t="s">
        <v>1434</v>
      </c>
      <c r="AF461" t="s">
        <v>570</v>
      </c>
      <c r="AG461" t="s">
        <v>783</v>
      </c>
      <c r="AH461" t="s">
        <v>570</v>
      </c>
    </row>
    <row r="462" spans="2:34" x14ac:dyDescent="0.25">
      <c r="B462" t="s">
        <v>1636</v>
      </c>
      <c r="C462" t="s">
        <v>1436</v>
      </c>
      <c r="D462" t="s">
        <v>264</v>
      </c>
      <c r="E462" t="s">
        <v>594</v>
      </c>
      <c r="F462" t="s">
        <v>328</v>
      </c>
      <c r="G462" t="s">
        <v>308</v>
      </c>
      <c r="H462" t="s">
        <v>339</v>
      </c>
      <c r="I462" t="s">
        <v>339</v>
      </c>
      <c r="J462" t="s">
        <v>339</v>
      </c>
      <c r="K462" t="s">
        <v>339</v>
      </c>
      <c r="L462" t="s">
        <v>339</v>
      </c>
      <c r="M462" t="s">
        <v>339</v>
      </c>
      <c r="N462" t="s">
        <v>42</v>
      </c>
      <c r="O462" t="s">
        <v>321</v>
      </c>
      <c r="P462" t="s">
        <v>742</v>
      </c>
      <c r="Q462" t="s">
        <v>339</v>
      </c>
      <c r="R462" t="s">
        <v>339</v>
      </c>
      <c r="S462" t="s">
        <v>339</v>
      </c>
      <c r="T462" t="s">
        <v>339</v>
      </c>
      <c r="U462" t="s">
        <v>570</v>
      </c>
      <c r="V462" t="s">
        <v>339</v>
      </c>
      <c r="W462" t="s">
        <v>339</v>
      </c>
      <c r="X462" t="s">
        <v>339</v>
      </c>
      <c r="Y462" t="s">
        <v>339</v>
      </c>
      <c r="Z462" t="s">
        <v>570</v>
      </c>
      <c r="AA462" t="s">
        <v>570</v>
      </c>
      <c r="AB462" t="s">
        <v>40</v>
      </c>
      <c r="AC462" t="s">
        <v>343</v>
      </c>
      <c r="AD462" t="s">
        <v>343</v>
      </c>
      <c r="AE462" t="s">
        <v>343</v>
      </c>
      <c r="AF462" t="s">
        <v>570</v>
      </c>
      <c r="AG462" t="s">
        <v>944</v>
      </c>
      <c r="AH462" t="s">
        <v>570</v>
      </c>
    </row>
    <row r="463" spans="2:34" x14ac:dyDescent="0.25">
      <c r="B463" t="s">
        <v>1638</v>
      </c>
      <c r="C463" t="s">
        <v>3130</v>
      </c>
      <c r="D463" t="s">
        <v>568</v>
      </c>
      <c r="E463" t="s">
        <v>588</v>
      </c>
      <c r="F463" t="s">
        <v>334</v>
      </c>
      <c r="G463" t="s">
        <v>308</v>
      </c>
      <c r="H463" t="s">
        <v>339</v>
      </c>
      <c r="I463" t="s">
        <v>339</v>
      </c>
      <c r="J463" t="s">
        <v>339</v>
      </c>
      <c r="K463" t="s">
        <v>339</v>
      </c>
      <c r="L463" t="s">
        <v>339</v>
      </c>
      <c r="M463" t="s">
        <v>339</v>
      </c>
      <c r="N463" t="s">
        <v>339</v>
      </c>
      <c r="O463" t="s">
        <v>339</v>
      </c>
      <c r="P463" t="s">
        <v>570</v>
      </c>
      <c r="Q463" t="s">
        <v>339</v>
      </c>
      <c r="R463" t="s">
        <v>308</v>
      </c>
      <c r="S463" t="s">
        <v>308</v>
      </c>
      <c r="T463" t="s">
        <v>42</v>
      </c>
      <c r="U463" t="s">
        <v>689</v>
      </c>
      <c r="V463" t="s">
        <v>339</v>
      </c>
      <c r="W463" t="s">
        <v>339</v>
      </c>
      <c r="X463" t="s">
        <v>339</v>
      </c>
      <c r="Y463" t="s">
        <v>339</v>
      </c>
      <c r="Z463" t="s">
        <v>570</v>
      </c>
      <c r="AA463" t="s">
        <v>570</v>
      </c>
      <c r="AB463" t="s">
        <v>308</v>
      </c>
      <c r="AC463" t="s">
        <v>432</v>
      </c>
      <c r="AD463" t="s">
        <v>432</v>
      </c>
      <c r="AE463" t="s">
        <v>487</v>
      </c>
      <c r="AF463" t="s">
        <v>570</v>
      </c>
      <c r="AG463" t="s">
        <v>1099</v>
      </c>
      <c r="AH463" t="s">
        <v>570</v>
      </c>
    </row>
    <row r="464" spans="2:34" x14ac:dyDescent="0.25">
      <c r="B464" t="s">
        <v>1640</v>
      </c>
      <c r="C464" t="s">
        <v>1519</v>
      </c>
      <c r="D464" t="s">
        <v>688</v>
      </c>
      <c r="E464" t="s">
        <v>588</v>
      </c>
      <c r="F464" t="s">
        <v>335</v>
      </c>
      <c r="G464" t="s">
        <v>44</v>
      </c>
      <c r="H464" t="s">
        <v>339</v>
      </c>
      <c r="I464" t="s">
        <v>339</v>
      </c>
      <c r="J464" t="s">
        <v>339</v>
      </c>
      <c r="K464" t="s">
        <v>339</v>
      </c>
      <c r="L464" t="s">
        <v>339</v>
      </c>
      <c r="M464" t="s">
        <v>339</v>
      </c>
      <c r="N464" t="s">
        <v>339</v>
      </c>
      <c r="O464" t="s">
        <v>339</v>
      </c>
      <c r="P464" t="s">
        <v>570</v>
      </c>
      <c r="Q464" t="s">
        <v>339</v>
      </c>
      <c r="R464" t="s">
        <v>40</v>
      </c>
      <c r="S464" t="s">
        <v>308</v>
      </c>
      <c r="T464" t="s">
        <v>46</v>
      </c>
      <c r="U464" t="s">
        <v>764</v>
      </c>
      <c r="V464" t="s">
        <v>339</v>
      </c>
      <c r="W464" t="s">
        <v>339</v>
      </c>
      <c r="X464" t="s">
        <v>339</v>
      </c>
      <c r="Y464" t="s">
        <v>339</v>
      </c>
      <c r="Z464" t="s">
        <v>570</v>
      </c>
      <c r="AA464" t="s">
        <v>570</v>
      </c>
      <c r="AB464" t="s">
        <v>308</v>
      </c>
      <c r="AC464" t="s">
        <v>1370</v>
      </c>
      <c r="AD464" t="s">
        <v>1370</v>
      </c>
      <c r="AE464" t="s">
        <v>1452</v>
      </c>
      <c r="AF464" t="s">
        <v>570</v>
      </c>
      <c r="AG464" t="s">
        <v>1107</v>
      </c>
      <c r="AH464" t="s">
        <v>570</v>
      </c>
    </row>
    <row r="465" spans="2:34" x14ac:dyDescent="0.25">
      <c r="B465" t="s">
        <v>1642</v>
      </c>
      <c r="C465" t="s">
        <v>1534</v>
      </c>
      <c r="D465" t="s">
        <v>567</v>
      </c>
      <c r="E465" t="s">
        <v>731</v>
      </c>
      <c r="F465" t="s">
        <v>332</v>
      </c>
      <c r="G465" t="s">
        <v>45</v>
      </c>
      <c r="H465" t="s">
        <v>41</v>
      </c>
      <c r="I465" t="s">
        <v>339</v>
      </c>
      <c r="J465" t="s">
        <v>339</v>
      </c>
      <c r="K465" t="s">
        <v>339</v>
      </c>
      <c r="L465" t="s">
        <v>339</v>
      </c>
      <c r="M465" t="s">
        <v>339</v>
      </c>
      <c r="N465" t="s">
        <v>339</v>
      </c>
      <c r="O465" t="s">
        <v>339</v>
      </c>
      <c r="P465" t="s">
        <v>570</v>
      </c>
      <c r="Q465" t="s">
        <v>339</v>
      </c>
      <c r="R465" t="s">
        <v>43</v>
      </c>
      <c r="S465" t="s">
        <v>40</v>
      </c>
      <c r="T465" t="s">
        <v>44</v>
      </c>
      <c r="U465" t="s">
        <v>612</v>
      </c>
      <c r="V465" t="s">
        <v>339</v>
      </c>
      <c r="W465" t="s">
        <v>339</v>
      </c>
      <c r="X465" t="s">
        <v>339</v>
      </c>
      <c r="Y465" t="s">
        <v>339</v>
      </c>
      <c r="Z465" t="s">
        <v>570</v>
      </c>
      <c r="AA465" t="s">
        <v>570</v>
      </c>
      <c r="AB465" t="s">
        <v>308</v>
      </c>
      <c r="AC465" t="s">
        <v>1375</v>
      </c>
      <c r="AD465" t="s">
        <v>1375</v>
      </c>
      <c r="AE465" t="s">
        <v>1379</v>
      </c>
      <c r="AF465" t="s">
        <v>570</v>
      </c>
      <c r="AG465" t="s">
        <v>891</v>
      </c>
      <c r="AH465" t="s">
        <v>570</v>
      </c>
    </row>
    <row r="466" spans="2:34" x14ac:dyDescent="0.25">
      <c r="B466" t="s">
        <v>54</v>
      </c>
      <c r="C466" t="s">
        <v>571</v>
      </c>
      <c r="D466" t="s">
        <v>55</v>
      </c>
      <c r="E466" t="s">
        <v>572</v>
      </c>
      <c r="F466" t="s">
        <v>573</v>
      </c>
      <c r="G466" t="s">
        <v>56</v>
      </c>
      <c r="H466" t="s">
        <v>574</v>
      </c>
      <c r="I466" t="s">
        <v>64</v>
      </c>
      <c r="J466" t="s">
        <v>65</v>
      </c>
      <c r="K466" t="s">
        <v>58</v>
      </c>
      <c r="L466" t="s">
        <v>66</v>
      </c>
      <c r="M466" t="s">
        <v>67</v>
      </c>
      <c r="N466" t="s">
        <v>65</v>
      </c>
      <c r="O466" t="s">
        <v>58</v>
      </c>
      <c r="P466" t="s">
        <v>69</v>
      </c>
      <c r="Q466" t="s">
        <v>66</v>
      </c>
      <c r="R466" t="s">
        <v>575</v>
      </c>
      <c r="S466" t="s">
        <v>576</v>
      </c>
      <c r="T466" t="s">
        <v>58</v>
      </c>
      <c r="U466" t="s">
        <v>577</v>
      </c>
      <c r="V466" t="s">
        <v>66</v>
      </c>
      <c r="W466" t="s">
        <v>157</v>
      </c>
      <c r="X466" t="s">
        <v>62</v>
      </c>
      <c r="Y466" t="s">
        <v>66</v>
      </c>
      <c r="Z466" t="s">
        <v>147</v>
      </c>
      <c r="AA466" t="s">
        <v>578</v>
      </c>
      <c r="AB466" t="s">
        <v>579</v>
      </c>
      <c r="AC466" t="s">
        <v>580</v>
      </c>
      <c r="AD466" t="s">
        <v>581</v>
      </c>
      <c r="AE466" t="s">
        <v>582</v>
      </c>
      <c r="AF466" t="s">
        <v>583</v>
      </c>
      <c r="AG466" t="s">
        <v>584</v>
      </c>
      <c r="AH466" t="s">
        <v>585</v>
      </c>
    </row>
    <row r="467" spans="2:34" x14ac:dyDescent="0.25">
      <c r="B467" t="s">
        <v>1644</v>
      </c>
      <c r="C467" t="s">
        <v>2359</v>
      </c>
      <c r="D467" t="s">
        <v>250</v>
      </c>
      <c r="E467" t="s">
        <v>594</v>
      </c>
      <c r="F467" t="s">
        <v>330</v>
      </c>
      <c r="G467" t="s">
        <v>308</v>
      </c>
      <c r="H467" t="s">
        <v>339</v>
      </c>
      <c r="I467" t="s">
        <v>339</v>
      </c>
      <c r="J467" t="s">
        <v>339</v>
      </c>
      <c r="K467" t="s">
        <v>339</v>
      </c>
      <c r="L467" t="s">
        <v>339</v>
      </c>
      <c r="M467" t="s">
        <v>339</v>
      </c>
      <c r="N467" t="s">
        <v>40</v>
      </c>
      <c r="O467" t="s">
        <v>42</v>
      </c>
      <c r="P467" t="s">
        <v>981</v>
      </c>
      <c r="Q467" t="s">
        <v>339</v>
      </c>
      <c r="R467" t="s">
        <v>339</v>
      </c>
      <c r="S467" t="s">
        <v>339</v>
      </c>
      <c r="T467" t="s">
        <v>339</v>
      </c>
      <c r="U467" t="s">
        <v>570</v>
      </c>
      <c r="V467" t="s">
        <v>339</v>
      </c>
      <c r="W467" t="s">
        <v>339</v>
      </c>
      <c r="X467" t="s">
        <v>339</v>
      </c>
      <c r="Y467" t="s">
        <v>339</v>
      </c>
      <c r="Z467" t="s">
        <v>570</v>
      </c>
      <c r="AA467" t="s">
        <v>570</v>
      </c>
      <c r="AB467" t="s">
        <v>308</v>
      </c>
      <c r="AC467" t="s">
        <v>1441</v>
      </c>
      <c r="AD467" t="s">
        <v>1441</v>
      </c>
      <c r="AE467" t="s">
        <v>1441</v>
      </c>
      <c r="AF467" t="s">
        <v>570</v>
      </c>
      <c r="AG467" t="s">
        <v>658</v>
      </c>
      <c r="AH467" t="s">
        <v>570</v>
      </c>
    </row>
    <row r="468" spans="2:34" x14ac:dyDescent="0.25">
      <c r="B468" t="s">
        <v>1646</v>
      </c>
      <c r="C468" t="s">
        <v>1451</v>
      </c>
      <c r="D468" t="s">
        <v>252</v>
      </c>
      <c r="E468" t="s">
        <v>588</v>
      </c>
      <c r="F468" t="s">
        <v>324</v>
      </c>
      <c r="G468" t="s">
        <v>47</v>
      </c>
      <c r="H468" t="s">
        <v>339</v>
      </c>
      <c r="I468" t="s">
        <v>339</v>
      </c>
      <c r="J468" t="s">
        <v>339</v>
      </c>
      <c r="K468" t="s">
        <v>339</v>
      </c>
      <c r="L468" t="s">
        <v>339</v>
      </c>
      <c r="M468" t="s">
        <v>339</v>
      </c>
      <c r="N468" t="s">
        <v>339</v>
      </c>
      <c r="O468" t="s">
        <v>339</v>
      </c>
      <c r="P468" t="s">
        <v>570</v>
      </c>
      <c r="Q468" t="s">
        <v>339</v>
      </c>
      <c r="R468" t="s">
        <v>308</v>
      </c>
      <c r="S468" t="s">
        <v>308</v>
      </c>
      <c r="T468" t="s">
        <v>46</v>
      </c>
      <c r="U468" t="s">
        <v>764</v>
      </c>
      <c r="V468" t="s">
        <v>339</v>
      </c>
      <c r="W468" t="s">
        <v>339</v>
      </c>
      <c r="X468" t="s">
        <v>339</v>
      </c>
      <c r="Y468" t="s">
        <v>339</v>
      </c>
      <c r="Z468" t="s">
        <v>570</v>
      </c>
      <c r="AA468" t="s">
        <v>570</v>
      </c>
      <c r="AB468" t="s">
        <v>308</v>
      </c>
      <c r="AC468" t="s">
        <v>1370</v>
      </c>
      <c r="AD468" t="s">
        <v>1370</v>
      </c>
      <c r="AE468" t="s">
        <v>1452</v>
      </c>
      <c r="AF468" t="s">
        <v>570</v>
      </c>
      <c r="AG468" t="s">
        <v>821</v>
      </c>
      <c r="AH468" t="s">
        <v>570</v>
      </c>
    </row>
    <row r="469" spans="2:34" x14ac:dyDescent="0.25">
      <c r="B469" t="s">
        <v>1648</v>
      </c>
      <c r="C469" t="s">
        <v>1456</v>
      </c>
      <c r="D469" t="s">
        <v>241</v>
      </c>
      <c r="E469" t="s">
        <v>731</v>
      </c>
      <c r="F469" t="s">
        <v>328</v>
      </c>
      <c r="G469" t="s">
        <v>41</v>
      </c>
      <c r="H469" t="s">
        <v>308</v>
      </c>
      <c r="I469" t="s">
        <v>339</v>
      </c>
      <c r="J469" t="s">
        <v>339</v>
      </c>
      <c r="K469" t="s">
        <v>339</v>
      </c>
      <c r="L469" t="s">
        <v>339</v>
      </c>
      <c r="M469" t="s">
        <v>339</v>
      </c>
      <c r="N469" t="s">
        <v>339</v>
      </c>
      <c r="O469" t="s">
        <v>339</v>
      </c>
      <c r="P469" t="s">
        <v>570</v>
      </c>
      <c r="Q469" t="s">
        <v>339</v>
      </c>
      <c r="R469" t="s">
        <v>308</v>
      </c>
      <c r="S469" t="s">
        <v>308</v>
      </c>
      <c r="T469" t="s">
        <v>43</v>
      </c>
      <c r="U469" t="s">
        <v>1091</v>
      </c>
      <c r="V469" t="s">
        <v>339</v>
      </c>
      <c r="W469" t="s">
        <v>308</v>
      </c>
      <c r="X469" t="s">
        <v>339</v>
      </c>
      <c r="Y469" t="s">
        <v>339</v>
      </c>
      <c r="Z469" t="s">
        <v>570</v>
      </c>
      <c r="AA469" t="s">
        <v>570</v>
      </c>
      <c r="AB469" t="s">
        <v>308</v>
      </c>
      <c r="AC469" t="s">
        <v>1434</v>
      </c>
      <c r="AD469" t="s">
        <v>1434</v>
      </c>
      <c r="AE469" t="s">
        <v>486</v>
      </c>
      <c r="AF469" t="s">
        <v>570</v>
      </c>
      <c r="AG469" t="s">
        <v>898</v>
      </c>
      <c r="AH469" t="s">
        <v>570</v>
      </c>
    </row>
    <row r="470" spans="2:34" x14ac:dyDescent="0.25">
      <c r="B470" t="s">
        <v>1651</v>
      </c>
      <c r="C470" t="s">
        <v>1458</v>
      </c>
      <c r="D470" t="s">
        <v>258</v>
      </c>
      <c r="E470" t="s">
        <v>731</v>
      </c>
      <c r="F470" t="s">
        <v>332</v>
      </c>
      <c r="G470" t="s">
        <v>47</v>
      </c>
      <c r="H470" t="s">
        <v>40</v>
      </c>
      <c r="I470" t="s">
        <v>339</v>
      </c>
      <c r="J470" t="s">
        <v>339</v>
      </c>
      <c r="K470" t="s">
        <v>339</v>
      </c>
      <c r="L470" t="s">
        <v>339</v>
      </c>
      <c r="M470" t="s">
        <v>339</v>
      </c>
      <c r="N470" t="s">
        <v>339</v>
      </c>
      <c r="O470" t="s">
        <v>339</v>
      </c>
      <c r="P470" t="s">
        <v>570</v>
      </c>
      <c r="Q470" t="s">
        <v>339</v>
      </c>
      <c r="R470" t="s">
        <v>53</v>
      </c>
      <c r="S470" t="s">
        <v>41</v>
      </c>
      <c r="T470" t="s">
        <v>47</v>
      </c>
      <c r="U470" t="s">
        <v>2769</v>
      </c>
      <c r="V470" t="s">
        <v>339</v>
      </c>
      <c r="W470" t="s">
        <v>339</v>
      </c>
      <c r="X470" t="s">
        <v>339</v>
      </c>
      <c r="Y470" t="s">
        <v>339</v>
      </c>
      <c r="Z470" t="s">
        <v>570</v>
      </c>
      <c r="AA470" t="s">
        <v>570</v>
      </c>
      <c r="AB470" t="s">
        <v>308</v>
      </c>
      <c r="AC470" t="s">
        <v>476</v>
      </c>
      <c r="AD470" t="s">
        <v>476</v>
      </c>
      <c r="AE470" t="s">
        <v>1406</v>
      </c>
      <c r="AF470" t="s">
        <v>570</v>
      </c>
      <c r="AG470" t="s">
        <v>779</v>
      </c>
      <c r="AH470" t="s">
        <v>570</v>
      </c>
    </row>
    <row r="471" spans="2:34" x14ac:dyDescent="0.25">
      <c r="B471" t="s">
        <v>1654</v>
      </c>
      <c r="C471" t="s">
        <v>1812</v>
      </c>
      <c r="D471" t="s">
        <v>252</v>
      </c>
      <c r="E471" t="s">
        <v>1114</v>
      </c>
      <c r="F471" t="s">
        <v>346</v>
      </c>
      <c r="G471" t="s">
        <v>53</v>
      </c>
      <c r="H471" t="s">
        <v>339</v>
      </c>
      <c r="I471" t="s">
        <v>339</v>
      </c>
      <c r="J471" t="s">
        <v>339</v>
      </c>
      <c r="K471" t="s">
        <v>339</v>
      </c>
      <c r="L471" t="s">
        <v>339</v>
      </c>
      <c r="M471" t="s">
        <v>339</v>
      </c>
      <c r="N471" t="s">
        <v>339</v>
      </c>
      <c r="O471" t="s">
        <v>339</v>
      </c>
      <c r="P471" t="s">
        <v>570</v>
      </c>
      <c r="Q471" t="s">
        <v>339</v>
      </c>
      <c r="R471" t="s">
        <v>308</v>
      </c>
      <c r="S471" t="s">
        <v>308</v>
      </c>
      <c r="T471" t="s">
        <v>42</v>
      </c>
      <c r="U471" t="s">
        <v>689</v>
      </c>
      <c r="V471" t="s">
        <v>339</v>
      </c>
      <c r="W471" t="s">
        <v>339</v>
      </c>
      <c r="X471" t="s">
        <v>339</v>
      </c>
      <c r="Y471" t="s">
        <v>339</v>
      </c>
      <c r="Z471" t="s">
        <v>570</v>
      </c>
      <c r="AA471" t="s">
        <v>570</v>
      </c>
      <c r="AB471" t="s">
        <v>308</v>
      </c>
      <c r="AC471" t="s">
        <v>432</v>
      </c>
      <c r="AD471" t="s">
        <v>432</v>
      </c>
      <c r="AE471" t="s">
        <v>487</v>
      </c>
      <c r="AF471" t="s">
        <v>570</v>
      </c>
      <c r="AG471" t="s">
        <v>746</v>
      </c>
      <c r="AH471" t="s">
        <v>570</v>
      </c>
    </row>
    <row r="472" spans="2:34" x14ac:dyDescent="0.25">
      <c r="B472" t="s">
        <v>1656</v>
      </c>
      <c r="C472" t="s">
        <v>2365</v>
      </c>
      <c r="D472" t="s">
        <v>563</v>
      </c>
      <c r="E472" t="s">
        <v>594</v>
      </c>
      <c r="F472" t="s">
        <v>324</v>
      </c>
      <c r="G472" t="s">
        <v>40</v>
      </c>
      <c r="H472" t="s">
        <v>339</v>
      </c>
      <c r="I472" t="s">
        <v>339</v>
      </c>
      <c r="J472" t="s">
        <v>339</v>
      </c>
      <c r="K472" t="s">
        <v>339</v>
      </c>
      <c r="L472" t="s">
        <v>339</v>
      </c>
      <c r="M472" t="s">
        <v>339</v>
      </c>
      <c r="N472" t="s">
        <v>40</v>
      </c>
      <c r="O472" t="s">
        <v>45</v>
      </c>
      <c r="P472" t="s">
        <v>742</v>
      </c>
      <c r="Q472" t="s">
        <v>339</v>
      </c>
      <c r="R472" t="s">
        <v>308</v>
      </c>
      <c r="S472" t="s">
        <v>339</v>
      </c>
      <c r="T472" t="s">
        <v>339</v>
      </c>
      <c r="U472" t="s">
        <v>570</v>
      </c>
      <c r="V472" t="s">
        <v>339</v>
      </c>
      <c r="W472" t="s">
        <v>339</v>
      </c>
      <c r="X472" t="s">
        <v>339</v>
      </c>
      <c r="Y472" t="s">
        <v>339</v>
      </c>
      <c r="Z472" t="s">
        <v>570</v>
      </c>
      <c r="AA472" t="s">
        <v>570</v>
      </c>
      <c r="AB472" t="s">
        <v>308</v>
      </c>
      <c r="AC472" t="s">
        <v>1682</v>
      </c>
      <c r="AD472" t="s">
        <v>1682</v>
      </c>
      <c r="AE472" t="s">
        <v>1682</v>
      </c>
      <c r="AF472" t="s">
        <v>570</v>
      </c>
      <c r="AG472" t="s">
        <v>956</v>
      </c>
      <c r="AH472" t="s">
        <v>570</v>
      </c>
    </row>
    <row r="473" spans="2:34" x14ac:dyDescent="0.25">
      <c r="B473" t="s">
        <v>1658</v>
      </c>
      <c r="C473" t="s">
        <v>2059</v>
      </c>
      <c r="D473" t="s">
        <v>1444</v>
      </c>
      <c r="E473" t="s">
        <v>594</v>
      </c>
      <c r="F473" t="s">
        <v>335</v>
      </c>
      <c r="G473" t="s">
        <v>53</v>
      </c>
      <c r="H473" t="s">
        <v>339</v>
      </c>
      <c r="I473" t="s">
        <v>339</v>
      </c>
      <c r="J473" t="s">
        <v>339</v>
      </c>
      <c r="K473" t="s">
        <v>339</v>
      </c>
      <c r="L473" t="s">
        <v>339</v>
      </c>
      <c r="M473" t="s">
        <v>339</v>
      </c>
      <c r="N473" t="s">
        <v>42</v>
      </c>
      <c r="O473" t="s">
        <v>44</v>
      </c>
      <c r="P473" t="s">
        <v>3131</v>
      </c>
      <c r="Q473" t="s">
        <v>339</v>
      </c>
      <c r="R473" t="s">
        <v>339</v>
      </c>
      <c r="S473" t="s">
        <v>339</v>
      </c>
      <c r="T473" t="s">
        <v>339</v>
      </c>
      <c r="U473" t="s">
        <v>570</v>
      </c>
      <c r="V473" t="s">
        <v>339</v>
      </c>
      <c r="W473" t="s">
        <v>339</v>
      </c>
      <c r="X473" t="s">
        <v>339</v>
      </c>
      <c r="Y473" t="s">
        <v>339</v>
      </c>
      <c r="Z473" t="s">
        <v>570</v>
      </c>
      <c r="AA473" t="s">
        <v>570</v>
      </c>
      <c r="AB473" t="s">
        <v>308</v>
      </c>
      <c r="AC473" t="s">
        <v>418</v>
      </c>
      <c r="AD473" t="s">
        <v>418</v>
      </c>
      <c r="AE473" t="s">
        <v>418</v>
      </c>
      <c r="AF473" t="s">
        <v>570</v>
      </c>
      <c r="AG473" t="s">
        <v>642</v>
      </c>
      <c r="AH473" t="s">
        <v>570</v>
      </c>
    </row>
    <row r="474" spans="2:34" x14ac:dyDescent="0.25">
      <c r="B474" t="s">
        <v>1660</v>
      </c>
      <c r="C474" t="s">
        <v>2060</v>
      </c>
      <c r="D474" t="s">
        <v>561</v>
      </c>
      <c r="E474" t="s">
        <v>588</v>
      </c>
      <c r="F474" t="s">
        <v>332</v>
      </c>
      <c r="G474" t="s">
        <v>53</v>
      </c>
      <c r="H474" t="s">
        <v>339</v>
      </c>
      <c r="I474" t="s">
        <v>339</v>
      </c>
      <c r="J474" t="s">
        <v>339</v>
      </c>
      <c r="K474" t="s">
        <v>339</v>
      </c>
      <c r="L474" t="s">
        <v>339</v>
      </c>
      <c r="M474" t="s">
        <v>339</v>
      </c>
      <c r="N474" t="s">
        <v>339</v>
      </c>
      <c r="O474" t="s">
        <v>339</v>
      </c>
      <c r="P474" t="s">
        <v>570</v>
      </c>
      <c r="Q474" t="s">
        <v>339</v>
      </c>
      <c r="R474" t="s">
        <v>41</v>
      </c>
      <c r="S474" t="s">
        <v>308</v>
      </c>
      <c r="T474" t="s">
        <v>51</v>
      </c>
      <c r="U474" t="s">
        <v>1063</v>
      </c>
      <c r="V474" t="s">
        <v>339</v>
      </c>
      <c r="W474" t="s">
        <v>339</v>
      </c>
      <c r="X474" t="s">
        <v>339</v>
      </c>
      <c r="Y474" t="s">
        <v>339</v>
      </c>
      <c r="Z474" t="s">
        <v>570</v>
      </c>
      <c r="AA474" t="s">
        <v>570</v>
      </c>
      <c r="AB474" t="s">
        <v>308</v>
      </c>
      <c r="AC474" t="s">
        <v>1392</v>
      </c>
      <c r="AD474" t="s">
        <v>1392</v>
      </c>
      <c r="AE474" t="s">
        <v>1370</v>
      </c>
      <c r="AF474" t="s">
        <v>570</v>
      </c>
      <c r="AG474" t="s">
        <v>659</v>
      </c>
      <c r="AH474" t="s">
        <v>570</v>
      </c>
    </row>
    <row r="475" spans="2:34" x14ac:dyDescent="0.25">
      <c r="B475" t="s">
        <v>1662</v>
      </c>
      <c r="C475" t="s">
        <v>1471</v>
      </c>
      <c r="D475" t="s">
        <v>255</v>
      </c>
      <c r="E475" t="s">
        <v>731</v>
      </c>
      <c r="F475" t="s">
        <v>637</v>
      </c>
      <c r="G475" t="s">
        <v>48</v>
      </c>
      <c r="H475" t="s">
        <v>40</v>
      </c>
      <c r="I475" t="s">
        <v>339</v>
      </c>
      <c r="J475" t="s">
        <v>339</v>
      </c>
      <c r="K475" t="s">
        <v>339</v>
      </c>
      <c r="L475" t="s">
        <v>339</v>
      </c>
      <c r="M475" t="s">
        <v>339</v>
      </c>
      <c r="N475" t="s">
        <v>339</v>
      </c>
      <c r="O475" t="s">
        <v>339</v>
      </c>
      <c r="P475" t="s">
        <v>570</v>
      </c>
      <c r="Q475" t="s">
        <v>339</v>
      </c>
      <c r="R475" t="s">
        <v>308</v>
      </c>
      <c r="S475" t="s">
        <v>308</v>
      </c>
      <c r="T475" t="s">
        <v>44</v>
      </c>
      <c r="U475" t="s">
        <v>1082</v>
      </c>
      <c r="V475" t="s">
        <v>339</v>
      </c>
      <c r="W475" t="s">
        <v>339</v>
      </c>
      <c r="X475" t="s">
        <v>339</v>
      </c>
      <c r="Y475" t="s">
        <v>339</v>
      </c>
      <c r="Z475" t="s">
        <v>570</v>
      </c>
      <c r="AA475" t="s">
        <v>570</v>
      </c>
      <c r="AB475" t="s">
        <v>308</v>
      </c>
      <c r="AC475" t="s">
        <v>1379</v>
      </c>
      <c r="AD475" t="s">
        <v>1379</v>
      </c>
      <c r="AE475" t="s">
        <v>1445</v>
      </c>
      <c r="AF475" t="s">
        <v>570</v>
      </c>
      <c r="AG475" t="s">
        <v>644</v>
      </c>
      <c r="AH475" t="s">
        <v>570</v>
      </c>
    </row>
    <row r="476" spans="2:34" x14ac:dyDescent="0.25">
      <c r="B476" t="s">
        <v>1664</v>
      </c>
      <c r="C476" t="s">
        <v>1617</v>
      </c>
      <c r="D476" t="s">
        <v>259</v>
      </c>
      <c r="E476" t="s">
        <v>588</v>
      </c>
      <c r="F476" t="s">
        <v>334</v>
      </c>
      <c r="G476" t="s">
        <v>44</v>
      </c>
      <c r="H476" t="s">
        <v>339</v>
      </c>
      <c r="I476" t="s">
        <v>339</v>
      </c>
      <c r="J476" t="s">
        <v>339</v>
      </c>
      <c r="K476" t="s">
        <v>339</v>
      </c>
      <c r="L476" t="s">
        <v>339</v>
      </c>
      <c r="M476" t="s">
        <v>339</v>
      </c>
      <c r="N476" t="s">
        <v>339</v>
      </c>
      <c r="O476" t="s">
        <v>339</v>
      </c>
      <c r="P476" t="s">
        <v>570</v>
      </c>
      <c r="Q476" t="s">
        <v>339</v>
      </c>
      <c r="R476" t="s">
        <v>40</v>
      </c>
      <c r="S476" t="s">
        <v>308</v>
      </c>
      <c r="T476" t="s">
        <v>46</v>
      </c>
      <c r="U476" t="s">
        <v>764</v>
      </c>
      <c r="V476" t="s">
        <v>339</v>
      </c>
      <c r="W476" t="s">
        <v>339</v>
      </c>
      <c r="X476" t="s">
        <v>339</v>
      </c>
      <c r="Y476" t="s">
        <v>339</v>
      </c>
      <c r="Z476" t="s">
        <v>570</v>
      </c>
      <c r="AA476" t="s">
        <v>570</v>
      </c>
      <c r="AB476" t="s">
        <v>308</v>
      </c>
      <c r="AC476" t="s">
        <v>1370</v>
      </c>
      <c r="AD476" t="s">
        <v>1370</v>
      </c>
      <c r="AE476" t="s">
        <v>1452</v>
      </c>
      <c r="AF476" t="s">
        <v>570</v>
      </c>
      <c r="AG476" t="s">
        <v>1111</v>
      </c>
      <c r="AH476" t="s">
        <v>570</v>
      </c>
    </row>
    <row r="477" spans="2:34" x14ac:dyDescent="0.25">
      <c r="B477" t="s">
        <v>1666</v>
      </c>
      <c r="C477" t="s">
        <v>1633</v>
      </c>
      <c r="D477" t="s">
        <v>249</v>
      </c>
      <c r="E477" t="s">
        <v>731</v>
      </c>
      <c r="F477" t="s">
        <v>330</v>
      </c>
      <c r="G477" t="s">
        <v>44</v>
      </c>
      <c r="H477" t="s">
        <v>40</v>
      </c>
      <c r="I477" t="s">
        <v>339</v>
      </c>
      <c r="J477" t="s">
        <v>339</v>
      </c>
      <c r="K477" t="s">
        <v>339</v>
      </c>
      <c r="L477" t="s">
        <v>339</v>
      </c>
      <c r="M477" t="s">
        <v>339</v>
      </c>
      <c r="N477" t="s">
        <v>339</v>
      </c>
      <c r="O477" t="s">
        <v>339</v>
      </c>
      <c r="P477" t="s">
        <v>570</v>
      </c>
      <c r="Q477" t="s">
        <v>339</v>
      </c>
      <c r="R477" t="s">
        <v>41</v>
      </c>
      <c r="S477" t="s">
        <v>308</v>
      </c>
      <c r="T477" t="s">
        <v>48</v>
      </c>
      <c r="U477" t="s">
        <v>933</v>
      </c>
      <c r="V477" t="s">
        <v>339</v>
      </c>
      <c r="W477" t="s">
        <v>339</v>
      </c>
      <c r="X477" t="s">
        <v>339</v>
      </c>
      <c r="Y477" t="s">
        <v>339</v>
      </c>
      <c r="Z477" t="s">
        <v>570</v>
      </c>
      <c r="AA477" t="s">
        <v>570</v>
      </c>
      <c r="AB477" t="s">
        <v>308</v>
      </c>
      <c r="AC477" t="s">
        <v>1401</v>
      </c>
      <c r="AD477" t="s">
        <v>1401</v>
      </c>
      <c r="AE477" t="s">
        <v>1434</v>
      </c>
      <c r="AF477" t="s">
        <v>570</v>
      </c>
      <c r="AG477" t="s">
        <v>680</v>
      </c>
      <c r="AH477" t="s">
        <v>570</v>
      </c>
    </row>
    <row r="478" spans="2:34" x14ac:dyDescent="0.25">
      <c r="B478" t="s">
        <v>1668</v>
      </c>
      <c r="C478" t="s">
        <v>1483</v>
      </c>
      <c r="D478" t="s">
        <v>561</v>
      </c>
      <c r="E478" t="s">
        <v>588</v>
      </c>
      <c r="F478" t="s">
        <v>328</v>
      </c>
      <c r="G478" t="s">
        <v>40</v>
      </c>
      <c r="H478" t="s">
        <v>339</v>
      </c>
      <c r="I478" t="s">
        <v>339</v>
      </c>
      <c r="J478" t="s">
        <v>339</v>
      </c>
      <c r="K478" t="s">
        <v>339</v>
      </c>
      <c r="L478" t="s">
        <v>339</v>
      </c>
      <c r="M478" t="s">
        <v>339</v>
      </c>
      <c r="N478" t="s">
        <v>339</v>
      </c>
      <c r="O478" t="s">
        <v>339</v>
      </c>
      <c r="P478" t="s">
        <v>570</v>
      </c>
      <c r="Q478" t="s">
        <v>339</v>
      </c>
      <c r="R478" t="s">
        <v>308</v>
      </c>
      <c r="S478" t="s">
        <v>308</v>
      </c>
      <c r="T478" t="s">
        <v>45</v>
      </c>
      <c r="U478" t="s">
        <v>984</v>
      </c>
      <c r="V478" t="s">
        <v>339</v>
      </c>
      <c r="W478" t="s">
        <v>339</v>
      </c>
      <c r="X478" t="s">
        <v>339</v>
      </c>
      <c r="Y478" t="s">
        <v>339</v>
      </c>
      <c r="Z478" t="s">
        <v>570</v>
      </c>
      <c r="AA478" t="s">
        <v>570</v>
      </c>
      <c r="AB478" t="s">
        <v>308</v>
      </c>
      <c r="AC478" t="s">
        <v>477</v>
      </c>
      <c r="AD478" t="s">
        <v>477</v>
      </c>
      <c r="AE478" t="s">
        <v>430</v>
      </c>
      <c r="AF478" t="s">
        <v>570</v>
      </c>
      <c r="AG478" t="s">
        <v>915</v>
      </c>
      <c r="AH478" t="s">
        <v>570</v>
      </c>
    </row>
    <row r="479" spans="2:34" x14ac:dyDescent="0.25">
      <c r="B479" t="s">
        <v>1670</v>
      </c>
      <c r="C479" t="s">
        <v>1652</v>
      </c>
      <c r="D479" t="s">
        <v>560</v>
      </c>
      <c r="E479" t="s">
        <v>641</v>
      </c>
      <c r="F479" t="s">
        <v>325</v>
      </c>
      <c r="G479" t="s">
        <v>40</v>
      </c>
      <c r="H479" t="s">
        <v>339</v>
      </c>
      <c r="I479" t="s">
        <v>308</v>
      </c>
      <c r="J479" t="s">
        <v>40</v>
      </c>
      <c r="K479" t="s">
        <v>46</v>
      </c>
      <c r="L479" t="s">
        <v>339</v>
      </c>
      <c r="M479" t="s">
        <v>339</v>
      </c>
      <c r="N479" t="s">
        <v>53</v>
      </c>
      <c r="O479" t="s">
        <v>1096</v>
      </c>
      <c r="P479" t="s">
        <v>1653</v>
      </c>
      <c r="Q479" t="s">
        <v>339</v>
      </c>
      <c r="R479" t="s">
        <v>308</v>
      </c>
      <c r="S479" t="s">
        <v>308</v>
      </c>
      <c r="T479" t="s">
        <v>46</v>
      </c>
      <c r="U479" t="s">
        <v>764</v>
      </c>
      <c r="V479" t="s">
        <v>339</v>
      </c>
      <c r="W479" t="s">
        <v>339</v>
      </c>
      <c r="X479" t="s">
        <v>339</v>
      </c>
      <c r="Y479" t="s">
        <v>339</v>
      </c>
      <c r="Z479" t="s">
        <v>570</v>
      </c>
      <c r="AA479" t="s">
        <v>570</v>
      </c>
      <c r="AB479" t="s">
        <v>308</v>
      </c>
      <c r="AC479" t="s">
        <v>1376</v>
      </c>
      <c r="AD479" t="s">
        <v>1376</v>
      </c>
      <c r="AE479" t="s">
        <v>1379</v>
      </c>
      <c r="AF479" t="s">
        <v>570</v>
      </c>
      <c r="AG479" t="s">
        <v>635</v>
      </c>
      <c r="AH479" t="s">
        <v>570</v>
      </c>
    </row>
    <row r="480" spans="2:34" x14ac:dyDescent="0.25">
      <c r="B480" t="s">
        <v>1672</v>
      </c>
      <c r="C480" t="s">
        <v>3132</v>
      </c>
      <c r="D480" t="s">
        <v>242</v>
      </c>
      <c r="E480" t="s">
        <v>641</v>
      </c>
      <c r="F480" t="s">
        <v>325</v>
      </c>
      <c r="G480" t="s">
        <v>308</v>
      </c>
      <c r="H480" t="s">
        <v>339</v>
      </c>
      <c r="I480" t="s">
        <v>53</v>
      </c>
      <c r="J480" t="s">
        <v>313</v>
      </c>
      <c r="K480" t="s">
        <v>759</v>
      </c>
      <c r="L480" t="s">
        <v>339</v>
      </c>
      <c r="M480" t="s">
        <v>308</v>
      </c>
      <c r="N480" t="s">
        <v>41</v>
      </c>
      <c r="O480" t="s">
        <v>313</v>
      </c>
      <c r="P480" t="s">
        <v>1961</v>
      </c>
      <c r="Q480" t="s">
        <v>339</v>
      </c>
      <c r="R480" t="s">
        <v>339</v>
      </c>
      <c r="S480" t="s">
        <v>339</v>
      </c>
      <c r="T480" t="s">
        <v>339</v>
      </c>
      <c r="U480" t="s">
        <v>570</v>
      </c>
      <c r="V480" t="s">
        <v>339</v>
      </c>
      <c r="W480" t="s">
        <v>308</v>
      </c>
      <c r="X480" t="s">
        <v>339</v>
      </c>
      <c r="Y480" t="s">
        <v>339</v>
      </c>
      <c r="Z480" t="s">
        <v>570</v>
      </c>
      <c r="AA480" t="s">
        <v>570</v>
      </c>
      <c r="AB480" t="s">
        <v>308</v>
      </c>
      <c r="AC480" t="s">
        <v>432</v>
      </c>
      <c r="AD480" t="s">
        <v>1406</v>
      </c>
      <c r="AE480" t="s">
        <v>1406</v>
      </c>
      <c r="AF480" t="s">
        <v>570</v>
      </c>
      <c r="AG480" t="s">
        <v>686</v>
      </c>
      <c r="AH480" t="s">
        <v>570</v>
      </c>
    </row>
    <row r="481" spans="2:34" x14ac:dyDescent="0.25">
      <c r="B481" t="s">
        <v>1674</v>
      </c>
      <c r="C481" t="s">
        <v>1493</v>
      </c>
      <c r="D481" t="s">
        <v>264</v>
      </c>
      <c r="E481" t="s">
        <v>731</v>
      </c>
      <c r="F481" t="s">
        <v>338</v>
      </c>
      <c r="G481" t="s">
        <v>44</v>
      </c>
      <c r="H481" t="s">
        <v>308</v>
      </c>
      <c r="I481" t="s">
        <v>339</v>
      </c>
      <c r="J481" t="s">
        <v>339</v>
      </c>
      <c r="K481" t="s">
        <v>339</v>
      </c>
      <c r="L481" t="s">
        <v>339</v>
      </c>
      <c r="M481" t="s">
        <v>339</v>
      </c>
      <c r="N481" t="s">
        <v>339</v>
      </c>
      <c r="O481" t="s">
        <v>339</v>
      </c>
      <c r="P481" t="s">
        <v>570</v>
      </c>
      <c r="Q481" t="s">
        <v>339</v>
      </c>
      <c r="R481" t="s">
        <v>308</v>
      </c>
      <c r="S481" t="s">
        <v>308</v>
      </c>
      <c r="T481" t="s">
        <v>49</v>
      </c>
      <c r="U481" t="s">
        <v>1278</v>
      </c>
      <c r="V481" t="s">
        <v>339</v>
      </c>
      <c r="W481" t="s">
        <v>339</v>
      </c>
      <c r="X481" t="s">
        <v>339</v>
      </c>
      <c r="Y481" t="s">
        <v>339</v>
      </c>
      <c r="Z481" t="s">
        <v>570</v>
      </c>
      <c r="AA481" t="s">
        <v>570</v>
      </c>
      <c r="AB481" t="s">
        <v>308</v>
      </c>
      <c r="AC481" t="s">
        <v>1376</v>
      </c>
      <c r="AD481" t="s">
        <v>1376</v>
      </c>
      <c r="AE481" t="s">
        <v>1379</v>
      </c>
      <c r="AF481" t="s">
        <v>570</v>
      </c>
      <c r="AG481" t="s">
        <v>864</v>
      </c>
      <c r="AH481" t="s">
        <v>570</v>
      </c>
    </row>
    <row r="482" spans="2:34" x14ac:dyDescent="0.25">
      <c r="B482" t="s">
        <v>1676</v>
      </c>
      <c r="C482" t="s">
        <v>1495</v>
      </c>
      <c r="D482" t="s">
        <v>246</v>
      </c>
      <c r="E482" t="s">
        <v>594</v>
      </c>
      <c r="F482" t="s">
        <v>326</v>
      </c>
      <c r="G482" t="s">
        <v>46</v>
      </c>
      <c r="H482" t="s">
        <v>339</v>
      </c>
      <c r="I482" t="s">
        <v>339</v>
      </c>
      <c r="J482" t="s">
        <v>339</v>
      </c>
      <c r="K482" t="s">
        <v>339</v>
      </c>
      <c r="L482" t="s">
        <v>339</v>
      </c>
      <c r="M482" t="s">
        <v>339</v>
      </c>
      <c r="N482" t="s">
        <v>40</v>
      </c>
      <c r="O482" t="s">
        <v>48</v>
      </c>
      <c r="P482" t="s">
        <v>811</v>
      </c>
      <c r="Q482" t="s">
        <v>339</v>
      </c>
      <c r="R482" t="s">
        <v>339</v>
      </c>
      <c r="S482" t="s">
        <v>339</v>
      </c>
      <c r="T482" t="s">
        <v>339</v>
      </c>
      <c r="U482" t="s">
        <v>570</v>
      </c>
      <c r="V482" t="s">
        <v>339</v>
      </c>
      <c r="W482" t="s">
        <v>339</v>
      </c>
      <c r="X482" t="s">
        <v>339</v>
      </c>
      <c r="Y482" t="s">
        <v>339</v>
      </c>
      <c r="Z482" t="s">
        <v>570</v>
      </c>
      <c r="AA482" t="s">
        <v>570</v>
      </c>
      <c r="AB482" t="s">
        <v>308</v>
      </c>
      <c r="AC482" t="s">
        <v>486</v>
      </c>
      <c r="AD482" t="s">
        <v>486</v>
      </c>
      <c r="AE482" t="s">
        <v>486</v>
      </c>
      <c r="AF482" t="s">
        <v>570</v>
      </c>
      <c r="AG482" t="s">
        <v>623</v>
      </c>
      <c r="AH482" t="s">
        <v>570</v>
      </c>
    </row>
    <row r="483" spans="2:34" x14ac:dyDescent="0.25">
      <c r="B483" t="s">
        <v>1678</v>
      </c>
      <c r="C483" t="s">
        <v>1679</v>
      </c>
      <c r="D483" t="s">
        <v>240</v>
      </c>
      <c r="E483" t="s">
        <v>731</v>
      </c>
      <c r="F483" t="s">
        <v>336</v>
      </c>
      <c r="G483" t="s">
        <v>47</v>
      </c>
      <c r="H483" t="s">
        <v>308</v>
      </c>
      <c r="I483" t="s">
        <v>339</v>
      </c>
      <c r="J483" t="s">
        <v>339</v>
      </c>
      <c r="K483" t="s">
        <v>339</v>
      </c>
      <c r="L483" t="s">
        <v>339</v>
      </c>
      <c r="M483" t="s">
        <v>339</v>
      </c>
      <c r="N483" t="s">
        <v>339</v>
      </c>
      <c r="O483" t="s">
        <v>339</v>
      </c>
      <c r="P483" t="s">
        <v>570</v>
      </c>
      <c r="Q483" t="s">
        <v>339</v>
      </c>
      <c r="R483" t="s">
        <v>41</v>
      </c>
      <c r="S483" t="s">
        <v>308</v>
      </c>
      <c r="T483" t="s">
        <v>45</v>
      </c>
      <c r="U483" t="s">
        <v>984</v>
      </c>
      <c r="V483" t="s">
        <v>339</v>
      </c>
      <c r="W483" t="s">
        <v>339</v>
      </c>
      <c r="X483" t="s">
        <v>339</v>
      </c>
      <c r="Y483" t="s">
        <v>339</v>
      </c>
      <c r="Z483" t="s">
        <v>570</v>
      </c>
      <c r="AA483" t="s">
        <v>570</v>
      </c>
      <c r="AB483" t="s">
        <v>308</v>
      </c>
      <c r="AC483" t="s">
        <v>477</v>
      </c>
      <c r="AD483" t="s">
        <v>477</v>
      </c>
      <c r="AE483" t="s">
        <v>430</v>
      </c>
      <c r="AF483" t="s">
        <v>570</v>
      </c>
      <c r="AG483" t="s">
        <v>888</v>
      </c>
      <c r="AH483" t="s">
        <v>570</v>
      </c>
    </row>
    <row r="484" spans="2:34" x14ac:dyDescent="0.25">
      <c r="B484" t="s">
        <v>1680</v>
      </c>
      <c r="C484" t="s">
        <v>1829</v>
      </c>
      <c r="D484" t="s">
        <v>266</v>
      </c>
      <c r="E484" t="s">
        <v>594</v>
      </c>
      <c r="F484" t="s">
        <v>328</v>
      </c>
      <c r="G484" t="s">
        <v>41</v>
      </c>
      <c r="H484" t="s">
        <v>339</v>
      </c>
      <c r="I484" t="s">
        <v>339</v>
      </c>
      <c r="J484" t="s">
        <v>339</v>
      </c>
      <c r="K484" t="s">
        <v>339</v>
      </c>
      <c r="L484" t="s">
        <v>339</v>
      </c>
      <c r="M484" t="s">
        <v>339</v>
      </c>
      <c r="N484" t="s">
        <v>53</v>
      </c>
      <c r="O484" t="s">
        <v>48</v>
      </c>
      <c r="P484" t="s">
        <v>2360</v>
      </c>
      <c r="Q484" t="s">
        <v>339</v>
      </c>
      <c r="R484" t="s">
        <v>339</v>
      </c>
      <c r="S484" t="s">
        <v>339</v>
      </c>
      <c r="T484" t="s">
        <v>339</v>
      </c>
      <c r="U484" t="s">
        <v>570</v>
      </c>
      <c r="V484" t="s">
        <v>339</v>
      </c>
      <c r="W484" t="s">
        <v>339</v>
      </c>
      <c r="X484" t="s">
        <v>339</v>
      </c>
      <c r="Y484" t="s">
        <v>339</v>
      </c>
      <c r="Z484" t="s">
        <v>570</v>
      </c>
      <c r="AA484" t="s">
        <v>570</v>
      </c>
      <c r="AB484" t="s">
        <v>308</v>
      </c>
      <c r="AC484" t="s">
        <v>486</v>
      </c>
      <c r="AD484" t="s">
        <v>486</v>
      </c>
      <c r="AE484" t="s">
        <v>486</v>
      </c>
      <c r="AF484" t="s">
        <v>570</v>
      </c>
      <c r="AG484" t="s">
        <v>649</v>
      </c>
      <c r="AH484" t="s">
        <v>570</v>
      </c>
    </row>
    <row r="485" spans="2:34" x14ac:dyDescent="0.25">
      <c r="B485" t="s">
        <v>1683</v>
      </c>
      <c r="C485" t="s">
        <v>2361</v>
      </c>
      <c r="D485" t="s">
        <v>251</v>
      </c>
      <c r="E485" t="s">
        <v>588</v>
      </c>
      <c r="F485" t="s">
        <v>336</v>
      </c>
      <c r="G485" t="s">
        <v>53</v>
      </c>
      <c r="H485" t="s">
        <v>339</v>
      </c>
      <c r="I485" t="s">
        <v>339</v>
      </c>
      <c r="J485" t="s">
        <v>339</v>
      </c>
      <c r="K485" t="s">
        <v>339</v>
      </c>
      <c r="L485" t="s">
        <v>339</v>
      </c>
      <c r="M485" t="s">
        <v>339</v>
      </c>
      <c r="N485" t="s">
        <v>339</v>
      </c>
      <c r="O485" t="s">
        <v>339</v>
      </c>
      <c r="P485" t="s">
        <v>570</v>
      </c>
      <c r="Q485" t="s">
        <v>339</v>
      </c>
      <c r="R485" t="s">
        <v>40</v>
      </c>
      <c r="S485" t="s">
        <v>40</v>
      </c>
      <c r="T485" t="s">
        <v>46</v>
      </c>
      <c r="U485" t="s">
        <v>655</v>
      </c>
      <c r="V485" t="s">
        <v>339</v>
      </c>
      <c r="W485" t="s">
        <v>339</v>
      </c>
      <c r="X485" t="s">
        <v>339</v>
      </c>
      <c r="Y485" t="s">
        <v>339</v>
      </c>
      <c r="Z485" t="s">
        <v>570</v>
      </c>
      <c r="AA485" t="s">
        <v>570</v>
      </c>
      <c r="AB485" t="s">
        <v>308</v>
      </c>
      <c r="AC485" t="s">
        <v>1390</v>
      </c>
      <c r="AD485" t="s">
        <v>1390</v>
      </c>
      <c r="AE485" t="s">
        <v>1370</v>
      </c>
      <c r="AF485" t="s">
        <v>570</v>
      </c>
      <c r="AG485" t="s">
        <v>882</v>
      </c>
      <c r="AH485" t="s">
        <v>570</v>
      </c>
    </row>
    <row r="486" spans="2:34" x14ac:dyDescent="0.25">
      <c r="B486" t="s">
        <v>1685</v>
      </c>
      <c r="C486" t="s">
        <v>1729</v>
      </c>
      <c r="D486" t="s">
        <v>237</v>
      </c>
      <c r="E486" t="s">
        <v>731</v>
      </c>
      <c r="F486" t="s">
        <v>334</v>
      </c>
      <c r="G486" t="s">
        <v>47</v>
      </c>
      <c r="H486" t="s">
        <v>44</v>
      </c>
      <c r="I486" t="s">
        <v>339</v>
      </c>
      <c r="J486" t="s">
        <v>339</v>
      </c>
      <c r="K486" t="s">
        <v>339</v>
      </c>
      <c r="L486" t="s">
        <v>339</v>
      </c>
      <c r="M486" t="s">
        <v>339</v>
      </c>
      <c r="N486" t="s">
        <v>339</v>
      </c>
      <c r="O486" t="s">
        <v>339</v>
      </c>
      <c r="P486" t="s">
        <v>570</v>
      </c>
      <c r="Q486" t="s">
        <v>339</v>
      </c>
      <c r="R486" t="s">
        <v>41</v>
      </c>
      <c r="S486" t="s">
        <v>40</v>
      </c>
      <c r="T486" t="s">
        <v>46</v>
      </c>
      <c r="U486" t="s">
        <v>655</v>
      </c>
      <c r="V486" t="s">
        <v>339</v>
      </c>
      <c r="W486" t="s">
        <v>339</v>
      </c>
      <c r="X486" t="s">
        <v>339</v>
      </c>
      <c r="Y486" t="s">
        <v>339</v>
      </c>
      <c r="Z486" t="s">
        <v>570</v>
      </c>
      <c r="AA486" t="s">
        <v>570</v>
      </c>
      <c r="AB486" t="s">
        <v>308</v>
      </c>
      <c r="AC486" t="s">
        <v>1390</v>
      </c>
      <c r="AD486" t="s">
        <v>1390</v>
      </c>
      <c r="AE486" t="s">
        <v>1370</v>
      </c>
      <c r="AF486" t="s">
        <v>570</v>
      </c>
      <c r="AG486" t="s">
        <v>678</v>
      </c>
      <c r="AH486" t="s">
        <v>570</v>
      </c>
    </row>
    <row r="487" spans="2:34" x14ac:dyDescent="0.25">
      <c r="B487" t="s">
        <v>1687</v>
      </c>
      <c r="C487" t="s">
        <v>1723</v>
      </c>
      <c r="D487" t="s">
        <v>252</v>
      </c>
      <c r="E487" t="s">
        <v>731</v>
      </c>
      <c r="F487" t="s">
        <v>325</v>
      </c>
      <c r="G487" t="s">
        <v>45</v>
      </c>
      <c r="H487" t="s">
        <v>339</v>
      </c>
      <c r="I487" t="s">
        <v>339</v>
      </c>
      <c r="J487" t="s">
        <v>339</v>
      </c>
      <c r="K487" t="s">
        <v>339</v>
      </c>
      <c r="L487" t="s">
        <v>339</v>
      </c>
      <c r="M487" t="s">
        <v>339</v>
      </c>
      <c r="N487" t="s">
        <v>339</v>
      </c>
      <c r="O487" t="s">
        <v>339</v>
      </c>
      <c r="P487" t="s">
        <v>570</v>
      </c>
      <c r="Q487" t="s">
        <v>339</v>
      </c>
      <c r="R487" t="s">
        <v>40</v>
      </c>
      <c r="S487" t="s">
        <v>308</v>
      </c>
      <c r="T487" t="s">
        <v>42</v>
      </c>
      <c r="U487" t="s">
        <v>689</v>
      </c>
      <c r="V487" t="s">
        <v>339</v>
      </c>
      <c r="W487" t="s">
        <v>339</v>
      </c>
      <c r="X487" t="s">
        <v>339</v>
      </c>
      <c r="Y487" t="s">
        <v>339</v>
      </c>
      <c r="Z487" t="s">
        <v>570</v>
      </c>
      <c r="AA487" t="s">
        <v>570</v>
      </c>
      <c r="AB487" t="s">
        <v>308</v>
      </c>
      <c r="AC487" t="s">
        <v>432</v>
      </c>
      <c r="AD487" t="s">
        <v>432</v>
      </c>
      <c r="AE487" t="s">
        <v>487</v>
      </c>
      <c r="AF487" t="s">
        <v>570</v>
      </c>
      <c r="AG487" t="s">
        <v>859</v>
      </c>
      <c r="AH487" t="s">
        <v>570</v>
      </c>
    </row>
    <row r="488" spans="2:34" x14ac:dyDescent="0.25">
      <c r="B488" t="s">
        <v>845</v>
      </c>
      <c r="C488" t="s">
        <v>1512</v>
      </c>
      <c r="D488" t="s">
        <v>237</v>
      </c>
      <c r="E488" t="s">
        <v>588</v>
      </c>
      <c r="F488" t="s">
        <v>336</v>
      </c>
      <c r="G488" t="s">
        <v>45</v>
      </c>
      <c r="H488" t="s">
        <v>339</v>
      </c>
      <c r="I488" t="s">
        <v>339</v>
      </c>
      <c r="J488" t="s">
        <v>339</v>
      </c>
      <c r="K488" t="s">
        <v>339</v>
      </c>
      <c r="L488" t="s">
        <v>339</v>
      </c>
      <c r="M488" t="s">
        <v>339</v>
      </c>
      <c r="N488" t="s">
        <v>339</v>
      </c>
      <c r="O488" t="s">
        <v>339</v>
      </c>
      <c r="P488" t="s">
        <v>570</v>
      </c>
      <c r="Q488" t="s">
        <v>339</v>
      </c>
      <c r="R488" t="s">
        <v>339</v>
      </c>
      <c r="S488" t="s">
        <v>339</v>
      </c>
      <c r="T488" t="s">
        <v>339</v>
      </c>
      <c r="U488" t="s">
        <v>570</v>
      </c>
      <c r="V488" t="s">
        <v>339</v>
      </c>
      <c r="W488" t="s">
        <v>40</v>
      </c>
      <c r="X488" t="s">
        <v>339</v>
      </c>
      <c r="Y488" t="s">
        <v>339</v>
      </c>
      <c r="Z488" t="s">
        <v>570</v>
      </c>
      <c r="AA488" t="s">
        <v>570</v>
      </c>
      <c r="AB488" t="s">
        <v>570</v>
      </c>
      <c r="AC488" t="s">
        <v>570</v>
      </c>
      <c r="AD488" t="s">
        <v>570</v>
      </c>
      <c r="AE488" t="s">
        <v>570</v>
      </c>
      <c r="AF488" t="s">
        <v>570</v>
      </c>
      <c r="AG488" t="s">
        <v>705</v>
      </c>
      <c r="AH488" t="s">
        <v>570</v>
      </c>
    </row>
    <row r="489" spans="2:34" x14ac:dyDescent="0.25">
      <c r="B489" t="s">
        <v>1690</v>
      </c>
      <c r="C489" t="s">
        <v>1514</v>
      </c>
      <c r="D489" t="s">
        <v>246</v>
      </c>
      <c r="E489" t="s">
        <v>641</v>
      </c>
      <c r="F489" t="s">
        <v>335</v>
      </c>
      <c r="G489" t="s">
        <v>41</v>
      </c>
      <c r="H489" t="s">
        <v>339</v>
      </c>
      <c r="I489" t="s">
        <v>339</v>
      </c>
      <c r="J489" t="s">
        <v>40</v>
      </c>
      <c r="K489" t="s">
        <v>339</v>
      </c>
      <c r="L489" t="s">
        <v>339</v>
      </c>
      <c r="M489" t="s">
        <v>339</v>
      </c>
      <c r="N489" t="s">
        <v>41</v>
      </c>
      <c r="O489" t="s">
        <v>1506</v>
      </c>
      <c r="P489" t="s">
        <v>1097</v>
      </c>
      <c r="Q489" t="s">
        <v>339</v>
      </c>
      <c r="R489" t="s">
        <v>339</v>
      </c>
      <c r="S489" t="s">
        <v>339</v>
      </c>
      <c r="T489" t="s">
        <v>339</v>
      </c>
      <c r="U489" t="s">
        <v>570</v>
      </c>
      <c r="V489" t="s">
        <v>339</v>
      </c>
      <c r="W489" t="s">
        <v>339</v>
      </c>
      <c r="X489" t="s">
        <v>339</v>
      </c>
      <c r="Y489" t="s">
        <v>339</v>
      </c>
      <c r="Z489" t="s">
        <v>570</v>
      </c>
      <c r="AA489" t="s">
        <v>570</v>
      </c>
      <c r="AB489" t="s">
        <v>570</v>
      </c>
      <c r="AC489" t="s">
        <v>431</v>
      </c>
      <c r="AD489" t="s">
        <v>431</v>
      </c>
      <c r="AE489" t="s">
        <v>431</v>
      </c>
      <c r="AF489" t="s">
        <v>570</v>
      </c>
      <c r="AG489" t="s">
        <v>702</v>
      </c>
      <c r="AH489" t="s">
        <v>570</v>
      </c>
    </row>
    <row r="490" spans="2:34" x14ac:dyDescent="0.25">
      <c r="B490" t="s">
        <v>1692</v>
      </c>
      <c r="C490" t="s">
        <v>1517</v>
      </c>
      <c r="D490" t="s">
        <v>253</v>
      </c>
      <c r="E490" t="s">
        <v>588</v>
      </c>
      <c r="F490" t="s">
        <v>328</v>
      </c>
      <c r="G490" t="s">
        <v>308</v>
      </c>
      <c r="H490" t="s">
        <v>339</v>
      </c>
      <c r="I490" t="s">
        <v>339</v>
      </c>
      <c r="J490" t="s">
        <v>339</v>
      </c>
      <c r="K490" t="s">
        <v>339</v>
      </c>
      <c r="L490" t="s">
        <v>339</v>
      </c>
      <c r="M490" t="s">
        <v>339</v>
      </c>
      <c r="N490" t="s">
        <v>339</v>
      </c>
      <c r="O490" t="s">
        <v>339</v>
      </c>
      <c r="P490" t="s">
        <v>570</v>
      </c>
      <c r="Q490" t="s">
        <v>339</v>
      </c>
      <c r="R490" t="s">
        <v>308</v>
      </c>
      <c r="S490" t="s">
        <v>339</v>
      </c>
      <c r="T490" t="s">
        <v>339</v>
      </c>
      <c r="U490" t="s">
        <v>570</v>
      </c>
      <c r="V490" t="s">
        <v>339</v>
      </c>
      <c r="W490" t="s">
        <v>339</v>
      </c>
      <c r="X490" t="s">
        <v>339</v>
      </c>
      <c r="Y490" t="s">
        <v>339</v>
      </c>
      <c r="Z490" t="s">
        <v>570</v>
      </c>
      <c r="AA490" t="s">
        <v>570</v>
      </c>
      <c r="AB490" t="s">
        <v>570</v>
      </c>
      <c r="AC490" t="s">
        <v>570</v>
      </c>
      <c r="AD490" t="s">
        <v>570</v>
      </c>
      <c r="AE490" t="s">
        <v>570</v>
      </c>
      <c r="AF490" t="s">
        <v>570</v>
      </c>
      <c r="AG490" t="s">
        <v>1125</v>
      </c>
      <c r="AH490" t="s">
        <v>570</v>
      </c>
    </row>
    <row r="491" spans="2:34" x14ac:dyDescent="0.25">
      <c r="B491" t="s">
        <v>1694</v>
      </c>
      <c r="C491" t="s">
        <v>2362</v>
      </c>
      <c r="D491" t="s">
        <v>229</v>
      </c>
      <c r="E491" t="s">
        <v>588</v>
      </c>
      <c r="F491" t="s">
        <v>334</v>
      </c>
      <c r="G491" t="s">
        <v>40</v>
      </c>
      <c r="H491" t="s">
        <v>339</v>
      </c>
      <c r="I491" t="s">
        <v>339</v>
      </c>
      <c r="J491" t="s">
        <v>339</v>
      </c>
      <c r="K491" t="s">
        <v>339</v>
      </c>
      <c r="L491" t="s">
        <v>339</v>
      </c>
      <c r="M491" t="s">
        <v>339</v>
      </c>
      <c r="N491" t="s">
        <v>339</v>
      </c>
      <c r="O491" t="s">
        <v>339</v>
      </c>
      <c r="P491" t="s">
        <v>570</v>
      </c>
      <c r="Q491" t="s">
        <v>339</v>
      </c>
      <c r="R491" t="s">
        <v>308</v>
      </c>
      <c r="S491" t="s">
        <v>308</v>
      </c>
      <c r="T491" t="s">
        <v>313</v>
      </c>
      <c r="U491" t="s">
        <v>900</v>
      </c>
      <c r="V491" t="s">
        <v>339</v>
      </c>
      <c r="W491" t="s">
        <v>308</v>
      </c>
      <c r="X491" t="s">
        <v>308</v>
      </c>
      <c r="Y491" t="s">
        <v>339</v>
      </c>
      <c r="Z491" t="s">
        <v>570</v>
      </c>
      <c r="AA491" t="s">
        <v>570</v>
      </c>
      <c r="AB491" t="s">
        <v>570</v>
      </c>
      <c r="AC491" t="s">
        <v>419</v>
      </c>
      <c r="AD491" t="s">
        <v>1434</v>
      </c>
      <c r="AE491" t="s">
        <v>1543</v>
      </c>
      <c r="AF491" t="s">
        <v>570</v>
      </c>
      <c r="AG491" t="s">
        <v>690</v>
      </c>
      <c r="AH491" t="s">
        <v>570</v>
      </c>
    </row>
    <row r="492" spans="2:34" x14ac:dyDescent="0.25">
      <c r="B492" t="s">
        <v>1696</v>
      </c>
      <c r="C492" t="s">
        <v>1526</v>
      </c>
      <c r="D492" t="s">
        <v>560</v>
      </c>
      <c r="E492" t="s">
        <v>594</v>
      </c>
      <c r="F492" t="s">
        <v>328</v>
      </c>
      <c r="G492" t="s">
        <v>308</v>
      </c>
      <c r="H492" t="s">
        <v>339</v>
      </c>
      <c r="I492" t="s">
        <v>339</v>
      </c>
      <c r="J492" t="s">
        <v>339</v>
      </c>
      <c r="K492" t="s">
        <v>339</v>
      </c>
      <c r="L492" t="s">
        <v>339</v>
      </c>
      <c r="M492" t="s">
        <v>339</v>
      </c>
      <c r="N492" t="s">
        <v>308</v>
      </c>
      <c r="O492" t="s">
        <v>339</v>
      </c>
      <c r="P492" t="s">
        <v>939</v>
      </c>
      <c r="Q492" t="s">
        <v>339</v>
      </c>
      <c r="R492" t="s">
        <v>339</v>
      </c>
      <c r="S492" t="s">
        <v>339</v>
      </c>
      <c r="T492" t="s">
        <v>339</v>
      </c>
      <c r="U492" t="s">
        <v>570</v>
      </c>
      <c r="V492" t="s">
        <v>339</v>
      </c>
      <c r="W492" t="s">
        <v>339</v>
      </c>
      <c r="X492" t="s">
        <v>339</v>
      </c>
      <c r="Y492" t="s">
        <v>339</v>
      </c>
      <c r="Z492" t="s">
        <v>570</v>
      </c>
      <c r="AA492" t="s">
        <v>570</v>
      </c>
      <c r="AB492" t="s">
        <v>570</v>
      </c>
      <c r="AC492" t="s">
        <v>570</v>
      </c>
      <c r="AD492" t="s">
        <v>570</v>
      </c>
      <c r="AE492" t="s">
        <v>570</v>
      </c>
      <c r="AF492" t="s">
        <v>570</v>
      </c>
      <c r="AG492" t="s">
        <v>953</v>
      </c>
      <c r="AH492" t="s">
        <v>570</v>
      </c>
    </row>
    <row r="493" spans="2:34" x14ac:dyDescent="0.25">
      <c r="B493" t="s">
        <v>1698</v>
      </c>
      <c r="C493" t="s">
        <v>2050</v>
      </c>
      <c r="D493" t="s">
        <v>266</v>
      </c>
      <c r="E493" t="s">
        <v>641</v>
      </c>
      <c r="F493" t="s">
        <v>637</v>
      </c>
      <c r="G493" t="s">
        <v>41</v>
      </c>
      <c r="H493" t="s">
        <v>339</v>
      </c>
      <c r="I493" t="s">
        <v>339</v>
      </c>
      <c r="J493" t="s">
        <v>339</v>
      </c>
      <c r="K493" t="s">
        <v>339</v>
      </c>
      <c r="L493" t="s">
        <v>339</v>
      </c>
      <c r="M493" t="s">
        <v>339</v>
      </c>
      <c r="N493" t="s">
        <v>40</v>
      </c>
      <c r="O493" t="s">
        <v>631</v>
      </c>
      <c r="P493" t="s">
        <v>1097</v>
      </c>
      <c r="Q493" t="s">
        <v>339</v>
      </c>
      <c r="R493" t="s">
        <v>339</v>
      </c>
      <c r="S493" t="s">
        <v>339</v>
      </c>
      <c r="T493" t="s">
        <v>339</v>
      </c>
      <c r="U493" t="s">
        <v>570</v>
      </c>
      <c r="V493" t="s">
        <v>339</v>
      </c>
      <c r="W493" t="s">
        <v>339</v>
      </c>
      <c r="X493" t="s">
        <v>339</v>
      </c>
      <c r="Y493" t="s">
        <v>339</v>
      </c>
      <c r="Z493" t="s">
        <v>570</v>
      </c>
      <c r="AA493" t="s">
        <v>570</v>
      </c>
      <c r="AB493" t="s">
        <v>570</v>
      </c>
      <c r="AC493" t="s">
        <v>1515</v>
      </c>
      <c r="AD493" t="s">
        <v>1515</v>
      </c>
      <c r="AE493" t="s">
        <v>1515</v>
      </c>
      <c r="AF493" t="s">
        <v>570</v>
      </c>
      <c r="AG493" t="s">
        <v>677</v>
      </c>
      <c r="AH493" t="s">
        <v>570</v>
      </c>
    </row>
    <row r="494" spans="2:34" x14ac:dyDescent="0.25">
      <c r="B494" t="s">
        <v>1700</v>
      </c>
      <c r="C494" t="s">
        <v>1809</v>
      </c>
      <c r="D494" t="s">
        <v>245</v>
      </c>
      <c r="E494" t="s">
        <v>588</v>
      </c>
      <c r="F494" t="s">
        <v>328</v>
      </c>
      <c r="G494" t="s">
        <v>308</v>
      </c>
      <c r="H494" t="s">
        <v>339</v>
      </c>
      <c r="I494" t="s">
        <v>339</v>
      </c>
      <c r="J494" t="s">
        <v>339</v>
      </c>
      <c r="K494" t="s">
        <v>339</v>
      </c>
      <c r="L494" t="s">
        <v>339</v>
      </c>
      <c r="M494" t="s">
        <v>339</v>
      </c>
      <c r="N494" t="s">
        <v>339</v>
      </c>
      <c r="O494" t="s">
        <v>339</v>
      </c>
      <c r="P494" t="s">
        <v>570</v>
      </c>
      <c r="Q494" t="s">
        <v>339</v>
      </c>
      <c r="R494" t="s">
        <v>339</v>
      </c>
      <c r="S494" t="s">
        <v>339</v>
      </c>
      <c r="T494" t="s">
        <v>339</v>
      </c>
      <c r="U494" t="s">
        <v>570</v>
      </c>
      <c r="V494" t="s">
        <v>339</v>
      </c>
      <c r="W494" t="s">
        <v>339</v>
      </c>
      <c r="X494" t="s">
        <v>339</v>
      </c>
      <c r="Y494" t="s">
        <v>339</v>
      </c>
      <c r="Z494" t="s">
        <v>570</v>
      </c>
      <c r="AA494" t="s">
        <v>570</v>
      </c>
      <c r="AB494" t="s">
        <v>570</v>
      </c>
      <c r="AC494" t="s">
        <v>570</v>
      </c>
      <c r="AD494" t="s">
        <v>570</v>
      </c>
      <c r="AE494" t="s">
        <v>570</v>
      </c>
      <c r="AF494" t="s">
        <v>570</v>
      </c>
      <c r="AG494" t="s">
        <v>1127</v>
      </c>
      <c r="AH494" t="s">
        <v>570</v>
      </c>
    </row>
    <row r="495" spans="2:34" x14ac:dyDescent="0.25">
      <c r="B495" t="s">
        <v>1702</v>
      </c>
      <c r="C495" t="s">
        <v>1914</v>
      </c>
      <c r="D495" t="s">
        <v>267</v>
      </c>
      <c r="E495" t="s">
        <v>588</v>
      </c>
      <c r="F495" t="s">
        <v>326</v>
      </c>
      <c r="G495" t="s">
        <v>308</v>
      </c>
      <c r="H495" t="s">
        <v>339</v>
      </c>
      <c r="I495" t="s">
        <v>339</v>
      </c>
      <c r="J495" t="s">
        <v>339</v>
      </c>
      <c r="K495" t="s">
        <v>339</v>
      </c>
      <c r="L495" t="s">
        <v>339</v>
      </c>
      <c r="M495" t="s">
        <v>339</v>
      </c>
      <c r="N495" t="s">
        <v>339</v>
      </c>
      <c r="O495" t="s">
        <v>339</v>
      </c>
      <c r="P495" t="s">
        <v>570</v>
      </c>
      <c r="Q495" t="s">
        <v>339</v>
      </c>
      <c r="R495" t="s">
        <v>339</v>
      </c>
      <c r="S495" t="s">
        <v>339</v>
      </c>
      <c r="T495" t="s">
        <v>339</v>
      </c>
      <c r="U495" t="s">
        <v>570</v>
      </c>
      <c r="V495" t="s">
        <v>339</v>
      </c>
      <c r="W495" t="s">
        <v>339</v>
      </c>
      <c r="X495" t="s">
        <v>339</v>
      </c>
      <c r="Y495" t="s">
        <v>339</v>
      </c>
      <c r="Z495" t="s">
        <v>570</v>
      </c>
      <c r="AA495" t="s">
        <v>570</v>
      </c>
      <c r="AB495" t="s">
        <v>570</v>
      </c>
      <c r="AC495" t="s">
        <v>570</v>
      </c>
      <c r="AD495" t="s">
        <v>570</v>
      </c>
      <c r="AE495" t="s">
        <v>570</v>
      </c>
      <c r="AF495" t="s">
        <v>570</v>
      </c>
      <c r="AG495" t="s">
        <v>934</v>
      </c>
      <c r="AH495" t="s">
        <v>570</v>
      </c>
    </row>
    <row r="496" spans="2:34" x14ac:dyDescent="0.25">
      <c r="B496" t="s">
        <v>1704</v>
      </c>
      <c r="C496" t="s">
        <v>1533</v>
      </c>
      <c r="D496" t="s">
        <v>250</v>
      </c>
      <c r="E496" t="s">
        <v>588</v>
      </c>
      <c r="F496" t="s">
        <v>330</v>
      </c>
      <c r="G496" t="s">
        <v>42</v>
      </c>
      <c r="H496" t="s">
        <v>339</v>
      </c>
      <c r="I496" t="s">
        <v>339</v>
      </c>
      <c r="J496" t="s">
        <v>339</v>
      </c>
      <c r="K496" t="s">
        <v>339</v>
      </c>
      <c r="L496" t="s">
        <v>339</v>
      </c>
      <c r="M496" t="s">
        <v>339</v>
      </c>
      <c r="N496" t="s">
        <v>339</v>
      </c>
      <c r="O496" t="s">
        <v>339</v>
      </c>
      <c r="P496" t="s">
        <v>570</v>
      </c>
      <c r="Q496" t="s">
        <v>339</v>
      </c>
      <c r="R496" t="s">
        <v>308</v>
      </c>
      <c r="S496" t="s">
        <v>339</v>
      </c>
      <c r="T496" t="s">
        <v>339</v>
      </c>
      <c r="U496" t="s">
        <v>570</v>
      </c>
      <c r="V496" t="s">
        <v>339</v>
      </c>
      <c r="W496" t="s">
        <v>339</v>
      </c>
      <c r="X496" t="s">
        <v>339</v>
      </c>
      <c r="Y496" t="s">
        <v>339</v>
      </c>
      <c r="Z496" t="s">
        <v>570</v>
      </c>
      <c r="AA496" t="s">
        <v>570</v>
      </c>
      <c r="AB496" t="s">
        <v>570</v>
      </c>
      <c r="AC496" t="s">
        <v>570</v>
      </c>
      <c r="AD496" t="s">
        <v>570</v>
      </c>
      <c r="AE496" t="s">
        <v>570</v>
      </c>
      <c r="AF496" t="s">
        <v>570</v>
      </c>
      <c r="AG496" t="s">
        <v>1131</v>
      </c>
      <c r="AH496" t="s">
        <v>570</v>
      </c>
    </row>
    <row r="497" spans="2:34" x14ac:dyDescent="0.25">
      <c r="B497" t="s">
        <v>54</v>
      </c>
      <c r="C497" t="s">
        <v>571</v>
      </c>
      <c r="D497" t="s">
        <v>55</v>
      </c>
      <c r="E497" t="s">
        <v>572</v>
      </c>
      <c r="F497" t="s">
        <v>573</v>
      </c>
      <c r="G497" t="s">
        <v>56</v>
      </c>
      <c r="H497" t="s">
        <v>574</v>
      </c>
      <c r="I497" t="s">
        <v>64</v>
      </c>
      <c r="J497" t="s">
        <v>65</v>
      </c>
      <c r="K497" t="s">
        <v>58</v>
      </c>
      <c r="L497" t="s">
        <v>66</v>
      </c>
      <c r="M497" t="s">
        <v>67</v>
      </c>
      <c r="N497" t="s">
        <v>65</v>
      </c>
      <c r="O497" t="s">
        <v>58</v>
      </c>
      <c r="P497" t="s">
        <v>69</v>
      </c>
      <c r="Q497" t="s">
        <v>66</v>
      </c>
      <c r="R497" t="s">
        <v>575</v>
      </c>
      <c r="S497" t="s">
        <v>576</v>
      </c>
      <c r="T497" t="s">
        <v>58</v>
      </c>
      <c r="U497" t="s">
        <v>577</v>
      </c>
      <c r="V497" t="s">
        <v>66</v>
      </c>
      <c r="W497" t="s">
        <v>157</v>
      </c>
      <c r="X497" t="s">
        <v>62</v>
      </c>
      <c r="Y497" t="s">
        <v>66</v>
      </c>
      <c r="Z497" t="s">
        <v>147</v>
      </c>
      <c r="AA497" t="s">
        <v>578</v>
      </c>
      <c r="AB497" t="s">
        <v>579</v>
      </c>
      <c r="AC497" t="s">
        <v>580</v>
      </c>
      <c r="AD497" t="s">
        <v>581</v>
      </c>
      <c r="AE497" t="s">
        <v>582</v>
      </c>
      <c r="AF497" t="s">
        <v>583</v>
      </c>
      <c r="AG497" t="s">
        <v>584</v>
      </c>
      <c r="AH497" t="s">
        <v>585</v>
      </c>
    </row>
    <row r="498" spans="2:34" x14ac:dyDescent="0.25">
      <c r="B498" t="s">
        <v>1706</v>
      </c>
      <c r="C498" t="s">
        <v>3133</v>
      </c>
      <c r="D498" t="s">
        <v>568</v>
      </c>
      <c r="E498" t="s">
        <v>731</v>
      </c>
      <c r="F498" t="s">
        <v>338</v>
      </c>
      <c r="G498" t="s">
        <v>308</v>
      </c>
      <c r="H498" t="s">
        <v>308</v>
      </c>
      <c r="I498" t="s">
        <v>339</v>
      </c>
      <c r="J498" t="s">
        <v>339</v>
      </c>
      <c r="K498" t="s">
        <v>339</v>
      </c>
      <c r="L498" t="s">
        <v>339</v>
      </c>
      <c r="M498" t="s">
        <v>339</v>
      </c>
      <c r="N498" t="s">
        <v>339</v>
      </c>
      <c r="O498" t="s">
        <v>339</v>
      </c>
      <c r="P498" t="s">
        <v>570</v>
      </c>
      <c r="Q498" t="s">
        <v>339</v>
      </c>
      <c r="R498" t="s">
        <v>339</v>
      </c>
      <c r="S498" t="s">
        <v>339</v>
      </c>
      <c r="T498" t="s">
        <v>339</v>
      </c>
      <c r="U498" t="s">
        <v>570</v>
      </c>
      <c r="V498" t="s">
        <v>339</v>
      </c>
      <c r="W498" t="s">
        <v>339</v>
      </c>
      <c r="X498" t="s">
        <v>339</v>
      </c>
      <c r="Y498" t="s">
        <v>339</v>
      </c>
      <c r="Z498" t="s">
        <v>570</v>
      </c>
      <c r="AA498" t="s">
        <v>570</v>
      </c>
      <c r="AB498" t="s">
        <v>570</v>
      </c>
      <c r="AC498" t="s">
        <v>570</v>
      </c>
      <c r="AD498" t="s">
        <v>570</v>
      </c>
      <c r="AE498" t="s">
        <v>570</v>
      </c>
      <c r="AF498" t="s">
        <v>570</v>
      </c>
      <c r="AG498" t="s">
        <v>907</v>
      </c>
      <c r="AH498" t="s">
        <v>570</v>
      </c>
    </row>
    <row r="499" spans="2:34" x14ac:dyDescent="0.25">
      <c r="B499" t="s">
        <v>1708</v>
      </c>
      <c r="C499" t="s">
        <v>3134</v>
      </c>
      <c r="D499" t="s">
        <v>255</v>
      </c>
      <c r="E499" t="s">
        <v>588</v>
      </c>
      <c r="F499" t="s">
        <v>326</v>
      </c>
      <c r="G499" t="s">
        <v>308</v>
      </c>
      <c r="H499" t="s">
        <v>339</v>
      </c>
      <c r="I499" t="s">
        <v>339</v>
      </c>
      <c r="J499" t="s">
        <v>339</v>
      </c>
      <c r="K499" t="s">
        <v>339</v>
      </c>
      <c r="L499" t="s">
        <v>339</v>
      </c>
      <c r="M499" t="s">
        <v>339</v>
      </c>
      <c r="N499" t="s">
        <v>339</v>
      </c>
      <c r="O499" t="s">
        <v>339</v>
      </c>
      <c r="P499" t="s">
        <v>570</v>
      </c>
      <c r="Q499" t="s">
        <v>339</v>
      </c>
      <c r="R499" t="s">
        <v>339</v>
      </c>
      <c r="S499" t="s">
        <v>339</v>
      </c>
      <c r="T499" t="s">
        <v>339</v>
      </c>
      <c r="U499" t="s">
        <v>570</v>
      </c>
      <c r="V499" t="s">
        <v>339</v>
      </c>
      <c r="W499" t="s">
        <v>339</v>
      </c>
      <c r="X499" t="s">
        <v>339</v>
      </c>
      <c r="Y499" t="s">
        <v>339</v>
      </c>
      <c r="Z499" t="s">
        <v>570</v>
      </c>
      <c r="AA499" t="s">
        <v>570</v>
      </c>
      <c r="AB499" t="s">
        <v>570</v>
      </c>
      <c r="AC499" t="s">
        <v>570</v>
      </c>
      <c r="AD499" t="s">
        <v>570</v>
      </c>
      <c r="AE499" t="s">
        <v>570</v>
      </c>
      <c r="AF499" t="s">
        <v>570</v>
      </c>
      <c r="AG499" t="s">
        <v>1134</v>
      </c>
      <c r="AH499" t="s">
        <v>570</v>
      </c>
    </row>
    <row r="500" spans="2:34" x14ac:dyDescent="0.25">
      <c r="B500" t="s">
        <v>1710</v>
      </c>
      <c r="C500" t="s">
        <v>1536</v>
      </c>
      <c r="D500" t="s">
        <v>239</v>
      </c>
      <c r="E500" t="s">
        <v>588</v>
      </c>
      <c r="F500" t="s">
        <v>326</v>
      </c>
      <c r="G500" t="s">
        <v>40</v>
      </c>
      <c r="H500" t="s">
        <v>339</v>
      </c>
      <c r="I500" t="s">
        <v>339</v>
      </c>
      <c r="J500" t="s">
        <v>339</v>
      </c>
      <c r="K500" t="s">
        <v>339</v>
      </c>
      <c r="L500" t="s">
        <v>339</v>
      </c>
      <c r="M500" t="s">
        <v>339</v>
      </c>
      <c r="N500" t="s">
        <v>339</v>
      </c>
      <c r="O500" t="s">
        <v>339</v>
      </c>
      <c r="P500" t="s">
        <v>570</v>
      </c>
      <c r="Q500" t="s">
        <v>339</v>
      </c>
      <c r="R500" t="s">
        <v>339</v>
      </c>
      <c r="S500" t="s">
        <v>339</v>
      </c>
      <c r="T500" t="s">
        <v>339</v>
      </c>
      <c r="U500" t="s">
        <v>570</v>
      </c>
      <c r="V500" t="s">
        <v>339</v>
      </c>
      <c r="W500" t="s">
        <v>339</v>
      </c>
      <c r="X500" t="s">
        <v>339</v>
      </c>
      <c r="Y500" t="s">
        <v>339</v>
      </c>
      <c r="Z500" t="s">
        <v>570</v>
      </c>
      <c r="AA500" t="s">
        <v>570</v>
      </c>
      <c r="AB500" t="s">
        <v>570</v>
      </c>
      <c r="AC500" t="s">
        <v>570</v>
      </c>
      <c r="AD500" t="s">
        <v>570</v>
      </c>
      <c r="AE500" t="s">
        <v>570</v>
      </c>
      <c r="AF500" t="s">
        <v>570</v>
      </c>
      <c r="AG500" t="s">
        <v>1136</v>
      </c>
      <c r="AH500" t="s">
        <v>570</v>
      </c>
    </row>
    <row r="501" spans="2:34" x14ac:dyDescent="0.25">
      <c r="B501" t="s">
        <v>1712</v>
      </c>
      <c r="C501" t="s">
        <v>1915</v>
      </c>
      <c r="D501" t="s">
        <v>245</v>
      </c>
      <c r="E501" t="s">
        <v>588</v>
      </c>
      <c r="F501" t="s">
        <v>334</v>
      </c>
      <c r="G501" t="s">
        <v>308</v>
      </c>
      <c r="H501" t="s">
        <v>339</v>
      </c>
      <c r="I501" t="s">
        <v>339</v>
      </c>
      <c r="J501" t="s">
        <v>339</v>
      </c>
      <c r="K501" t="s">
        <v>339</v>
      </c>
      <c r="L501" t="s">
        <v>339</v>
      </c>
      <c r="M501" t="s">
        <v>339</v>
      </c>
      <c r="N501" t="s">
        <v>339</v>
      </c>
      <c r="O501" t="s">
        <v>339</v>
      </c>
      <c r="P501" t="s">
        <v>570</v>
      </c>
      <c r="Q501" t="s">
        <v>339</v>
      </c>
      <c r="R501" t="s">
        <v>339</v>
      </c>
      <c r="S501" t="s">
        <v>339</v>
      </c>
      <c r="T501" t="s">
        <v>339</v>
      </c>
      <c r="U501" t="s">
        <v>570</v>
      </c>
      <c r="V501" t="s">
        <v>339</v>
      </c>
      <c r="W501" t="s">
        <v>339</v>
      </c>
      <c r="X501" t="s">
        <v>339</v>
      </c>
      <c r="Y501" t="s">
        <v>339</v>
      </c>
      <c r="Z501" t="s">
        <v>570</v>
      </c>
      <c r="AA501" t="s">
        <v>570</v>
      </c>
      <c r="AB501" t="s">
        <v>570</v>
      </c>
      <c r="AC501" t="s">
        <v>570</v>
      </c>
      <c r="AD501" t="s">
        <v>570</v>
      </c>
      <c r="AE501" t="s">
        <v>570</v>
      </c>
      <c r="AF501" t="s">
        <v>570</v>
      </c>
      <c r="AG501" t="s">
        <v>1138</v>
      </c>
      <c r="AH501" t="s">
        <v>570</v>
      </c>
    </row>
    <row r="502" spans="2:34" x14ac:dyDescent="0.25">
      <c r="B502" t="s">
        <v>1714</v>
      </c>
      <c r="C502" t="s">
        <v>1538</v>
      </c>
      <c r="D502" t="s">
        <v>240</v>
      </c>
      <c r="E502" t="s">
        <v>731</v>
      </c>
      <c r="F502" t="s">
        <v>335</v>
      </c>
      <c r="G502" t="s">
        <v>40</v>
      </c>
      <c r="H502" t="s">
        <v>339</v>
      </c>
      <c r="I502" t="s">
        <v>339</v>
      </c>
      <c r="J502" t="s">
        <v>339</v>
      </c>
      <c r="K502" t="s">
        <v>339</v>
      </c>
      <c r="L502" t="s">
        <v>339</v>
      </c>
      <c r="M502" t="s">
        <v>339</v>
      </c>
      <c r="N502" t="s">
        <v>339</v>
      </c>
      <c r="O502" t="s">
        <v>339</v>
      </c>
      <c r="P502" t="s">
        <v>570</v>
      </c>
      <c r="Q502" t="s">
        <v>339</v>
      </c>
      <c r="R502" t="s">
        <v>339</v>
      </c>
      <c r="S502" t="s">
        <v>339</v>
      </c>
      <c r="T502" t="s">
        <v>339</v>
      </c>
      <c r="U502" t="s">
        <v>570</v>
      </c>
      <c r="V502" t="s">
        <v>339</v>
      </c>
      <c r="W502" t="s">
        <v>339</v>
      </c>
      <c r="X502" t="s">
        <v>339</v>
      </c>
      <c r="Y502" t="s">
        <v>339</v>
      </c>
      <c r="Z502" t="s">
        <v>570</v>
      </c>
      <c r="AA502" t="s">
        <v>570</v>
      </c>
      <c r="AB502" t="s">
        <v>570</v>
      </c>
      <c r="AC502" t="s">
        <v>570</v>
      </c>
      <c r="AD502" t="s">
        <v>570</v>
      </c>
      <c r="AE502" t="s">
        <v>570</v>
      </c>
      <c r="AF502" t="s">
        <v>570</v>
      </c>
      <c r="AG502" t="s">
        <v>848</v>
      </c>
      <c r="AH502" t="s">
        <v>570</v>
      </c>
    </row>
    <row r="503" spans="2:34" x14ac:dyDescent="0.25">
      <c r="B503" t="s">
        <v>1716</v>
      </c>
      <c r="C503" t="s">
        <v>1540</v>
      </c>
      <c r="D503" t="s">
        <v>242</v>
      </c>
      <c r="E503" t="s">
        <v>588</v>
      </c>
      <c r="F503" t="s">
        <v>346</v>
      </c>
      <c r="G503" t="s">
        <v>53</v>
      </c>
      <c r="H503" t="s">
        <v>339</v>
      </c>
      <c r="I503" t="s">
        <v>339</v>
      </c>
      <c r="J503" t="s">
        <v>339</v>
      </c>
      <c r="K503" t="s">
        <v>339</v>
      </c>
      <c r="L503" t="s">
        <v>339</v>
      </c>
      <c r="M503" t="s">
        <v>339</v>
      </c>
      <c r="N503" t="s">
        <v>339</v>
      </c>
      <c r="O503" t="s">
        <v>339</v>
      </c>
      <c r="P503" t="s">
        <v>570</v>
      </c>
      <c r="Q503" t="s">
        <v>339</v>
      </c>
      <c r="R503" t="s">
        <v>339</v>
      </c>
      <c r="S503" t="s">
        <v>339</v>
      </c>
      <c r="T503" t="s">
        <v>339</v>
      </c>
      <c r="U503" t="s">
        <v>570</v>
      </c>
      <c r="V503" t="s">
        <v>339</v>
      </c>
      <c r="W503" t="s">
        <v>308</v>
      </c>
      <c r="X503" t="s">
        <v>339</v>
      </c>
      <c r="Y503" t="s">
        <v>339</v>
      </c>
      <c r="Z503" t="s">
        <v>570</v>
      </c>
      <c r="AA503" t="s">
        <v>570</v>
      </c>
      <c r="AB503" t="s">
        <v>570</v>
      </c>
      <c r="AC503" t="s">
        <v>570</v>
      </c>
      <c r="AD503" t="s">
        <v>570</v>
      </c>
      <c r="AE503" t="s">
        <v>570</v>
      </c>
      <c r="AF503" t="s">
        <v>570</v>
      </c>
      <c r="AG503" t="s">
        <v>1140</v>
      </c>
      <c r="AH503" t="s">
        <v>570</v>
      </c>
    </row>
    <row r="504" spans="2:34" x14ac:dyDescent="0.25">
      <c r="B504" t="s">
        <v>1718</v>
      </c>
      <c r="C504" t="s">
        <v>1545</v>
      </c>
      <c r="D504" t="s">
        <v>252</v>
      </c>
      <c r="E504" t="s">
        <v>594</v>
      </c>
      <c r="F504" t="s">
        <v>332</v>
      </c>
      <c r="G504" t="s">
        <v>308</v>
      </c>
      <c r="H504" t="s">
        <v>339</v>
      </c>
      <c r="I504" t="s">
        <v>339</v>
      </c>
      <c r="J504" t="s">
        <v>339</v>
      </c>
      <c r="K504" t="s">
        <v>339</v>
      </c>
      <c r="L504" t="s">
        <v>339</v>
      </c>
      <c r="M504" t="s">
        <v>339</v>
      </c>
      <c r="N504" t="s">
        <v>339</v>
      </c>
      <c r="O504" t="s">
        <v>339</v>
      </c>
      <c r="P504" t="s">
        <v>570</v>
      </c>
      <c r="Q504" t="s">
        <v>339</v>
      </c>
      <c r="R504" t="s">
        <v>339</v>
      </c>
      <c r="S504" t="s">
        <v>339</v>
      </c>
      <c r="T504" t="s">
        <v>339</v>
      </c>
      <c r="U504" t="s">
        <v>570</v>
      </c>
      <c r="V504" t="s">
        <v>339</v>
      </c>
      <c r="W504" t="s">
        <v>339</v>
      </c>
      <c r="X504" t="s">
        <v>339</v>
      </c>
      <c r="Y504" t="s">
        <v>339</v>
      </c>
      <c r="Z504" t="s">
        <v>570</v>
      </c>
      <c r="AA504" t="s">
        <v>570</v>
      </c>
      <c r="AB504" t="s">
        <v>570</v>
      </c>
      <c r="AC504" t="s">
        <v>570</v>
      </c>
      <c r="AD504" t="s">
        <v>570</v>
      </c>
      <c r="AE504" t="s">
        <v>570</v>
      </c>
      <c r="AF504" t="s">
        <v>570</v>
      </c>
      <c r="AG504" t="s">
        <v>776</v>
      </c>
      <c r="AH504" t="s">
        <v>570</v>
      </c>
    </row>
    <row r="505" spans="2:34" x14ac:dyDescent="0.25">
      <c r="B505" t="s">
        <v>1720</v>
      </c>
      <c r="C505" t="s">
        <v>3135</v>
      </c>
      <c r="D505" t="s">
        <v>239</v>
      </c>
      <c r="E505" t="s">
        <v>588</v>
      </c>
      <c r="F505" t="s">
        <v>334</v>
      </c>
      <c r="G505" t="s">
        <v>308</v>
      </c>
      <c r="H505" t="s">
        <v>339</v>
      </c>
      <c r="I505" t="s">
        <v>339</v>
      </c>
      <c r="J505" t="s">
        <v>339</v>
      </c>
      <c r="K505" t="s">
        <v>339</v>
      </c>
      <c r="L505" t="s">
        <v>339</v>
      </c>
      <c r="M505" t="s">
        <v>339</v>
      </c>
      <c r="N505" t="s">
        <v>339</v>
      </c>
      <c r="O505" t="s">
        <v>339</v>
      </c>
      <c r="P505" t="s">
        <v>570</v>
      </c>
      <c r="Q505" t="s">
        <v>339</v>
      </c>
      <c r="R505" t="s">
        <v>339</v>
      </c>
      <c r="S505" t="s">
        <v>339</v>
      </c>
      <c r="T505" t="s">
        <v>339</v>
      </c>
      <c r="U505" t="s">
        <v>570</v>
      </c>
      <c r="V505" t="s">
        <v>339</v>
      </c>
      <c r="W505" t="s">
        <v>339</v>
      </c>
      <c r="X505" t="s">
        <v>339</v>
      </c>
      <c r="Y505" t="s">
        <v>339</v>
      </c>
      <c r="Z505" t="s">
        <v>570</v>
      </c>
      <c r="AA505" t="s">
        <v>570</v>
      </c>
      <c r="AB505" t="s">
        <v>570</v>
      </c>
      <c r="AC505" t="s">
        <v>570</v>
      </c>
      <c r="AD505" t="s">
        <v>570</v>
      </c>
      <c r="AE505" t="s">
        <v>570</v>
      </c>
      <c r="AF505" t="s">
        <v>570</v>
      </c>
      <c r="AG505" t="s">
        <v>1142</v>
      </c>
      <c r="AH505" t="s">
        <v>570</v>
      </c>
    </row>
    <row r="506" spans="2:34" x14ac:dyDescent="0.25">
      <c r="B506" t="s">
        <v>1722</v>
      </c>
      <c r="C506" t="s">
        <v>1916</v>
      </c>
      <c r="D506" t="s">
        <v>254</v>
      </c>
      <c r="E506" t="s">
        <v>588</v>
      </c>
      <c r="F506" t="s">
        <v>326</v>
      </c>
      <c r="G506" t="s">
        <v>42</v>
      </c>
      <c r="H506" t="s">
        <v>339</v>
      </c>
      <c r="I506" t="s">
        <v>339</v>
      </c>
      <c r="J506" t="s">
        <v>339</v>
      </c>
      <c r="K506" t="s">
        <v>339</v>
      </c>
      <c r="L506" t="s">
        <v>339</v>
      </c>
      <c r="M506" t="s">
        <v>339</v>
      </c>
      <c r="N506" t="s">
        <v>339</v>
      </c>
      <c r="O506" t="s">
        <v>339</v>
      </c>
      <c r="P506" t="s">
        <v>570</v>
      </c>
      <c r="Q506" t="s">
        <v>339</v>
      </c>
      <c r="R506" t="s">
        <v>339</v>
      </c>
      <c r="S506" t="s">
        <v>339</v>
      </c>
      <c r="T506" t="s">
        <v>339</v>
      </c>
      <c r="U506" t="s">
        <v>570</v>
      </c>
      <c r="V506" t="s">
        <v>339</v>
      </c>
      <c r="W506" t="s">
        <v>339</v>
      </c>
      <c r="X506" t="s">
        <v>339</v>
      </c>
      <c r="Y506" t="s">
        <v>339</v>
      </c>
      <c r="Z506" t="s">
        <v>570</v>
      </c>
      <c r="AA506" t="s">
        <v>570</v>
      </c>
      <c r="AB506" t="s">
        <v>570</v>
      </c>
      <c r="AC506" t="s">
        <v>570</v>
      </c>
      <c r="AD506" t="s">
        <v>570</v>
      </c>
      <c r="AE506" t="s">
        <v>570</v>
      </c>
      <c r="AF506" t="s">
        <v>570</v>
      </c>
      <c r="AG506" t="s">
        <v>946</v>
      </c>
      <c r="AH506" t="s">
        <v>570</v>
      </c>
    </row>
    <row r="507" spans="2:34" x14ac:dyDescent="0.25">
      <c r="B507" t="s">
        <v>1724</v>
      </c>
      <c r="C507" t="s">
        <v>1548</v>
      </c>
      <c r="D507" t="s">
        <v>258</v>
      </c>
      <c r="E507" t="s">
        <v>588</v>
      </c>
      <c r="F507" t="s">
        <v>326</v>
      </c>
      <c r="G507" t="s">
        <v>43</v>
      </c>
      <c r="H507" t="s">
        <v>339</v>
      </c>
      <c r="I507" t="s">
        <v>339</v>
      </c>
      <c r="J507" t="s">
        <v>339</v>
      </c>
      <c r="K507" t="s">
        <v>339</v>
      </c>
      <c r="L507" t="s">
        <v>339</v>
      </c>
      <c r="M507" t="s">
        <v>339</v>
      </c>
      <c r="N507" t="s">
        <v>339</v>
      </c>
      <c r="O507" t="s">
        <v>339</v>
      </c>
      <c r="P507" t="s">
        <v>570</v>
      </c>
      <c r="Q507" t="s">
        <v>339</v>
      </c>
      <c r="R507" t="s">
        <v>339</v>
      </c>
      <c r="S507" t="s">
        <v>339</v>
      </c>
      <c r="T507" t="s">
        <v>339</v>
      </c>
      <c r="U507" t="s">
        <v>570</v>
      </c>
      <c r="V507" t="s">
        <v>339</v>
      </c>
      <c r="W507" t="s">
        <v>339</v>
      </c>
      <c r="X507" t="s">
        <v>339</v>
      </c>
      <c r="Y507" t="s">
        <v>339</v>
      </c>
      <c r="Z507" t="s">
        <v>570</v>
      </c>
      <c r="AA507" t="s">
        <v>570</v>
      </c>
      <c r="AB507" t="s">
        <v>570</v>
      </c>
      <c r="AC507" t="s">
        <v>570</v>
      </c>
      <c r="AD507" t="s">
        <v>570</v>
      </c>
      <c r="AE507" t="s">
        <v>570</v>
      </c>
      <c r="AF507" t="s">
        <v>570</v>
      </c>
      <c r="AG507" t="s">
        <v>720</v>
      </c>
      <c r="AH507" t="s">
        <v>570</v>
      </c>
    </row>
    <row r="508" spans="2:34" x14ac:dyDescent="0.25">
      <c r="B508" t="s">
        <v>1726</v>
      </c>
      <c r="C508" t="s">
        <v>1549</v>
      </c>
      <c r="D508" t="s">
        <v>266</v>
      </c>
      <c r="E508" t="s">
        <v>731</v>
      </c>
      <c r="F508" t="s">
        <v>328</v>
      </c>
      <c r="G508" t="s">
        <v>44</v>
      </c>
      <c r="H508" t="s">
        <v>339</v>
      </c>
      <c r="I508" t="s">
        <v>339</v>
      </c>
      <c r="J508" t="s">
        <v>339</v>
      </c>
      <c r="K508" t="s">
        <v>339</v>
      </c>
      <c r="L508" t="s">
        <v>339</v>
      </c>
      <c r="M508" t="s">
        <v>339</v>
      </c>
      <c r="N508" t="s">
        <v>339</v>
      </c>
      <c r="O508" t="s">
        <v>339</v>
      </c>
      <c r="P508" t="s">
        <v>570</v>
      </c>
      <c r="Q508" t="s">
        <v>339</v>
      </c>
      <c r="R508" t="s">
        <v>339</v>
      </c>
      <c r="S508" t="s">
        <v>339</v>
      </c>
      <c r="T508" t="s">
        <v>339</v>
      </c>
      <c r="U508" t="s">
        <v>570</v>
      </c>
      <c r="V508" t="s">
        <v>339</v>
      </c>
      <c r="W508" t="s">
        <v>339</v>
      </c>
      <c r="X508" t="s">
        <v>339</v>
      </c>
      <c r="Y508" t="s">
        <v>339</v>
      </c>
      <c r="Z508" t="s">
        <v>570</v>
      </c>
      <c r="AA508" t="s">
        <v>570</v>
      </c>
      <c r="AB508" t="s">
        <v>570</v>
      </c>
      <c r="AC508" t="s">
        <v>570</v>
      </c>
      <c r="AD508" t="s">
        <v>570</v>
      </c>
      <c r="AE508" t="s">
        <v>570</v>
      </c>
      <c r="AF508" t="s">
        <v>570</v>
      </c>
      <c r="AG508" t="s">
        <v>927</v>
      </c>
      <c r="AH508" t="s">
        <v>570</v>
      </c>
    </row>
    <row r="509" spans="2:34" x14ac:dyDescent="0.25">
      <c r="B509" t="s">
        <v>1728</v>
      </c>
      <c r="C509" t="s">
        <v>1810</v>
      </c>
      <c r="D509" t="s">
        <v>239</v>
      </c>
      <c r="E509" t="s">
        <v>594</v>
      </c>
      <c r="F509" t="s">
        <v>332</v>
      </c>
      <c r="G509" t="s">
        <v>40</v>
      </c>
      <c r="H509" t="s">
        <v>339</v>
      </c>
      <c r="I509" t="s">
        <v>339</v>
      </c>
      <c r="J509" t="s">
        <v>339</v>
      </c>
      <c r="K509" t="s">
        <v>339</v>
      </c>
      <c r="L509" t="s">
        <v>339</v>
      </c>
      <c r="M509" t="s">
        <v>339</v>
      </c>
      <c r="N509" t="s">
        <v>308</v>
      </c>
      <c r="O509" t="s">
        <v>339</v>
      </c>
      <c r="P509" t="s">
        <v>939</v>
      </c>
      <c r="Q509" t="s">
        <v>339</v>
      </c>
      <c r="R509" t="s">
        <v>339</v>
      </c>
      <c r="S509" t="s">
        <v>339</v>
      </c>
      <c r="T509" t="s">
        <v>339</v>
      </c>
      <c r="U509" t="s">
        <v>570</v>
      </c>
      <c r="V509" t="s">
        <v>339</v>
      </c>
      <c r="W509" t="s">
        <v>339</v>
      </c>
      <c r="X509" t="s">
        <v>339</v>
      </c>
      <c r="Y509" t="s">
        <v>339</v>
      </c>
      <c r="Z509" t="s">
        <v>570</v>
      </c>
      <c r="AA509" t="s">
        <v>570</v>
      </c>
      <c r="AB509" t="s">
        <v>570</v>
      </c>
      <c r="AC509" t="s">
        <v>570</v>
      </c>
      <c r="AD509" t="s">
        <v>570</v>
      </c>
      <c r="AE509" t="s">
        <v>570</v>
      </c>
      <c r="AF509" t="s">
        <v>570</v>
      </c>
      <c r="AG509" t="s">
        <v>700</v>
      </c>
      <c r="AH509" t="s">
        <v>570</v>
      </c>
    </row>
    <row r="510" spans="2:34" x14ac:dyDescent="0.25">
      <c r="B510" t="s">
        <v>1732</v>
      </c>
      <c r="C510" t="s">
        <v>1551</v>
      </c>
      <c r="D510" t="s">
        <v>242</v>
      </c>
      <c r="E510" t="s">
        <v>588</v>
      </c>
      <c r="F510" t="s">
        <v>332</v>
      </c>
      <c r="G510" t="s">
        <v>40</v>
      </c>
      <c r="H510" t="s">
        <v>339</v>
      </c>
      <c r="I510" t="s">
        <v>339</v>
      </c>
      <c r="J510" t="s">
        <v>339</v>
      </c>
      <c r="K510" t="s">
        <v>339</v>
      </c>
      <c r="L510" t="s">
        <v>339</v>
      </c>
      <c r="M510" t="s">
        <v>339</v>
      </c>
      <c r="N510" t="s">
        <v>339</v>
      </c>
      <c r="O510" t="s">
        <v>339</v>
      </c>
      <c r="P510" t="s">
        <v>570</v>
      </c>
      <c r="Q510" t="s">
        <v>339</v>
      </c>
      <c r="R510" t="s">
        <v>339</v>
      </c>
      <c r="S510" t="s">
        <v>339</v>
      </c>
      <c r="T510" t="s">
        <v>339</v>
      </c>
      <c r="U510" t="s">
        <v>570</v>
      </c>
      <c r="V510" t="s">
        <v>339</v>
      </c>
      <c r="W510" t="s">
        <v>339</v>
      </c>
      <c r="X510" t="s">
        <v>339</v>
      </c>
      <c r="Y510" t="s">
        <v>339</v>
      </c>
      <c r="Z510" t="s">
        <v>570</v>
      </c>
      <c r="AA510" t="s">
        <v>570</v>
      </c>
      <c r="AB510" t="s">
        <v>570</v>
      </c>
      <c r="AC510" t="s">
        <v>570</v>
      </c>
      <c r="AD510" t="s">
        <v>570</v>
      </c>
      <c r="AE510" t="s">
        <v>570</v>
      </c>
      <c r="AF510" t="s">
        <v>570</v>
      </c>
      <c r="AG510" t="s">
        <v>831</v>
      </c>
      <c r="AH510" t="s">
        <v>570</v>
      </c>
    </row>
    <row r="511" spans="2:34" x14ac:dyDescent="0.25">
      <c r="B511" t="s">
        <v>1734</v>
      </c>
      <c r="C511" t="s">
        <v>1553</v>
      </c>
      <c r="D511" t="s">
        <v>568</v>
      </c>
      <c r="E511" t="s">
        <v>731</v>
      </c>
      <c r="F511" t="s">
        <v>334</v>
      </c>
      <c r="G511" t="s">
        <v>42</v>
      </c>
      <c r="H511" t="s">
        <v>339</v>
      </c>
      <c r="I511" t="s">
        <v>339</v>
      </c>
      <c r="J511" t="s">
        <v>339</v>
      </c>
      <c r="K511" t="s">
        <v>339</v>
      </c>
      <c r="L511" t="s">
        <v>339</v>
      </c>
      <c r="M511" t="s">
        <v>339</v>
      </c>
      <c r="N511" t="s">
        <v>339</v>
      </c>
      <c r="O511" t="s">
        <v>339</v>
      </c>
      <c r="P511" t="s">
        <v>570</v>
      </c>
      <c r="Q511" t="s">
        <v>339</v>
      </c>
      <c r="R511" t="s">
        <v>339</v>
      </c>
      <c r="S511" t="s">
        <v>339</v>
      </c>
      <c r="T511" t="s">
        <v>339</v>
      </c>
      <c r="U511" t="s">
        <v>570</v>
      </c>
      <c r="V511" t="s">
        <v>339</v>
      </c>
      <c r="W511" t="s">
        <v>339</v>
      </c>
      <c r="X511" t="s">
        <v>339</v>
      </c>
      <c r="Y511" t="s">
        <v>339</v>
      </c>
      <c r="Z511" t="s">
        <v>570</v>
      </c>
      <c r="AA511" t="s">
        <v>570</v>
      </c>
      <c r="AB511" t="s">
        <v>570</v>
      </c>
      <c r="AC511" t="s">
        <v>570</v>
      </c>
      <c r="AD511" t="s">
        <v>570</v>
      </c>
      <c r="AE511" t="s">
        <v>570</v>
      </c>
      <c r="AF511" t="s">
        <v>570</v>
      </c>
      <c r="AG511" t="s">
        <v>733</v>
      </c>
      <c r="AH511" t="s">
        <v>570</v>
      </c>
    </row>
    <row r="512" spans="2:34" x14ac:dyDescent="0.25">
      <c r="B512" t="s">
        <v>1738</v>
      </c>
      <c r="C512" t="s">
        <v>1555</v>
      </c>
      <c r="D512" t="s">
        <v>254</v>
      </c>
      <c r="E512" t="s">
        <v>641</v>
      </c>
      <c r="F512" t="s">
        <v>336</v>
      </c>
      <c r="G512" t="s">
        <v>40</v>
      </c>
      <c r="H512" t="s">
        <v>339</v>
      </c>
      <c r="I512" t="s">
        <v>308</v>
      </c>
      <c r="J512" t="s">
        <v>40</v>
      </c>
      <c r="K512" t="s">
        <v>49</v>
      </c>
      <c r="L512" t="s">
        <v>339</v>
      </c>
      <c r="M512" t="s">
        <v>339</v>
      </c>
      <c r="N512" t="s">
        <v>42</v>
      </c>
      <c r="O512" t="s">
        <v>660</v>
      </c>
      <c r="P512" t="s">
        <v>2054</v>
      </c>
      <c r="Q512" t="s">
        <v>339</v>
      </c>
      <c r="R512" t="s">
        <v>339</v>
      </c>
      <c r="S512" t="s">
        <v>339</v>
      </c>
      <c r="T512" t="s">
        <v>339</v>
      </c>
      <c r="U512" t="s">
        <v>570</v>
      </c>
      <c r="V512" t="s">
        <v>339</v>
      </c>
      <c r="W512" t="s">
        <v>339</v>
      </c>
      <c r="X512" t="s">
        <v>339</v>
      </c>
      <c r="Y512" t="s">
        <v>339</v>
      </c>
      <c r="Z512" t="s">
        <v>570</v>
      </c>
      <c r="AA512" t="s">
        <v>570</v>
      </c>
      <c r="AB512" t="s">
        <v>570</v>
      </c>
      <c r="AC512" t="s">
        <v>1543</v>
      </c>
      <c r="AD512" t="s">
        <v>1543</v>
      </c>
      <c r="AE512" t="s">
        <v>1543</v>
      </c>
      <c r="AF512" t="s">
        <v>570</v>
      </c>
      <c r="AG512" t="s">
        <v>664</v>
      </c>
      <c r="AH512" t="s">
        <v>570</v>
      </c>
    </row>
    <row r="513" spans="2:34" x14ac:dyDescent="0.25">
      <c r="B513" t="s">
        <v>1740</v>
      </c>
      <c r="C513" t="s">
        <v>2363</v>
      </c>
      <c r="D513" t="s">
        <v>237</v>
      </c>
      <c r="E513" t="s">
        <v>588</v>
      </c>
      <c r="F513" t="s">
        <v>328</v>
      </c>
      <c r="G513" t="s">
        <v>40</v>
      </c>
      <c r="H513" t="s">
        <v>339</v>
      </c>
      <c r="I513" t="s">
        <v>339</v>
      </c>
      <c r="J513" t="s">
        <v>339</v>
      </c>
      <c r="K513" t="s">
        <v>339</v>
      </c>
      <c r="L513" t="s">
        <v>339</v>
      </c>
      <c r="M513" t="s">
        <v>339</v>
      </c>
      <c r="N513" t="s">
        <v>339</v>
      </c>
      <c r="O513" t="s">
        <v>339</v>
      </c>
      <c r="P513" t="s">
        <v>570</v>
      </c>
      <c r="Q513" t="s">
        <v>339</v>
      </c>
      <c r="R513" t="s">
        <v>339</v>
      </c>
      <c r="S513" t="s">
        <v>339</v>
      </c>
      <c r="T513" t="s">
        <v>339</v>
      </c>
      <c r="U513" t="s">
        <v>570</v>
      </c>
      <c r="V513" t="s">
        <v>339</v>
      </c>
      <c r="W513" t="s">
        <v>339</v>
      </c>
      <c r="X513" t="s">
        <v>339</v>
      </c>
      <c r="Y513" t="s">
        <v>339</v>
      </c>
      <c r="Z513" t="s">
        <v>570</v>
      </c>
      <c r="AA513" t="s">
        <v>570</v>
      </c>
      <c r="AB513" t="s">
        <v>570</v>
      </c>
      <c r="AC513" t="s">
        <v>570</v>
      </c>
      <c r="AD513" t="s">
        <v>570</v>
      </c>
      <c r="AE513" t="s">
        <v>570</v>
      </c>
      <c r="AF513" t="s">
        <v>570</v>
      </c>
      <c r="AG513" t="s">
        <v>1147</v>
      </c>
      <c r="AH513" t="s">
        <v>570</v>
      </c>
    </row>
    <row r="514" spans="2:34" x14ac:dyDescent="0.25">
      <c r="B514" t="s">
        <v>1817</v>
      </c>
      <c r="C514" t="s">
        <v>1557</v>
      </c>
      <c r="D514" t="s">
        <v>266</v>
      </c>
      <c r="E514" t="s">
        <v>731</v>
      </c>
      <c r="F514" t="s">
        <v>328</v>
      </c>
      <c r="G514" t="s">
        <v>47</v>
      </c>
      <c r="H514" t="s">
        <v>43</v>
      </c>
      <c r="I514" t="s">
        <v>339</v>
      </c>
      <c r="J514" t="s">
        <v>339</v>
      </c>
      <c r="K514" t="s">
        <v>339</v>
      </c>
      <c r="L514" t="s">
        <v>339</v>
      </c>
      <c r="M514" t="s">
        <v>339</v>
      </c>
      <c r="N514" t="s">
        <v>339</v>
      </c>
      <c r="O514" t="s">
        <v>339</v>
      </c>
      <c r="P514" t="s">
        <v>570</v>
      </c>
      <c r="Q514" t="s">
        <v>339</v>
      </c>
      <c r="R514" t="s">
        <v>40</v>
      </c>
      <c r="S514" t="s">
        <v>339</v>
      </c>
      <c r="T514" t="s">
        <v>339</v>
      </c>
      <c r="U514" t="s">
        <v>570</v>
      </c>
      <c r="V514" t="s">
        <v>339</v>
      </c>
      <c r="W514" t="s">
        <v>339</v>
      </c>
      <c r="X514" t="s">
        <v>339</v>
      </c>
      <c r="Y514" t="s">
        <v>339</v>
      </c>
      <c r="Z514" t="s">
        <v>570</v>
      </c>
      <c r="AA514" t="s">
        <v>570</v>
      </c>
      <c r="AB514" t="s">
        <v>570</v>
      </c>
      <c r="AC514" t="s">
        <v>570</v>
      </c>
      <c r="AD514" t="s">
        <v>570</v>
      </c>
      <c r="AE514" t="s">
        <v>570</v>
      </c>
      <c r="AF514" t="s">
        <v>570</v>
      </c>
      <c r="AG514" t="s">
        <v>871</v>
      </c>
      <c r="AH514" t="s">
        <v>570</v>
      </c>
    </row>
    <row r="515" spans="2:34" x14ac:dyDescent="0.25">
      <c r="B515" t="s">
        <v>1819</v>
      </c>
      <c r="C515" t="s">
        <v>1559</v>
      </c>
      <c r="D515" t="s">
        <v>240</v>
      </c>
      <c r="E515" t="s">
        <v>588</v>
      </c>
      <c r="F515" t="s">
        <v>334</v>
      </c>
      <c r="G515" t="s">
        <v>47</v>
      </c>
      <c r="H515" t="s">
        <v>339</v>
      </c>
      <c r="I515" t="s">
        <v>339</v>
      </c>
      <c r="J515" t="s">
        <v>339</v>
      </c>
      <c r="K515" t="s">
        <v>339</v>
      </c>
      <c r="L515" t="s">
        <v>339</v>
      </c>
      <c r="M515" t="s">
        <v>339</v>
      </c>
      <c r="N515" t="s">
        <v>339</v>
      </c>
      <c r="O515" t="s">
        <v>339</v>
      </c>
      <c r="P515" t="s">
        <v>570</v>
      </c>
      <c r="Q515" t="s">
        <v>339</v>
      </c>
      <c r="R515" t="s">
        <v>41</v>
      </c>
      <c r="S515" t="s">
        <v>308</v>
      </c>
      <c r="T515" t="s">
        <v>40</v>
      </c>
      <c r="U515" t="s">
        <v>747</v>
      </c>
      <c r="V515" t="s">
        <v>339</v>
      </c>
      <c r="W515" t="s">
        <v>339</v>
      </c>
      <c r="X515" t="s">
        <v>339</v>
      </c>
      <c r="Y515" t="s">
        <v>339</v>
      </c>
      <c r="Z515" t="s">
        <v>570</v>
      </c>
      <c r="AA515" t="s">
        <v>570</v>
      </c>
      <c r="AB515" t="s">
        <v>570</v>
      </c>
      <c r="AC515" t="s">
        <v>1445</v>
      </c>
      <c r="AD515" t="s">
        <v>1445</v>
      </c>
      <c r="AE515" t="s">
        <v>418</v>
      </c>
      <c r="AF515" t="s">
        <v>570</v>
      </c>
      <c r="AG515" t="s">
        <v>1119</v>
      </c>
      <c r="AH515" t="s">
        <v>570</v>
      </c>
    </row>
    <row r="516" spans="2:34" x14ac:dyDescent="0.25">
      <c r="B516" t="s">
        <v>1820</v>
      </c>
      <c r="C516" t="s">
        <v>1561</v>
      </c>
      <c r="D516" t="s">
        <v>246</v>
      </c>
      <c r="E516" t="s">
        <v>731</v>
      </c>
      <c r="F516" t="s">
        <v>336</v>
      </c>
      <c r="G516" t="s">
        <v>45</v>
      </c>
      <c r="H516" t="s">
        <v>339</v>
      </c>
      <c r="I516" t="s">
        <v>339</v>
      </c>
      <c r="J516" t="s">
        <v>339</v>
      </c>
      <c r="K516" t="s">
        <v>339</v>
      </c>
      <c r="L516" t="s">
        <v>339</v>
      </c>
      <c r="M516" t="s">
        <v>339</v>
      </c>
      <c r="N516" t="s">
        <v>339</v>
      </c>
      <c r="O516" t="s">
        <v>339</v>
      </c>
      <c r="P516" t="s">
        <v>570</v>
      </c>
      <c r="Q516" t="s">
        <v>339</v>
      </c>
      <c r="R516" t="s">
        <v>308</v>
      </c>
      <c r="S516" t="s">
        <v>339</v>
      </c>
      <c r="T516" t="s">
        <v>339</v>
      </c>
      <c r="U516" t="s">
        <v>570</v>
      </c>
      <c r="V516" t="s">
        <v>339</v>
      </c>
      <c r="W516" t="s">
        <v>339</v>
      </c>
      <c r="X516" t="s">
        <v>339</v>
      </c>
      <c r="Y516" t="s">
        <v>339</v>
      </c>
      <c r="Z516" t="s">
        <v>570</v>
      </c>
      <c r="AA516" t="s">
        <v>570</v>
      </c>
      <c r="AB516" t="s">
        <v>570</v>
      </c>
      <c r="AC516" t="s">
        <v>570</v>
      </c>
      <c r="AD516" t="s">
        <v>570</v>
      </c>
      <c r="AE516" t="s">
        <v>570</v>
      </c>
      <c r="AF516" t="s">
        <v>570</v>
      </c>
      <c r="AG516" t="s">
        <v>935</v>
      </c>
      <c r="AH516" t="s">
        <v>570</v>
      </c>
    </row>
    <row r="517" spans="2:34" x14ac:dyDescent="0.25">
      <c r="B517" t="s">
        <v>1821</v>
      </c>
      <c r="C517" t="s">
        <v>3136</v>
      </c>
      <c r="D517" t="s">
        <v>267</v>
      </c>
      <c r="E517" t="s">
        <v>594</v>
      </c>
      <c r="F517" t="s">
        <v>335</v>
      </c>
      <c r="G517" t="s">
        <v>308</v>
      </c>
      <c r="H517" t="s">
        <v>339</v>
      </c>
      <c r="I517" t="s">
        <v>339</v>
      </c>
      <c r="J517" t="s">
        <v>339</v>
      </c>
      <c r="K517" t="s">
        <v>339</v>
      </c>
      <c r="L517" t="s">
        <v>339</v>
      </c>
      <c r="M517" t="s">
        <v>339</v>
      </c>
      <c r="N517" t="s">
        <v>339</v>
      </c>
      <c r="O517" t="s">
        <v>339</v>
      </c>
      <c r="P517" t="s">
        <v>570</v>
      </c>
      <c r="Q517" t="s">
        <v>339</v>
      </c>
      <c r="R517" t="s">
        <v>339</v>
      </c>
      <c r="S517" t="s">
        <v>339</v>
      </c>
      <c r="T517" t="s">
        <v>339</v>
      </c>
      <c r="U517" t="s">
        <v>570</v>
      </c>
      <c r="V517" t="s">
        <v>339</v>
      </c>
      <c r="W517" t="s">
        <v>339</v>
      </c>
      <c r="X517" t="s">
        <v>339</v>
      </c>
      <c r="Y517" t="s">
        <v>339</v>
      </c>
      <c r="Z517" t="s">
        <v>570</v>
      </c>
      <c r="AA517" t="s">
        <v>570</v>
      </c>
      <c r="AB517" t="s">
        <v>570</v>
      </c>
      <c r="AC517" t="s">
        <v>570</v>
      </c>
      <c r="AD517" t="s">
        <v>570</v>
      </c>
      <c r="AE517" t="s">
        <v>570</v>
      </c>
      <c r="AF517" t="s">
        <v>570</v>
      </c>
      <c r="AG517" t="s">
        <v>986</v>
      </c>
      <c r="AH517" t="s">
        <v>570</v>
      </c>
    </row>
    <row r="518" spans="2:34" x14ac:dyDescent="0.25">
      <c r="B518" t="s">
        <v>1822</v>
      </c>
      <c r="C518" t="s">
        <v>3137</v>
      </c>
      <c r="D518" t="s">
        <v>253</v>
      </c>
      <c r="E518" t="s">
        <v>594</v>
      </c>
      <c r="F518" t="s">
        <v>324</v>
      </c>
      <c r="G518" t="s">
        <v>308</v>
      </c>
      <c r="H518" t="s">
        <v>339</v>
      </c>
      <c r="I518" t="s">
        <v>339</v>
      </c>
      <c r="J518" t="s">
        <v>339</v>
      </c>
      <c r="K518" t="s">
        <v>339</v>
      </c>
      <c r="L518" t="s">
        <v>339</v>
      </c>
      <c r="M518" t="s">
        <v>339</v>
      </c>
      <c r="N518" t="s">
        <v>339</v>
      </c>
      <c r="O518" t="s">
        <v>339</v>
      </c>
      <c r="P518" t="s">
        <v>570</v>
      </c>
      <c r="Q518" t="s">
        <v>339</v>
      </c>
      <c r="R518" t="s">
        <v>339</v>
      </c>
      <c r="S518" t="s">
        <v>339</v>
      </c>
      <c r="T518" t="s">
        <v>339</v>
      </c>
      <c r="U518" t="s">
        <v>570</v>
      </c>
      <c r="V518" t="s">
        <v>339</v>
      </c>
      <c r="W518" t="s">
        <v>339</v>
      </c>
      <c r="X518" t="s">
        <v>339</v>
      </c>
      <c r="Y518" t="s">
        <v>339</v>
      </c>
      <c r="Z518" t="s">
        <v>570</v>
      </c>
      <c r="AA518" t="s">
        <v>570</v>
      </c>
      <c r="AB518" t="s">
        <v>570</v>
      </c>
      <c r="AC518" t="s">
        <v>570</v>
      </c>
      <c r="AD518" t="s">
        <v>570</v>
      </c>
      <c r="AE518" t="s">
        <v>570</v>
      </c>
      <c r="AF518" t="s">
        <v>570</v>
      </c>
      <c r="AG518" t="s">
        <v>902</v>
      </c>
      <c r="AH518" t="s">
        <v>570</v>
      </c>
    </row>
    <row r="519" spans="2:34" x14ac:dyDescent="0.25">
      <c r="B519" t="s">
        <v>1823</v>
      </c>
      <c r="C519" t="s">
        <v>2364</v>
      </c>
      <c r="D519" t="s">
        <v>245</v>
      </c>
      <c r="E519" t="s">
        <v>731</v>
      </c>
      <c r="F519" t="s">
        <v>330</v>
      </c>
      <c r="G519" t="s">
        <v>308</v>
      </c>
      <c r="H519" t="s">
        <v>339</v>
      </c>
      <c r="I519" t="s">
        <v>339</v>
      </c>
      <c r="J519" t="s">
        <v>339</v>
      </c>
      <c r="K519" t="s">
        <v>339</v>
      </c>
      <c r="L519" t="s">
        <v>339</v>
      </c>
      <c r="M519" t="s">
        <v>339</v>
      </c>
      <c r="N519" t="s">
        <v>339</v>
      </c>
      <c r="O519" t="s">
        <v>339</v>
      </c>
      <c r="P519" t="s">
        <v>570</v>
      </c>
      <c r="Q519" t="s">
        <v>339</v>
      </c>
      <c r="R519" t="s">
        <v>339</v>
      </c>
      <c r="S519" t="s">
        <v>339</v>
      </c>
      <c r="T519" t="s">
        <v>339</v>
      </c>
      <c r="U519" t="s">
        <v>570</v>
      </c>
      <c r="V519" t="s">
        <v>339</v>
      </c>
      <c r="W519" t="s">
        <v>339</v>
      </c>
      <c r="X519" t="s">
        <v>339</v>
      </c>
      <c r="Y519" t="s">
        <v>339</v>
      </c>
      <c r="Z519" t="s">
        <v>570</v>
      </c>
      <c r="AA519" t="s">
        <v>570</v>
      </c>
      <c r="AB519" t="s">
        <v>570</v>
      </c>
      <c r="AC519" t="s">
        <v>570</v>
      </c>
      <c r="AD519" t="s">
        <v>570</v>
      </c>
      <c r="AE519" t="s">
        <v>570</v>
      </c>
      <c r="AF519" t="s">
        <v>570</v>
      </c>
      <c r="AG519" t="s">
        <v>609</v>
      </c>
      <c r="AH519" t="s">
        <v>570</v>
      </c>
    </row>
    <row r="520" spans="2:34" x14ac:dyDescent="0.25">
      <c r="B520" t="s">
        <v>1824</v>
      </c>
      <c r="C520" t="s">
        <v>1563</v>
      </c>
      <c r="D520" t="s">
        <v>568</v>
      </c>
      <c r="E520" t="s">
        <v>588</v>
      </c>
      <c r="F520" t="s">
        <v>334</v>
      </c>
      <c r="G520" t="s">
        <v>45</v>
      </c>
      <c r="H520" t="s">
        <v>339</v>
      </c>
      <c r="I520" t="s">
        <v>339</v>
      </c>
      <c r="J520" t="s">
        <v>339</v>
      </c>
      <c r="K520" t="s">
        <v>339</v>
      </c>
      <c r="L520" t="s">
        <v>339</v>
      </c>
      <c r="M520" t="s">
        <v>339</v>
      </c>
      <c r="N520" t="s">
        <v>339</v>
      </c>
      <c r="O520" t="s">
        <v>339</v>
      </c>
      <c r="P520" t="s">
        <v>570</v>
      </c>
      <c r="Q520" t="s">
        <v>339</v>
      </c>
      <c r="R520" t="s">
        <v>339</v>
      </c>
      <c r="S520" t="s">
        <v>339</v>
      </c>
      <c r="T520" t="s">
        <v>339</v>
      </c>
      <c r="U520" t="s">
        <v>570</v>
      </c>
      <c r="V520" t="s">
        <v>339</v>
      </c>
      <c r="W520" t="s">
        <v>339</v>
      </c>
      <c r="X520" t="s">
        <v>339</v>
      </c>
      <c r="Y520" t="s">
        <v>339</v>
      </c>
      <c r="Z520" t="s">
        <v>570</v>
      </c>
      <c r="AA520" t="s">
        <v>570</v>
      </c>
      <c r="AB520" t="s">
        <v>570</v>
      </c>
      <c r="AC520" t="s">
        <v>570</v>
      </c>
      <c r="AD520" t="s">
        <v>570</v>
      </c>
      <c r="AE520" t="s">
        <v>570</v>
      </c>
      <c r="AF520" t="s">
        <v>570</v>
      </c>
      <c r="AG520" t="s">
        <v>1150</v>
      </c>
      <c r="AH520" t="s">
        <v>570</v>
      </c>
    </row>
    <row r="521" spans="2:34" x14ac:dyDescent="0.25">
      <c r="B521" t="s">
        <v>1825</v>
      </c>
      <c r="C521" t="s">
        <v>1811</v>
      </c>
      <c r="D521" t="s">
        <v>255</v>
      </c>
      <c r="E521" t="s">
        <v>731</v>
      </c>
      <c r="F521" t="s">
        <v>325</v>
      </c>
      <c r="G521" t="s">
        <v>44</v>
      </c>
      <c r="H521" t="s">
        <v>339</v>
      </c>
      <c r="I521" t="s">
        <v>339</v>
      </c>
      <c r="J521" t="s">
        <v>339</v>
      </c>
      <c r="K521" t="s">
        <v>339</v>
      </c>
      <c r="L521" t="s">
        <v>339</v>
      </c>
      <c r="M521" t="s">
        <v>339</v>
      </c>
      <c r="N521" t="s">
        <v>339</v>
      </c>
      <c r="O521" t="s">
        <v>339</v>
      </c>
      <c r="P521" t="s">
        <v>570</v>
      </c>
      <c r="Q521" t="s">
        <v>339</v>
      </c>
      <c r="R521" t="s">
        <v>339</v>
      </c>
      <c r="S521" t="s">
        <v>339</v>
      </c>
      <c r="T521" t="s">
        <v>339</v>
      </c>
      <c r="U521" t="s">
        <v>570</v>
      </c>
      <c r="V521" t="s">
        <v>339</v>
      </c>
      <c r="W521" t="s">
        <v>339</v>
      </c>
      <c r="X521" t="s">
        <v>339</v>
      </c>
      <c r="Y521" t="s">
        <v>339</v>
      </c>
      <c r="Z521" t="s">
        <v>570</v>
      </c>
      <c r="AA521" t="s">
        <v>570</v>
      </c>
      <c r="AB521" t="s">
        <v>570</v>
      </c>
      <c r="AC521" t="s">
        <v>570</v>
      </c>
      <c r="AD521" t="s">
        <v>570</v>
      </c>
      <c r="AE521" t="s">
        <v>570</v>
      </c>
      <c r="AF521" t="s">
        <v>570</v>
      </c>
      <c r="AG521" t="s">
        <v>803</v>
      </c>
      <c r="AH521" t="s">
        <v>570</v>
      </c>
    </row>
    <row r="522" spans="2:34" x14ac:dyDescent="0.25">
      <c r="B522" t="s">
        <v>1827</v>
      </c>
      <c r="C522" t="s">
        <v>1567</v>
      </c>
      <c r="D522" t="s">
        <v>237</v>
      </c>
      <c r="E522" t="s">
        <v>731</v>
      </c>
      <c r="F522" t="s">
        <v>334</v>
      </c>
      <c r="G522" t="s">
        <v>47</v>
      </c>
      <c r="H522" t="s">
        <v>339</v>
      </c>
      <c r="I522" t="s">
        <v>339</v>
      </c>
      <c r="J522" t="s">
        <v>339</v>
      </c>
      <c r="K522" t="s">
        <v>339</v>
      </c>
      <c r="L522" t="s">
        <v>339</v>
      </c>
      <c r="M522" t="s">
        <v>339</v>
      </c>
      <c r="N522" t="s">
        <v>308</v>
      </c>
      <c r="O522" t="s">
        <v>40</v>
      </c>
      <c r="P522" t="s">
        <v>747</v>
      </c>
      <c r="Q522" t="s">
        <v>339</v>
      </c>
      <c r="R522" t="s">
        <v>339</v>
      </c>
      <c r="S522" t="s">
        <v>339</v>
      </c>
      <c r="T522" t="s">
        <v>339</v>
      </c>
      <c r="U522" t="s">
        <v>570</v>
      </c>
      <c r="V522" t="s">
        <v>339</v>
      </c>
      <c r="W522" t="s">
        <v>339</v>
      </c>
      <c r="X522" t="s">
        <v>339</v>
      </c>
      <c r="Y522" t="s">
        <v>339</v>
      </c>
      <c r="Z522" t="s">
        <v>570</v>
      </c>
      <c r="AA522" t="s">
        <v>570</v>
      </c>
      <c r="AB522" t="s">
        <v>570</v>
      </c>
      <c r="AC522" t="s">
        <v>1529</v>
      </c>
      <c r="AD522" t="s">
        <v>1529</v>
      </c>
      <c r="AE522" t="s">
        <v>1529</v>
      </c>
      <c r="AF522" t="s">
        <v>570</v>
      </c>
      <c r="AG522" t="s">
        <v>916</v>
      </c>
      <c r="AH522" t="s">
        <v>570</v>
      </c>
    </row>
    <row r="523" spans="2:34" x14ac:dyDescent="0.25">
      <c r="B523" t="s">
        <v>1828</v>
      </c>
      <c r="C523" t="s">
        <v>1569</v>
      </c>
      <c r="D523" t="s">
        <v>265</v>
      </c>
      <c r="E523" t="s">
        <v>588</v>
      </c>
      <c r="F523" t="s">
        <v>335</v>
      </c>
      <c r="G523" t="s">
        <v>308</v>
      </c>
      <c r="H523" t="s">
        <v>339</v>
      </c>
      <c r="I523" t="s">
        <v>339</v>
      </c>
      <c r="J523" t="s">
        <v>339</v>
      </c>
      <c r="K523" t="s">
        <v>339</v>
      </c>
      <c r="L523" t="s">
        <v>339</v>
      </c>
      <c r="M523" t="s">
        <v>339</v>
      </c>
      <c r="N523" t="s">
        <v>339</v>
      </c>
      <c r="O523" t="s">
        <v>339</v>
      </c>
      <c r="P523" t="s">
        <v>570</v>
      </c>
      <c r="Q523" t="s">
        <v>339</v>
      </c>
      <c r="R523" t="s">
        <v>339</v>
      </c>
      <c r="S523" t="s">
        <v>339</v>
      </c>
      <c r="T523" t="s">
        <v>339</v>
      </c>
      <c r="U523" t="s">
        <v>570</v>
      </c>
      <c r="V523" t="s">
        <v>339</v>
      </c>
      <c r="W523" t="s">
        <v>339</v>
      </c>
      <c r="X523" t="s">
        <v>339</v>
      </c>
      <c r="Y523" t="s">
        <v>339</v>
      </c>
      <c r="Z523" t="s">
        <v>570</v>
      </c>
      <c r="AA523" t="s">
        <v>570</v>
      </c>
      <c r="AB523" t="s">
        <v>570</v>
      </c>
      <c r="AC523" t="s">
        <v>570</v>
      </c>
      <c r="AD523" t="s">
        <v>570</v>
      </c>
      <c r="AE523" t="s">
        <v>570</v>
      </c>
      <c r="AF523" t="s">
        <v>570</v>
      </c>
      <c r="AG523" t="s">
        <v>785</v>
      </c>
      <c r="AH523" t="s">
        <v>570</v>
      </c>
    </row>
    <row r="524" spans="2:34" x14ac:dyDescent="0.25">
      <c r="B524" t="s">
        <v>910</v>
      </c>
      <c r="C524" t="s">
        <v>2055</v>
      </c>
      <c r="D524" t="s">
        <v>587</v>
      </c>
      <c r="E524" t="s">
        <v>641</v>
      </c>
      <c r="F524" t="s">
        <v>694</v>
      </c>
      <c r="G524" t="s">
        <v>308</v>
      </c>
      <c r="H524" t="s">
        <v>339</v>
      </c>
      <c r="I524" t="s">
        <v>339</v>
      </c>
      <c r="J524" t="s">
        <v>339</v>
      </c>
      <c r="K524" t="s">
        <v>339</v>
      </c>
      <c r="L524" t="s">
        <v>339</v>
      </c>
      <c r="M524" t="s">
        <v>339</v>
      </c>
      <c r="N524" t="s">
        <v>41</v>
      </c>
      <c r="O524" t="s">
        <v>1506</v>
      </c>
      <c r="P524" t="s">
        <v>1097</v>
      </c>
      <c r="Q524" t="s">
        <v>339</v>
      </c>
      <c r="R524" t="s">
        <v>339</v>
      </c>
      <c r="S524" t="s">
        <v>339</v>
      </c>
      <c r="T524" t="s">
        <v>339</v>
      </c>
      <c r="U524" t="s">
        <v>570</v>
      </c>
      <c r="V524" t="s">
        <v>339</v>
      </c>
      <c r="W524" t="s">
        <v>339</v>
      </c>
      <c r="X524" t="s">
        <v>339</v>
      </c>
      <c r="Y524" t="s">
        <v>339</v>
      </c>
      <c r="Z524" t="s">
        <v>570</v>
      </c>
      <c r="AA524" t="s">
        <v>570</v>
      </c>
      <c r="AB524" t="s">
        <v>570</v>
      </c>
      <c r="AC524" t="s">
        <v>431</v>
      </c>
      <c r="AD524" t="s">
        <v>431</v>
      </c>
      <c r="AE524" t="s">
        <v>431</v>
      </c>
      <c r="AF524" t="s">
        <v>570</v>
      </c>
      <c r="AG524" t="s">
        <v>620</v>
      </c>
      <c r="AH524" t="s">
        <v>570</v>
      </c>
    </row>
    <row r="525" spans="2:34" x14ac:dyDescent="0.25">
      <c r="B525" t="s">
        <v>1830</v>
      </c>
      <c r="C525" t="s">
        <v>1571</v>
      </c>
      <c r="D525" t="s">
        <v>238</v>
      </c>
      <c r="E525" t="s">
        <v>1114</v>
      </c>
      <c r="F525" t="s">
        <v>334</v>
      </c>
      <c r="G525" t="s">
        <v>47</v>
      </c>
      <c r="H525" t="s">
        <v>40</v>
      </c>
      <c r="I525" t="s">
        <v>339</v>
      </c>
      <c r="J525" t="s">
        <v>339</v>
      </c>
      <c r="K525" t="s">
        <v>339</v>
      </c>
      <c r="L525" t="s">
        <v>339</v>
      </c>
      <c r="M525" t="s">
        <v>339</v>
      </c>
      <c r="N525" t="s">
        <v>339</v>
      </c>
      <c r="O525" t="s">
        <v>339</v>
      </c>
      <c r="P525" t="s">
        <v>570</v>
      </c>
      <c r="Q525" t="s">
        <v>339</v>
      </c>
      <c r="R525" t="s">
        <v>339</v>
      </c>
      <c r="S525" t="s">
        <v>339</v>
      </c>
      <c r="T525" t="s">
        <v>339</v>
      </c>
      <c r="U525" t="s">
        <v>570</v>
      </c>
      <c r="V525" t="s">
        <v>339</v>
      </c>
      <c r="W525" t="s">
        <v>339</v>
      </c>
      <c r="X525" t="s">
        <v>339</v>
      </c>
      <c r="Y525" t="s">
        <v>339</v>
      </c>
      <c r="Z525" t="s">
        <v>570</v>
      </c>
      <c r="AA525" t="s">
        <v>570</v>
      </c>
      <c r="AB525" t="s">
        <v>570</v>
      </c>
      <c r="AC525" t="s">
        <v>570</v>
      </c>
      <c r="AD525" t="s">
        <v>570</v>
      </c>
      <c r="AE525" t="s">
        <v>570</v>
      </c>
      <c r="AF525" t="s">
        <v>570</v>
      </c>
      <c r="AG525" t="s">
        <v>929</v>
      </c>
      <c r="AH525" t="s">
        <v>570</v>
      </c>
    </row>
    <row r="526" spans="2:34" x14ac:dyDescent="0.25">
      <c r="B526" t="s">
        <v>1831</v>
      </c>
      <c r="C526" t="s">
        <v>1572</v>
      </c>
      <c r="D526" t="s">
        <v>560</v>
      </c>
      <c r="E526" t="s">
        <v>588</v>
      </c>
      <c r="F526" t="s">
        <v>326</v>
      </c>
      <c r="G526" t="s">
        <v>45</v>
      </c>
      <c r="H526" t="s">
        <v>308</v>
      </c>
      <c r="I526" t="s">
        <v>339</v>
      </c>
      <c r="J526" t="s">
        <v>339</v>
      </c>
      <c r="K526" t="s">
        <v>339</v>
      </c>
      <c r="L526" t="s">
        <v>339</v>
      </c>
      <c r="M526" t="s">
        <v>339</v>
      </c>
      <c r="N526" t="s">
        <v>339</v>
      </c>
      <c r="O526" t="s">
        <v>339</v>
      </c>
      <c r="P526" t="s">
        <v>570</v>
      </c>
      <c r="Q526" t="s">
        <v>339</v>
      </c>
      <c r="R526" t="s">
        <v>308</v>
      </c>
      <c r="S526" t="s">
        <v>308</v>
      </c>
      <c r="T526" t="s">
        <v>41</v>
      </c>
      <c r="U526" t="s">
        <v>756</v>
      </c>
      <c r="V526" t="s">
        <v>339</v>
      </c>
      <c r="W526" t="s">
        <v>339</v>
      </c>
      <c r="X526" t="s">
        <v>339</v>
      </c>
      <c r="Y526" t="s">
        <v>339</v>
      </c>
      <c r="Z526" t="s">
        <v>570</v>
      </c>
      <c r="AA526" t="s">
        <v>570</v>
      </c>
      <c r="AB526" t="s">
        <v>570</v>
      </c>
      <c r="AC526" t="s">
        <v>430</v>
      </c>
      <c r="AD526" t="s">
        <v>430</v>
      </c>
      <c r="AE526" t="s">
        <v>1682</v>
      </c>
      <c r="AF526" t="s">
        <v>570</v>
      </c>
      <c r="AG526" t="s">
        <v>816</v>
      </c>
      <c r="AH526" t="s">
        <v>570</v>
      </c>
    </row>
    <row r="527" spans="2:34" x14ac:dyDescent="0.25">
      <c r="B527" t="s">
        <v>1832</v>
      </c>
      <c r="C527" t="s">
        <v>1574</v>
      </c>
      <c r="D527" t="s">
        <v>265</v>
      </c>
      <c r="E527" t="s">
        <v>594</v>
      </c>
      <c r="F527" t="s">
        <v>328</v>
      </c>
      <c r="G527" t="s">
        <v>48</v>
      </c>
      <c r="H527" t="s">
        <v>339</v>
      </c>
      <c r="I527" t="s">
        <v>339</v>
      </c>
      <c r="J527" t="s">
        <v>339</v>
      </c>
      <c r="K527" t="s">
        <v>339</v>
      </c>
      <c r="L527" t="s">
        <v>339</v>
      </c>
      <c r="M527" t="s">
        <v>339</v>
      </c>
      <c r="N527" t="s">
        <v>339</v>
      </c>
      <c r="O527" t="s">
        <v>339</v>
      </c>
      <c r="P527" t="s">
        <v>570</v>
      </c>
      <c r="Q527" t="s">
        <v>339</v>
      </c>
      <c r="R527" t="s">
        <v>339</v>
      </c>
      <c r="S527" t="s">
        <v>339</v>
      </c>
      <c r="T527" t="s">
        <v>339</v>
      </c>
      <c r="U527" t="s">
        <v>570</v>
      </c>
      <c r="V527" t="s">
        <v>339</v>
      </c>
      <c r="W527" t="s">
        <v>339</v>
      </c>
      <c r="X527" t="s">
        <v>339</v>
      </c>
      <c r="Y527" t="s">
        <v>339</v>
      </c>
      <c r="Z527" t="s">
        <v>570</v>
      </c>
      <c r="AA527" t="s">
        <v>570</v>
      </c>
      <c r="AB527" t="s">
        <v>570</v>
      </c>
      <c r="AC527" t="s">
        <v>570</v>
      </c>
      <c r="AD527" t="s">
        <v>570</v>
      </c>
      <c r="AE527" t="s">
        <v>570</v>
      </c>
      <c r="AF527" t="s">
        <v>570</v>
      </c>
      <c r="AG527" t="s">
        <v>994</v>
      </c>
      <c r="AH527" t="s">
        <v>570</v>
      </c>
    </row>
    <row r="528" spans="2:34" x14ac:dyDescent="0.25">
      <c r="B528" t="s">
        <v>54</v>
      </c>
      <c r="C528" t="s">
        <v>571</v>
      </c>
      <c r="D528" t="s">
        <v>55</v>
      </c>
      <c r="E528" t="s">
        <v>572</v>
      </c>
      <c r="F528" t="s">
        <v>573</v>
      </c>
      <c r="G528" t="s">
        <v>56</v>
      </c>
      <c r="H528" t="s">
        <v>574</v>
      </c>
      <c r="I528" t="s">
        <v>64</v>
      </c>
      <c r="J528" t="s">
        <v>65</v>
      </c>
      <c r="K528" t="s">
        <v>58</v>
      </c>
      <c r="L528" t="s">
        <v>66</v>
      </c>
      <c r="M528" t="s">
        <v>67</v>
      </c>
      <c r="N528" t="s">
        <v>65</v>
      </c>
      <c r="O528" t="s">
        <v>58</v>
      </c>
      <c r="P528" t="s">
        <v>69</v>
      </c>
      <c r="Q528" t="s">
        <v>66</v>
      </c>
      <c r="R528" t="s">
        <v>575</v>
      </c>
      <c r="S528" t="s">
        <v>576</v>
      </c>
      <c r="T528" t="s">
        <v>58</v>
      </c>
      <c r="U528" t="s">
        <v>577</v>
      </c>
      <c r="V528" t="s">
        <v>66</v>
      </c>
      <c r="W528" t="s">
        <v>157</v>
      </c>
      <c r="X528" t="s">
        <v>62</v>
      </c>
      <c r="Y528" t="s">
        <v>66</v>
      </c>
      <c r="Z528" t="s">
        <v>147</v>
      </c>
      <c r="AA528" t="s">
        <v>578</v>
      </c>
      <c r="AB528" t="s">
        <v>579</v>
      </c>
      <c r="AC528" t="s">
        <v>580</v>
      </c>
      <c r="AD528" t="s">
        <v>581</v>
      </c>
      <c r="AE528" t="s">
        <v>582</v>
      </c>
      <c r="AF528" t="s">
        <v>583</v>
      </c>
      <c r="AG528" t="s">
        <v>584</v>
      </c>
      <c r="AH528" t="s">
        <v>585</v>
      </c>
    </row>
    <row r="529" spans="2:34" x14ac:dyDescent="0.25">
      <c r="B529" t="s">
        <v>1833</v>
      </c>
      <c r="C529" t="s">
        <v>1813</v>
      </c>
      <c r="D529" t="s">
        <v>256</v>
      </c>
      <c r="E529" t="s">
        <v>594</v>
      </c>
      <c r="F529" t="s">
        <v>332</v>
      </c>
      <c r="G529" t="s">
        <v>40</v>
      </c>
      <c r="H529" t="s">
        <v>339</v>
      </c>
      <c r="I529" t="s">
        <v>339</v>
      </c>
      <c r="J529" t="s">
        <v>339</v>
      </c>
      <c r="K529" t="s">
        <v>339</v>
      </c>
      <c r="L529" t="s">
        <v>339</v>
      </c>
      <c r="M529" t="s">
        <v>339</v>
      </c>
      <c r="N529" t="s">
        <v>339</v>
      </c>
      <c r="O529" t="s">
        <v>339</v>
      </c>
      <c r="P529" t="s">
        <v>570</v>
      </c>
      <c r="Q529" t="s">
        <v>339</v>
      </c>
      <c r="R529" t="s">
        <v>339</v>
      </c>
      <c r="S529" t="s">
        <v>339</v>
      </c>
      <c r="T529" t="s">
        <v>339</v>
      </c>
      <c r="U529" t="s">
        <v>570</v>
      </c>
      <c r="V529" t="s">
        <v>339</v>
      </c>
      <c r="W529" t="s">
        <v>339</v>
      </c>
      <c r="X529" t="s">
        <v>339</v>
      </c>
      <c r="Y529" t="s">
        <v>339</v>
      </c>
      <c r="Z529" t="s">
        <v>570</v>
      </c>
      <c r="AA529" t="s">
        <v>570</v>
      </c>
      <c r="AB529" t="s">
        <v>570</v>
      </c>
      <c r="AC529" t="s">
        <v>570</v>
      </c>
      <c r="AD529" t="s">
        <v>570</v>
      </c>
      <c r="AE529" t="s">
        <v>570</v>
      </c>
      <c r="AF529" t="s">
        <v>570</v>
      </c>
      <c r="AG529" t="s">
        <v>996</v>
      </c>
      <c r="AH529" t="s">
        <v>570</v>
      </c>
    </row>
    <row r="530" spans="2:34" x14ac:dyDescent="0.25">
      <c r="B530" t="s">
        <v>1834</v>
      </c>
      <c r="C530" t="s">
        <v>1917</v>
      </c>
      <c r="D530" t="s">
        <v>563</v>
      </c>
      <c r="E530" t="s">
        <v>594</v>
      </c>
      <c r="F530" t="s">
        <v>335</v>
      </c>
      <c r="G530" t="s">
        <v>41</v>
      </c>
      <c r="H530" t="s">
        <v>339</v>
      </c>
      <c r="I530" t="s">
        <v>339</v>
      </c>
      <c r="J530" t="s">
        <v>339</v>
      </c>
      <c r="K530" t="s">
        <v>339</v>
      </c>
      <c r="L530" t="s">
        <v>339</v>
      </c>
      <c r="M530" t="s">
        <v>339</v>
      </c>
      <c r="N530" t="s">
        <v>40</v>
      </c>
      <c r="O530" t="s">
        <v>631</v>
      </c>
      <c r="P530" t="s">
        <v>1097</v>
      </c>
      <c r="Q530" t="s">
        <v>339</v>
      </c>
      <c r="R530" t="s">
        <v>339</v>
      </c>
      <c r="S530" t="s">
        <v>339</v>
      </c>
      <c r="T530" t="s">
        <v>339</v>
      </c>
      <c r="U530" t="s">
        <v>570</v>
      </c>
      <c r="V530" t="s">
        <v>339</v>
      </c>
      <c r="W530" t="s">
        <v>339</v>
      </c>
      <c r="X530" t="s">
        <v>339</v>
      </c>
      <c r="Y530" t="s">
        <v>339</v>
      </c>
      <c r="Z530" t="s">
        <v>570</v>
      </c>
      <c r="AA530" t="s">
        <v>570</v>
      </c>
      <c r="AB530" t="s">
        <v>570</v>
      </c>
      <c r="AC530" t="s">
        <v>1515</v>
      </c>
      <c r="AD530" t="s">
        <v>1515</v>
      </c>
      <c r="AE530" t="s">
        <v>1515</v>
      </c>
      <c r="AF530" t="s">
        <v>570</v>
      </c>
      <c r="AG530" t="s">
        <v>1037</v>
      </c>
      <c r="AH530" t="s">
        <v>570</v>
      </c>
    </row>
    <row r="531" spans="2:34" x14ac:dyDescent="0.25">
      <c r="B531" t="s">
        <v>1835</v>
      </c>
      <c r="C531" t="s">
        <v>2056</v>
      </c>
      <c r="D531" t="s">
        <v>240</v>
      </c>
      <c r="E531" t="s">
        <v>594</v>
      </c>
      <c r="F531" t="s">
        <v>332</v>
      </c>
      <c r="G531" t="s">
        <v>42</v>
      </c>
      <c r="H531" t="s">
        <v>339</v>
      </c>
      <c r="I531" t="s">
        <v>339</v>
      </c>
      <c r="J531" t="s">
        <v>339</v>
      </c>
      <c r="K531" t="s">
        <v>339</v>
      </c>
      <c r="L531" t="s">
        <v>339</v>
      </c>
      <c r="M531" t="s">
        <v>339</v>
      </c>
      <c r="N531" t="s">
        <v>308</v>
      </c>
      <c r="O531" t="s">
        <v>631</v>
      </c>
      <c r="P531" t="s">
        <v>632</v>
      </c>
      <c r="Q531" t="s">
        <v>339</v>
      </c>
      <c r="R531" t="s">
        <v>339</v>
      </c>
      <c r="S531" t="s">
        <v>339</v>
      </c>
      <c r="T531" t="s">
        <v>339</v>
      </c>
      <c r="U531" t="s">
        <v>570</v>
      </c>
      <c r="V531" t="s">
        <v>339</v>
      </c>
      <c r="W531" t="s">
        <v>339</v>
      </c>
      <c r="X531" t="s">
        <v>339</v>
      </c>
      <c r="Y531" t="s">
        <v>339</v>
      </c>
      <c r="Z531" t="s">
        <v>570</v>
      </c>
      <c r="AA531" t="s">
        <v>570</v>
      </c>
      <c r="AB531" t="s">
        <v>570</v>
      </c>
      <c r="AC531" t="s">
        <v>1515</v>
      </c>
      <c r="AD531" t="s">
        <v>1515</v>
      </c>
      <c r="AE531" t="s">
        <v>1515</v>
      </c>
      <c r="AF531" t="s">
        <v>570</v>
      </c>
      <c r="AG531" t="s">
        <v>1039</v>
      </c>
      <c r="AH531" t="s">
        <v>570</v>
      </c>
    </row>
    <row r="532" spans="2:34" x14ac:dyDescent="0.25">
      <c r="B532" t="s">
        <v>1836</v>
      </c>
      <c r="C532" t="s">
        <v>1582</v>
      </c>
      <c r="D532" t="s">
        <v>587</v>
      </c>
      <c r="E532" t="s">
        <v>594</v>
      </c>
      <c r="F532" t="s">
        <v>325</v>
      </c>
      <c r="G532" t="s">
        <v>42</v>
      </c>
      <c r="H532" t="s">
        <v>339</v>
      </c>
      <c r="I532" t="s">
        <v>339</v>
      </c>
      <c r="J532" t="s">
        <v>339</v>
      </c>
      <c r="K532" t="s">
        <v>339</v>
      </c>
      <c r="L532" t="s">
        <v>339</v>
      </c>
      <c r="M532" t="s">
        <v>339</v>
      </c>
      <c r="N532" t="s">
        <v>339</v>
      </c>
      <c r="O532" t="s">
        <v>339</v>
      </c>
      <c r="P532" t="s">
        <v>570</v>
      </c>
      <c r="Q532" t="s">
        <v>339</v>
      </c>
      <c r="R532" t="s">
        <v>339</v>
      </c>
      <c r="S532" t="s">
        <v>339</v>
      </c>
      <c r="T532" t="s">
        <v>339</v>
      </c>
      <c r="U532" t="s">
        <v>570</v>
      </c>
      <c r="V532" t="s">
        <v>339</v>
      </c>
      <c r="W532" t="s">
        <v>339</v>
      </c>
      <c r="X532" t="s">
        <v>339</v>
      </c>
      <c r="Y532" t="s">
        <v>339</v>
      </c>
      <c r="Z532" t="s">
        <v>570</v>
      </c>
      <c r="AA532" t="s">
        <v>570</v>
      </c>
      <c r="AB532" t="s">
        <v>570</v>
      </c>
      <c r="AC532" t="s">
        <v>570</v>
      </c>
      <c r="AD532" t="s">
        <v>570</v>
      </c>
      <c r="AE532" t="s">
        <v>570</v>
      </c>
      <c r="AF532" t="s">
        <v>570</v>
      </c>
      <c r="AG532" t="s">
        <v>998</v>
      </c>
      <c r="AH532" t="s">
        <v>570</v>
      </c>
    </row>
    <row r="533" spans="2:34" x14ac:dyDescent="0.25">
      <c r="B533" t="s">
        <v>1837</v>
      </c>
      <c r="C533" t="s">
        <v>2057</v>
      </c>
      <c r="D533" t="s">
        <v>688</v>
      </c>
      <c r="E533" t="s">
        <v>588</v>
      </c>
      <c r="F533" t="s">
        <v>330</v>
      </c>
      <c r="G533" t="s">
        <v>308</v>
      </c>
      <c r="H533" t="s">
        <v>339</v>
      </c>
      <c r="I533" t="s">
        <v>339</v>
      </c>
      <c r="J533" t="s">
        <v>339</v>
      </c>
      <c r="K533" t="s">
        <v>339</v>
      </c>
      <c r="L533" t="s">
        <v>339</v>
      </c>
      <c r="M533" t="s">
        <v>339</v>
      </c>
      <c r="N533" t="s">
        <v>339</v>
      </c>
      <c r="O533" t="s">
        <v>339</v>
      </c>
      <c r="P533" t="s">
        <v>570</v>
      </c>
      <c r="Q533" t="s">
        <v>339</v>
      </c>
      <c r="R533" t="s">
        <v>339</v>
      </c>
      <c r="S533" t="s">
        <v>339</v>
      </c>
      <c r="T533" t="s">
        <v>339</v>
      </c>
      <c r="U533" t="s">
        <v>570</v>
      </c>
      <c r="V533" t="s">
        <v>339</v>
      </c>
      <c r="W533" t="s">
        <v>339</v>
      </c>
      <c r="X533" t="s">
        <v>339</v>
      </c>
      <c r="Y533" t="s">
        <v>339</v>
      </c>
      <c r="Z533" t="s">
        <v>570</v>
      </c>
      <c r="AA533" t="s">
        <v>570</v>
      </c>
      <c r="AB533" t="s">
        <v>570</v>
      </c>
      <c r="AC533" t="s">
        <v>570</v>
      </c>
      <c r="AD533" t="s">
        <v>570</v>
      </c>
      <c r="AE533" t="s">
        <v>570</v>
      </c>
      <c r="AF533" t="s">
        <v>570</v>
      </c>
      <c r="AG533" t="s">
        <v>931</v>
      </c>
      <c r="AH533" t="s">
        <v>570</v>
      </c>
    </row>
    <row r="534" spans="2:34" x14ac:dyDescent="0.25">
      <c r="B534" t="s">
        <v>1840</v>
      </c>
      <c r="C534" t="s">
        <v>2058</v>
      </c>
      <c r="D534" t="s">
        <v>258</v>
      </c>
      <c r="E534" t="s">
        <v>731</v>
      </c>
      <c r="F534" t="s">
        <v>332</v>
      </c>
      <c r="G534" t="s">
        <v>308</v>
      </c>
      <c r="H534" t="s">
        <v>339</v>
      </c>
      <c r="I534" t="s">
        <v>339</v>
      </c>
      <c r="J534" t="s">
        <v>339</v>
      </c>
      <c r="K534" t="s">
        <v>339</v>
      </c>
      <c r="L534" t="s">
        <v>339</v>
      </c>
      <c r="M534" t="s">
        <v>339</v>
      </c>
      <c r="N534" t="s">
        <v>339</v>
      </c>
      <c r="O534" t="s">
        <v>339</v>
      </c>
      <c r="P534" t="s">
        <v>570</v>
      </c>
      <c r="Q534" t="s">
        <v>339</v>
      </c>
      <c r="R534" t="s">
        <v>339</v>
      </c>
      <c r="S534" t="s">
        <v>339</v>
      </c>
      <c r="T534" t="s">
        <v>339</v>
      </c>
      <c r="U534" t="s">
        <v>570</v>
      </c>
      <c r="V534" t="s">
        <v>339</v>
      </c>
      <c r="W534" t="s">
        <v>339</v>
      </c>
      <c r="X534" t="s">
        <v>339</v>
      </c>
      <c r="Y534" t="s">
        <v>339</v>
      </c>
      <c r="Z534" t="s">
        <v>570</v>
      </c>
      <c r="AA534" t="s">
        <v>570</v>
      </c>
      <c r="AB534" t="s">
        <v>570</v>
      </c>
      <c r="AC534" t="s">
        <v>570</v>
      </c>
      <c r="AD534" t="s">
        <v>570</v>
      </c>
      <c r="AE534" t="s">
        <v>570</v>
      </c>
      <c r="AF534" t="s">
        <v>570</v>
      </c>
      <c r="AG534" t="s">
        <v>944</v>
      </c>
      <c r="AH534" t="s">
        <v>570</v>
      </c>
    </row>
    <row r="535" spans="2:34" x14ac:dyDescent="0.25">
      <c r="B535" t="s">
        <v>1841</v>
      </c>
      <c r="C535" t="s">
        <v>1586</v>
      </c>
      <c r="D535" t="s">
        <v>567</v>
      </c>
      <c r="E535" t="s">
        <v>1114</v>
      </c>
      <c r="F535" t="s">
        <v>338</v>
      </c>
      <c r="G535" t="s">
        <v>53</v>
      </c>
      <c r="H535" t="s">
        <v>40</v>
      </c>
      <c r="I535" t="s">
        <v>339</v>
      </c>
      <c r="J535" t="s">
        <v>339</v>
      </c>
      <c r="K535" t="s">
        <v>339</v>
      </c>
      <c r="L535" t="s">
        <v>339</v>
      </c>
      <c r="M535" t="s">
        <v>339</v>
      </c>
      <c r="N535" t="s">
        <v>339</v>
      </c>
      <c r="O535" t="s">
        <v>339</v>
      </c>
      <c r="P535" t="s">
        <v>570</v>
      </c>
      <c r="Q535" t="s">
        <v>339</v>
      </c>
      <c r="R535" t="s">
        <v>339</v>
      </c>
      <c r="S535" t="s">
        <v>339</v>
      </c>
      <c r="T535" t="s">
        <v>339</v>
      </c>
      <c r="U535" t="s">
        <v>570</v>
      </c>
      <c r="V535" t="s">
        <v>339</v>
      </c>
      <c r="W535" t="s">
        <v>339</v>
      </c>
      <c r="X535" t="s">
        <v>339</v>
      </c>
      <c r="Y535" t="s">
        <v>339</v>
      </c>
      <c r="Z535" t="s">
        <v>570</v>
      </c>
      <c r="AA535" t="s">
        <v>570</v>
      </c>
      <c r="AB535" t="s">
        <v>570</v>
      </c>
      <c r="AC535" t="s">
        <v>570</v>
      </c>
      <c r="AD535" t="s">
        <v>570</v>
      </c>
      <c r="AE535" t="s">
        <v>570</v>
      </c>
      <c r="AF535" t="s">
        <v>570</v>
      </c>
      <c r="AG535" t="s">
        <v>840</v>
      </c>
      <c r="AH535" t="s">
        <v>570</v>
      </c>
    </row>
    <row r="536" spans="2:34" x14ac:dyDescent="0.25">
      <c r="B536" t="s">
        <v>1922</v>
      </c>
      <c r="C536" t="s">
        <v>3138</v>
      </c>
      <c r="D536" t="s">
        <v>267</v>
      </c>
      <c r="E536" t="s">
        <v>641</v>
      </c>
      <c r="F536" t="s">
        <v>597</v>
      </c>
      <c r="G536" t="s">
        <v>40</v>
      </c>
      <c r="H536" t="s">
        <v>339</v>
      </c>
      <c r="I536" t="s">
        <v>339</v>
      </c>
      <c r="J536" t="s">
        <v>339</v>
      </c>
      <c r="K536" t="s">
        <v>339</v>
      </c>
      <c r="L536" t="s">
        <v>339</v>
      </c>
      <c r="M536" t="s">
        <v>339</v>
      </c>
      <c r="N536" t="s">
        <v>339</v>
      </c>
      <c r="O536" t="s">
        <v>339</v>
      </c>
      <c r="P536" t="s">
        <v>570</v>
      </c>
      <c r="Q536" t="s">
        <v>339</v>
      </c>
      <c r="R536" t="s">
        <v>339</v>
      </c>
      <c r="S536" t="s">
        <v>339</v>
      </c>
      <c r="T536" t="s">
        <v>339</v>
      </c>
      <c r="U536" t="s">
        <v>570</v>
      </c>
      <c r="V536" t="s">
        <v>339</v>
      </c>
      <c r="W536" t="s">
        <v>339</v>
      </c>
      <c r="X536" t="s">
        <v>339</v>
      </c>
      <c r="Y536" t="s">
        <v>339</v>
      </c>
      <c r="Z536" t="s">
        <v>570</v>
      </c>
      <c r="AA536" t="s">
        <v>570</v>
      </c>
      <c r="AB536" t="s">
        <v>570</v>
      </c>
      <c r="AC536" t="s">
        <v>570</v>
      </c>
      <c r="AD536" t="s">
        <v>570</v>
      </c>
      <c r="AE536" t="s">
        <v>570</v>
      </c>
      <c r="AF536" t="s">
        <v>570</v>
      </c>
      <c r="AG536" t="s">
        <v>616</v>
      </c>
      <c r="AH536" t="s">
        <v>570</v>
      </c>
    </row>
    <row r="537" spans="2:34" x14ac:dyDescent="0.25">
      <c r="B537" t="s">
        <v>1924</v>
      </c>
      <c r="C537" t="s">
        <v>1596</v>
      </c>
      <c r="D537" t="s">
        <v>253</v>
      </c>
      <c r="E537" t="s">
        <v>594</v>
      </c>
      <c r="F537" t="s">
        <v>334</v>
      </c>
      <c r="G537" t="s">
        <v>42</v>
      </c>
      <c r="H537" t="s">
        <v>339</v>
      </c>
      <c r="I537" t="s">
        <v>339</v>
      </c>
      <c r="J537" t="s">
        <v>339</v>
      </c>
      <c r="K537" t="s">
        <v>339</v>
      </c>
      <c r="L537" t="s">
        <v>339</v>
      </c>
      <c r="M537" t="s">
        <v>339</v>
      </c>
      <c r="N537" t="s">
        <v>339</v>
      </c>
      <c r="O537" t="s">
        <v>339</v>
      </c>
      <c r="P537" t="s">
        <v>570</v>
      </c>
      <c r="Q537" t="s">
        <v>339</v>
      </c>
      <c r="R537" t="s">
        <v>339</v>
      </c>
      <c r="S537" t="s">
        <v>339</v>
      </c>
      <c r="T537" t="s">
        <v>339</v>
      </c>
      <c r="U537" t="s">
        <v>570</v>
      </c>
      <c r="V537" t="s">
        <v>339</v>
      </c>
      <c r="W537" t="s">
        <v>339</v>
      </c>
      <c r="X537" t="s">
        <v>339</v>
      </c>
      <c r="Y537" t="s">
        <v>339</v>
      </c>
      <c r="Z537" t="s">
        <v>570</v>
      </c>
      <c r="AA537" t="s">
        <v>570</v>
      </c>
      <c r="AB537" t="s">
        <v>570</v>
      </c>
      <c r="AC537" t="s">
        <v>570</v>
      </c>
      <c r="AD537" t="s">
        <v>570</v>
      </c>
      <c r="AE537" t="s">
        <v>570</v>
      </c>
      <c r="AF537" t="s">
        <v>570</v>
      </c>
      <c r="AG537" t="s">
        <v>937</v>
      </c>
      <c r="AH537" t="s">
        <v>570</v>
      </c>
    </row>
    <row r="538" spans="2:34" x14ac:dyDescent="0.25">
      <c r="B538" t="s">
        <v>1925</v>
      </c>
      <c r="C538" t="s">
        <v>2366</v>
      </c>
      <c r="D538" t="s">
        <v>264</v>
      </c>
      <c r="E538" t="s">
        <v>731</v>
      </c>
      <c r="F538" t="s">
        <v>326</v>
      </c>
      <c r="G538" t="s">
        <v>41</v>
      </c>
      <c r="H538" t="s">
        <v>339</v>
      </c>
      <c r="I538" t="s">
        <v>339</v>
      </c>
      <c r="J538" t="s">
        <v>339</v>
      </c>
      <c r="K538" t="s">
        <v>339</v>
      </c>
      <c r="L538" t="s">
        <v>339</v>
      </c>
      <c r="M538" t="s">
        <v>339</v>
      </c>
      <c r="N538" t="s">
        <v>339</v>
      </c>
      <c r="O538" t="s">
        <v>339</v>
      </c>
      <c r="P538" t="s">
        <v>570</v>
      </c>
      <c r="Q538" t="s">
        <v>339</v>
      </c>
      <c r="R538" t="s">
        <v>308</v>
      </c>
      <c r="S538" t="s">
        <v>339</v>
      </c>
      <c r="T538" t="s">
        <v>339</v>
      </c>
      <c r="U538" t="s">
        <v>570</v>
      </c>
      <c r="V538" t="s">
        <v>339</v>
      </c>
      <c r="W538" t="s">
        <v>339</v>
      </c>
      <c r="X538" t="s">
        <v>339</v>
      </c>
      <c r="Y538" t="s">
        <v>339</v>
      </c>
      <c r="Z538" t="s">
        <v>570</v>
      </c>
      <c r="AA538" t="s">
        <v>570</v>
      </c>
      <c r="AB538" t="s">
        <v>570</v>
      </c>
      <c r="AC538" t="s">
        <v>570</v>
      </c>
      <c r="AD538" t="s">
        <v>570</v>
      </c>
      <c r="AE538" t="s">
        <v>570</v>
      </c>
      <c r="AF538" t="s">
        <v>570</v>
      </c>
      <c r="AG538" t="s">
        <v>947</v>
      </c>
      <c r="AH538" t="s">
        <v>570</v>
      </c>
    </row>
    <row r="539" spans="2:34" x14ac:dyDescent="0.25">
      <c r="B539" t="s">
        <v>1927</v>
      </c>
      <c r="C539" t="s">
        <v>1598</v>
      </c>
      <c r="D539" t="s">
        <v>266</v>
      </c>
      <c r="E539" t="s">
        <v>731</v>
      </c>
      <c r="F539" t="s">
        <v>332</v>
      </c>
      <c r="G539" t="s">
        <v>41</v>
      </c>
      <c r="H539" t="s">
        <v>339</v>
      </c>
      <c r="I539" t="s">
        <v>339</v>
      </c>
      <c r="J539" t="s">
        <v>339</v>
      </c>
      <c r="K539" t="s">
        <v>339</v>
      </c>
      <c r="L539" t="s">
        <v>339</v>
      </c>
      <c r="M539" t="s">
        <v>339</v>
      </c>
      <c r="N539" t="s">
        <v>339</v>
      </c>
      <c r="O539" t="s">
        <v>339</v>
      </c>
      <c r="P539" t="s">
        <v>570</v>
      </c>
      <c r="Q539" t="s">
        <v>339</v>
      </c>
      <c r="R539" t="s">
        <v>339</v>
      </c>
      <c r="S539" t="s">
        <v>339</v>
      </c>
      <c r="T539" t="s">
        <v>339</v>
      </c>
      <c r="U539" t="s">
        <v>570</v>
      </c>
      <c r="V539" t="s">
        <v>339</v>
      </c>
      <c r="W539" t="s">
        <v>339</v>
      </c>
      <c r="X539" t="s">
        <v>339</v>
      </c>
      <c r="Y539" t="s">
        <v>339</v>
      </c>
      <c r="Z539" t="s">
        <v>570</v>
      </c>
      <c r="AA539" t="s">
        <v>570</v>
      </c>
      <c r="AB539" t="s">
        <v>570</v>
      </c>
      <c r="AC539" t="s">
        <v>570</v>
      </c>
      <c r="AD539" t="s">
        <v>570</v>
      </c>
      <c r="AE539" t="s">
        <v>570</v>
      </c>
      <c r="AF539" t="s">
        <v>570</v>
      </c>
      <c r="AG539" t="s">
        <v>863</v>
      </c>
      <c r="AH539" t="s">
        <v>570</v>
      </c>
    </row>
    <row r="540" spans="2:34" x14ac:dyDescent="0.25">
      <c r="B540" t="s">
        <v>1928</v>
      </c>
      <c r="C540" t="s">
        <v>1602</v>
      </c>
      <c r="D540" t="s">
        <v>563</v>
      </c>
      <c r="E540" t="s">
        <v>588</v>
      </c>
      <c r="F540" t="s">
        <v>326</v>
      </c>
      <c r="G540" t="s">
        <v>43</v>
      </c>
      <c r="H540" t="s">
        <v>308</v>
      </c>
      <c r="I540" t="s">
        <v>339</v>
      </c>
      <c r="J540" t="s">
        <v>339</v>
      </c>
      <c r="K540" t="s">
        <v>339</v>
      </c>
      <c r="L540" t="s">
        <v>339</v>
      </c>
      <c r="M540" t="s">
        <v>339</v>
      </c>
      <c r="N540" t="s">
        <v>339</v>
      </c>
      <c r="O540" t="s">
        <v>339</v>
      </c>
      <c r="P540" t="s">
        <v>570</v>
      </c>
      <c r="Q540" t="s">
        <v>339</v>
      </c>
      <c r="R540" t="s">
        <v>53</v>
      </c>
      <c r="S540" t="s">
        <v>308</v>
      </c>
      <c r="T540" t="s">
        <v>308</v>
      </c>
      <c r="U540" t="s">
        <v>1052</v>
      </c>
      <c r="V540" t="s">
        <v>339</v>
      </c>
      <c r="W540" t="s">
        <v>339</v>
      </c>
      <c r="X540" t="s">
        <v>339</v>
      </c>
      <c r="Y540" t="s">
        <v>339</v>
      </c>
      <c r="Z540" t="s">
        <v>570</v>
      </c>
      <c r="AA540" t="s">
        <v>570</v>
      </c>
      <c r="AB540" t="s">
        <v>570</v>
      </c>
      <c r="AC540" t="s">
        <v>486</v>
      </c>
      <c r="AD540" t="s">
        <v>486</v>
      </c>
      <c r="AE540" t="s">
        <v>419</v>
      </c>
      <c r="AF540" t="s">
        <v>570</v>
      </c>
      <c r="AG540" t="s">
        <v>1121</v>
      </c>
      <c r="AH540" t="s">
        <v>570</v>
      </c>
    </row>
    <row r="541" spans="2:34" x14ac:dyDescent="0.25">
      <c r="B541" t="s">
        <v>1929</v>
      </c>
      <c r="C541" t="s">
        <v>1604</v>
      </c>
      <c r="D541" t="s">
        <v>258</v>
      </c>
      <c r="E541" t="s">
        <v>731</v>
      </c>
      <c r="F541" t="s">
        <v>328</v>
      </c>
      <c r="G541" t="s">
        <v>46</v>
      </c>
      <c r="H541" t="s">
        <v>308</v>
      </c>
      <c r="I541" t="s">
        <v>339</v>
      </c>
      <c r="J541" t="s">
        <v>339</v>
      </c>
      <c r="K541" t="s">
        <v>339</v>
      </c>
      <c r="L541" t="s">
        <v>339</v>
      </c>
      <c r="M541" t="s">
        <v>339</v>
      </c>
      <c r="N541" t="s">
        <v>339</v>
      </c>
      <c r="O541" t="s">
        <v>339</v>
      </c>
      <c r="P541" t="s">
        <v>570</v>
      </c>
      <c r="Q541" t="s">
        <v>339</v>
      </c>
      <c r="R541" t="s">
        <v>339</v>
      </c>
      <c r="S541" t="s">
        <v>339</v>
      </c>
      <c r="T541" t="s">
        <v>339</v>
      </c>
      <c r="U541" t="s">
        <v>570</v>
      </c>
      <c r="V541" t="s">
        <v>339</v>
      </c>
      <c r="W541" t="s">
        <v>339</v>
      </c>
      <c r="X541" t="s">
        <v>339</v>
      </c>
      <c r="Y541" t="s">
        <v>339</v>
      </c>
      <c r="Z541" t="s">
        <v>570</v>
      </c>
      <c r="AA541" t="s">
        <v>570</v>
      </c>
      <c r="AB541" t="s">
        <v>570</v>
      </c>
      <c r="AC541" t="s">
        <v>570</v>
      </c>
      <c r="AD541" t="s">
        <v>570</v>
      </c>
      <c r="AE541" t="s">
        <v>570</v>
      </c>
      <c r="AF541" t="s">
        <v>570</v>
      </c>
      <c r="AG541" t="s">
        <v>623</v>
      </c>
      <c r="AH541" t="s">
        <v>570</v>
      </c>
    </row>
    <row r="542" spans="2:34" x14ac:dyDescent="0.25">
      <c r="B542" t="s">
        <v>1930</v>
      </c>
      <c r="C542" t="s">
        <v>3139</v>
      </c>
      <c r="D542" t="s">
        <v>238</v>
      </c>
      <c r="E542" t="s">
        <v>731</v>
      </c>
      <c r="F542" t="s">
        <v>325</v>
      </c>
      <c r="G542" t="s">
        <v>308</v>
      </c>
      <c r="H542" t="s">
        <v>339</v>
      </c>
      <c r="I542" t="s">
        <v>339</v>
      </c>
      <c r="J542" t="s">
        <v>339</v>
      </c>
      <c r="K542" t="s">
        <v>339</v>
      </c>
      <c r="L542" t="s">
        <v>339</v>
      </c>
      <c r="M542" t="s">
        <v>339</v>
      </c>
      <c r="N542" t="s">
        <v>339</v>
      </c>
      <c r="O542" t="s">
        <v>339</v>
      </c>
      <c r="P542" t="s">
        <v>570</v>
      </c>
      <c r="Q542" t="s">
        <v>339</v>
      </c>
      <c r="R542" t="s">
        <v>308</v>
      </c>
      <c r="S542" t="s">
        <v>308</v>
      </c>
      <c r="T542" t="s">
        <v>53</v>
      </c>
      <c r="U542" t="s">
        <v>742</v>
      </c>
      <c r="V542" t="s">
        <v>339</v>
      </c>
      <c r="W542" t="s">
        <v>339</v>
      </c>
      <c r="X542" t="s">
        <v>339</v>
      </c>
      <c r="Y542" t="s">
        <v>339</v>
      </c>
      <c r="Z542" t="s">
        <v>570</v>
      </c>
      <c r="AA542" t="s">
        <v>570</v>
      </c>
      <c r="AB542" t="s">
        <v>570</v>
      </c>
      <c r="AC542" t="s">
        <v>1452</v>
      </c>
      <c r="AD542" t="s">
        <v>1452</v>
      </c>
      <c r="AE542" t="s">
        <v>485</v>
      </c>
      <c r="AF542" t="s">
        <v>570</v>
      </c>
      <c r="AG542" t="s">
        <v>735</v>
      </c>
      <c r="AH542" t="s">
        <v>570</v>
      </c>
    </row>
    <row r="543" spans="2:34" x14ac:dyDescent="0.25">
      <c r="B543" t="s">
        <v>1931</v>
      </c>
      <c r="C543" t="s">
        <v>2367</v>
      </c>
      <c r="D543" t="s">
        <v>560</v>
      </c>
      <c r="E543" t="s">
        <v>641</v>
      </c>
      <c r="F543" t="s">
        <v>325</v>
      </c>
      <c r="G543" t="s">
        <v>308</v>
      </c>
      <c r="H543" t="s">
        <v>339</v>
      </c>
      <c r="I543" t="s">
        <v>339</v>
      </c>
      <c r="J543" t="s">
        <v>40</v>
      </c>
      <c r="K543" t="s">
        <v>339</v>
      </c>
      <c r="L543" t="s">
        <v>339</v>
      </c>
      <c r="M543" t="s">
        <v>339</v>
      </c>
      <c r="N543" t="s">
        <v>308</v>
      </c>
      <c r="O543" t="s">
        <v>308</v>
      </c>
      <c r="P543" t="s">
        <v>1052</v>
      </c>
      <c r="Q543" t="s">
        <v>339</v>
      </c>
      <c r="R543" t="s">
        <v>339</v>
      </c>
      <c r="S543" t="s">
        <v>339</v>
      </c>
      <c r="T543" t="s">
        <v>339</v>
      </c>
      <c r="U543" t="s">
        <v>570</v>
      </c>
      <c r="V543" t="s">
        <v>339</v>
      </c>
      <c r="W543" t="s">
        <v>339</v>
      </c>
      <c r="X543" t="s">
        <v>339</v>
      </c>
      <c r="Y543" t="s">
        <v>339</v>
      </c>
      <c r="Z543" t="s">
        <v>570</v>
      </c>
      <c r="AA543" t="s">
        <v>570</v>
      </c>
      <c r="AB543" t="s">
        <v>570</v>
      </c>
      <c r="AC543" t="s">
        <v>1543</v>
      </c>
      <c r="AD543" t="s">
        <v>1543</v>
      </c>
      <c r="AE543" t="s">
        <v>1543</v>
      </c>
      <c r="AF543" t="s">
        <v>570</v>
      </c>
      <c r="AG543" t="s">
        <v>629</v>
      </c>
      <c r="AH543" t="s">
        <v>570</v>
      </c>
    </row>
    <row r="544" spans="2:34" x14ac:dyDescent="0.25">
      <c r="B544" t="s">
        <v>1863</v>
      </c>
      <c r="C544" t="s">
        <v>2368</v>
      </c>
      <c r="D544" t="s">
        <v>229</v>
      </c>
      <c r="E544" t="s">
        <v>731</v>
      </c>
      <c r="F544" t="s">
        <v>727</v>
      </c>
      <c r="G544" t="s">
        <v>41</v>
      </c>
      <c r="H544" t="s">
        <v>308</v>
      </c>
      <c r="I544" t="s">
        <v>339</v>
      </c>
      <c r="J544" t="s">
        <v>339</v>
      </c>
      <c r="K544" t="s">
        <v>339</v>
      </c>
      <c r="L544" t="s">
        <v>339</v>
      </c>
      <c r="M544" t="s">
        <v>339</v>
      </c>
      <c r="N544" t="s">
        <v>339</v>
      </c>
      <c r="O544" t="s">
        <v>339</v>
      </c>
      <c r="P544" t="s">
        <v>570</v>
      </c>
      <c r="Q544" t="s">
        <v>339</v>
      </c>
      <c r="R544" t="s">
        <v>339</v>
      </c>
      <c r="S544" t="s">
        <v>339</v>
      </c>
      <c r="T544" t="s">
        <v>339</v>
      </c>
      <c r="U544" t="s">
        <v>570</v>
      </c>
      <c r="V544" t="s">
        <v>339</v>
      </c>
      <c r="W544" t="s">
        <v>339</v>
      </c>
      <c r="X544" t="s">
        <v>339</v>
      </c>
      <c r="Y544" t="s">
        <v>339</v>
      </c>
      <c r="Z544" t="s">
        <v>570</v>
      </c>
      <c r="AA544" t="s">
        <v>570</v>
      </c>
      <c r="AB544" t="s">
        <v>570</v>
      </c>
      <c r="AC544" t="s">
        <v>570</v>
      </c>
      <c r="AD544" t="s">
        <v>570</v>
      </c>
      <c r="AE544" t="s">
        <v>570</v>
      </c>
      <c r="AF544" t="s">
        <v>570</v>
      </c>
      <c r="AG544" t="s">
        <v>649</v>
      </c>
      <c r="AH544" t="s">
        <v>570</v>
      </c>
    </row>
    <row r="545" spans="2:34" x14ac:dyDescent="0.25">
      <c r="B545" t="s">
        <v>1932</v>
      </c>
      <c r="C545" t="s">
        <v>1467</v>
      </c>
      <c r="D545" t="s">
        <v>264</v>
      </c>
      <c r="E545" t="s">
        <v>641</v>
      </c>
      <c r="F545" t="s">
        <v>335</v>
      </c>
      <c r="G545" t="s">
        <v>41</v>
      </c>
      <c r="H545" t="s">
        <v>339</v>
      </c>
      <c r="I545" t="s">
        <v>40</v>
      </c>
      <c r="J545" t="s">
        <v>41</v>
      </c>
      <c r="K545" t="s">
        <v>52</v>
      </c>
      <c r="L545" t="s">
        <v>339</v>
      </c>
      <c r="M545" t="s">
        <v>339</v>
      </c>
      <c r="N545" t="s">
        <v>42</v>
      </c>
      <c r="O545" t="s">
        <v>1730</v>
      </c>
      <c r="P545" t="s">
        <v>1097</v>
      </c>
      <c r="Q545" t="s">
        <v>339</v>
      </c>
      <c r="R545" t="s">
        <v>339</v>
      </c>
      <c r="S545" t="s">
        <v>339</v>
      </c>
      <c r="T545" t="s">
        <v>339</v>
      </c>
      <c r="U545" t="s">
        <v>570</v>
      </c>
      <c r="V545" t="s">
        <v>339</v>
      </c>
      <c r="W545" t="s">
        <v>308</v>
      </c>
      <c r="X545" t="s">
        <v>339</v>
      </c>
      <c r="Y545" t="s">
        <v>339</v>
      </c>
      <c r="Z545" t="s">
        <v>570</v>
      </c>
      <c r="AA545" t="s">
        <v>570</v>
      </c>
      <c r="AB545" t="s">
        <v>570</v>
      </c>
      <c r="AC545" t="s">
        <v>1543</v>
      </c>
      <c r="AD545" t="s">
        <v>1543</v>
      </c>
      <c r="AE545" t="s">
        <v>1543</v>
      </c>
      <c r="AF545" t="s">
        <v>570</v>
      </c>
      <c r="AG545" t="s">
        <v>670</v>
      </c>
      <c r="AH545" t="s">
        <v>570</v>
      </c>
    </row>
    <row r="546" spans="2:34" x14ac:dyDescent="0.25">
      <c r="B546" t="s">
        <v>1933</v>
      </c>
      <c r="C546" t="s">
        <v>1608</v>
      </c>
      <c r="D546" t="s">
        <v>246</v>
      </c>
      <c r="E546" t="s">
        <v>588</v>
      </c>
      <c r="F546" t="s">
        <v>325</v>
      </c>
      <c r="G546" t="s">
        <v>47</v>
      </c>
      <c r="H546" t="s">
        <v>339</v>
      </c>
      <c r="I546" t="s">
        <v>339</v>
      </c>
      <c r="J546" t="s">
        <v>339</v>
      </c>
      <c r="K546" t="s">
        <v>339</v>
      </c>
      <c r="L546" t="s">
        <v>339</v>
      </c>
      <c r="M546" t="s">
        <v>339</v>
      </c>
      <c r="N546" t="s">
        <v>339</v>
      </c>
      <c r="O546" t="s">
        <v>339</v>
      </c>
      <c r="P546" t="s">
        <v>570</v>
      </c>
      <c r="Q546" t="s">
        <v>339</v>
      </c>
      <c r="R546" t="s">
        <v>339</v>
      </c>
      <c r="S546" t="s">
        <v>339</v>
      </c>
      <c r="T546" t="s">
        <v>339</v>
      </c>
      <c r="U546" t="s">
        <v>570</v>
      </c>
      <c r="V546" t="s">
        <v>339</v>
      </c>
      <c r="W546" t="s">
        <v>339</v>
      </c>
      <c r="X546" t="s">
        <v>339</v>
      </c>
      <c r="Y546" t="s">
        <v>339</v>
      </c>
      <c r="Z546" t="s">
        <v>570</v>
      </c>
      <c r="AA546" t="s">
        <v>570</v>
      </c>
      <c r="AB546" t="s">
        <v>570</v>
      </c>
      <c r="AC546" t="s">
        <v>570</v>
      </c>
      <c r="AD546" t="s">
        <v>570</v>
      </c>
      <c r="AE546" t="s">
        <v>570</v>
      </c>
      <c r="AF546" t="s">
        <v>570</v>
      </c>
      <c r="AG546" t="s">
        <v>1154</v>
      </c>
      <c r="AH546" t="s">
        <v>570</v>
      </c>
    </row>
    <row r="547" spans="2:34" x14ac:dyDescent="0.25">
      <c r="B547" t="s">
        <v>1934</v>
      </c>
      <c r="C547" t="s">
        <v>1815</v>
      </c>
      <c r="D547" t="s">
        <v>560</v>
      </c>
      <c r="E547" t="s">
        <v>731</v>
      </c>
      <c r="F547" t="s">
        <v>330</v>
      </c>
      <c r="G547" t="s">
        <v>308</v>
      </c>
      <c r="H547" t="s">
        <v>339</v>
      </c>
      <c r="I547" t="s">
        <v>339</v>
      </c>
      <c r="J547" t="s">
        <v>339</v>
      </c>
      <c r="K547" t="s">
        <v>339</v>
      </c>
      <c r="L547" t="s">
        <v>339</v>
      </c>
      <c r="M547" t="s">
        <v>339</v>
      </c>
      <c r="N547" t="s">
        <v>339</v>
      </c>
      <c r="O547" t="s">
        <v>339</v>
      </c>
      <c r="P547" t="s">
        <v>570</v>
      </c>
      <c r="Q547" t="s">
        <v>339</v>
      </c>
      <c r="R547" t="s">
        <v>339</v>
      </c>
      <c r="S547" t="s">
        <v>339</v>
      </c>
      <c r="T547" t="s">
        <v>339</v>
      </c>
      <c r="U547" t="s">
        <v>570</v>
      </c>
      <c r="V547" t="s">
        <v>339</v>
      </c>
      <c r="W547" t="s">
        <v>339</v>
      </c>
      <c r="X547" t="s">
        <v>339</v>
      </c>
      <c r="Y547" t="s">
        <v>339</v>
      </c>
      <c r="Z547" t="s">
        <v>570</v>
      </c>
      <c r="AA547" t="s">
        <v>570</v>
      </c>
      <c r="AB547" t="s">
        <v>570</v>
      </c>
      <c r="AC547" t="s">
        <v>570</v>
      </c>
      <c r="AD547" t="s">
        <v>570</v>
      </c>
      <c r="AE547" t="s">
        <v>570</v>
      </c>
      <c r="AF547" t="s">
        <v>570</v>
      </c>
      <c r="AG547" t="s">
        <v>956</v>
      </c>
      <c r="AH547" t="s">
        <v>570</v>
      </c>
    </row>
    <row r="548" spans="2:34" x14ac:dyDescent="0.25">
      <c r="B548" t="s">
        <v>1935</v>
      </c>
      <c r="C548" t="s">
        <v>2369</v>
      </c>
      <c r="D548" t="s">
        <v>265</v>
      </c>
      <c r="E548" t="s">
        <v>641</v>
      </c>
      <c r="F548" t="s">
        <v>328</v>
      </c>
      <c r="G548" t="s">
        <v>308</v>
      </c>
      <c r="H548" t="s">
        <v>339</v>
      </c>
      <c r="I548" t="s">
        <v>339</v>
      </c>
      <c r="J548" t="s">
        <v>339</v>
      </c>
      <c r="K548" t="s">
        <v>339</v>
      </c>
      <c r="L548" t="s">
        <v>339</v>
      </c>
      <c r="M548" t="s">
        <v>339</v>
      </c>
      <c r="N548" t="s">
        <v>308</v>
      </c>
      <c r="O548" t="s">
        <v>1096</v>
      </c>
      <c r="P548" t="s">
        <v>1097</v>
      </c>
      <c r="Q548" t="s">
        <v>339</v>
      </c>
      <c r="R548" t="s">
        <v>339</v>
      </c>
      <c r="S548" t="s">
        <v>339</v>
      </c>
      <c r="T548" t="s">
        <v>339</v>
      </c>
      <c r="U548" t="s">
        <v>570</v>
      </c>
      <c r="V548" t="s">
        <v>339</v>
      </c>
      <c r="W548" t="s">
        <v>339</v>
      </c>
      <c r="X548" t="s">
        <v>339</v>
      </c>
      <c r="Y548" t="s">
        <v>339</v>
      </c>
      <c r="Z548" t="s">
        <v>570</v>
      </c>
      <c r="AA548" t="s">
        <v>570</v>
      </c>
      <c r="AB548" t="s">
        <v>570</v>
      </c>
      <c r="AC548" t="s">
        <v>2051</v>
      </c>
      <c r="AD548" t="s">
        <v>2051</v>
      </c>
      <c r="AE548" t="s">
        <v>2051</v>
      </c>
      <c r="AF548" t="s">
        <v>570</v>
      </c>
      <c r="AG548" t="s">
        <v>614</v>
      </c>
      <c r="AH548" t="s">
        <v>570</v>
      </c>
    </row>
    <row r="549" spans="2:34" x14ac:dyDescent="0.25">
      <c r="B549" t="s">
        <v>2063</v>
      </c>
      <c r="C549" t="s">
        <v>1611</v>
      </c>
      <c r="D549" t="s">
        <v>253</v>
      </c>
      <c r="E549" t="s">
        <v>731</v>
      </c>
      <c r="F549" t="s">
        <v>324</v>
      </c>
      <c r="G549" t="s">
        <v>41</v>
      </c>
      <c r="H549" t="s">
        <v>339</v>
      </c>
      <c r="I549" t="s">
        <v>339</v>
      </c>
      <c r="J549" t="s">
        <v>339</v>
      </c>
      <c r="K549" t="s">
        <v>339</v>
      </c>
      <c r="L549" t="s">
        <v>339</v>
      </c>
      <c r="M549" t="s">
        <v>339</v>
      </c>
      <c r="N549" t="s">
        <v>339</v>
      </c>
      <c r="O549" t="s">
        <v>339</v>
      </c>
      <c r="P549" t="s">
        <v>570</v>
      </c>
      <c r="Q549" t="s">
        <v>339</v>
      </c>
      <c r="R549" t="s">
        <v>339</v>
      </c>
      <c r="S549" t="s">
        <v>339</v>
      </c>
      <c r="T549" t="s">
        <v>339</v>
      </c>
      <c r="U549" t="s">
        <v>570</v>
      </c>
      <c r="V549" t="s">
        <v>339</v>
      </c>
      <c r="W549" t="s">
        <v>339</v>
      </c>
      <c r="X549" t="s">
        <v>339</v>
      </c>
      <c r="Y549" t="s">
        <v>339</v>
      </c>
      <c r="Z549" t="s">
        <v>570</v>
      </c>
      <c r="AA549" t="s">
        <v>570</v>
      </c>
      <c r="AB549" t="s">
        <v>570</v>
      </c>
      <c r="AC549" t="s">
        <v>570</v>
      </c>
      <c r="AD549" t="s">
        <v>570</v>
      </c>
      <c r="AE549" t="s">
        <v>570</v>
      </c>
      <c r="AF549" t="s">
        <v>570</v>
      </c>
      <c r="AG549" t="s">
        <v>642</v>
      </c>
      <c r="AH549" t="s">
        <v>570</v>
      </c>
    </row>
    <row r="550" spans="2:34" x14ac:dyDescent="0.25">
      <c r="B550" t="s">
        <v>2064</v>
      </c>
      <c r="C550" t="s">
        <v>2370</v>
      </c>
      <c r="D550" t="s">
        <v>258</v>
      </c>
      <c r="E550" t="s">
        <v>641</v>
      </c>
      <c r="F550" t="s">
        <v>328</v>
      </c>
      <c r="G550" t="s">
        <v>308</v>
      </c>
      <c r="H550" t="s">
        <v>339</v>
      </c>
      <c r="I550" t="s">
        <v>339</v>
      </c>
      <c r="J550" t="s">
        <v>339</v>
      </c>
      <c r="K550" t="s">
        <v>339</v>
      </c>
      <c r="L550" t="s">
        <v>339</v>
      </c>
      <c r="M550" t="s">
        <v>339</v>
      </c>
      <c r="N550" t="s">
        <v>41</v>
      </c>
      <c r="O550" t="s">
        <v>631</v>
      </c>
      <c r="P550" t="s">
        <v>2371</v>
      </c>
      <c r="Q550" t="s">
        <v>339</v>
      </c>
      <c r="R550" t="s">
        <v>339</v>
      </c>
      <c r="S550" t="s">
        <v>339</v>
      </c>
      <c r="T550" t="s">
        <v>339</v>
      </c>
      <c r="U550" t="s">
        <v>570</v>
      </c>
      <c r="V550" t="s">
        <v>339</v>
      </c>
      <c r="W550" t="s">
        <v>339</v>
      </c>
      <c r="X550" t="s">
        <v>339</v>
      </c>
      <c r="Y550" t="s">
        <v>339</v>
      </c>
      <c r="Z550" t="s">
        <v>570</v>
      </c>
      <c r="AA550" t="s">
        <v>570</v>
      </c>
      <c r="AB550" t="s">
        <v>570</v>
      </c>
      <c r="AC550" t="s">
        <v>1515</v>
      </c>
      <c r="AD550" t="s">
        <v>1515</v>
      </c>
      <c r="AE550" t="s">
        <v>1515</v>
      </c>
      <c r="AF550" t="s">
        <v>570</v>
      </c>
      <c r="AG550" t="s">
        <v>624</v>
      </c>
      <c r="AH550" t="s">
        <v>570</v>
      </c>
    </row>
    <row r="551" spans="2:34" x14ac:dyDescent="0.25">
      <c r="B551" t="s">
        <v>2065</v>
      </c>
      <c r="C551" t="s">
        <v>1613</v>
      </c>
      <c r="D551" t="s">
        <v>246</v>
      </c>
      <c r="E551" t="s">
        <v>588</v>
      </c>
      <c r="F551" t="s">
        <v>324</v>
      </c>
      <c r="G551" t="s">
        <v>40</v>
      </c>
      <c r="H551" t="s">
        <v>339</v>
      </c>
      <c r="I551" t="s">
        <v>339</v>
      </c>
      <c r="J551" t="s">
        <v>339</v>
      </c>
      <c r="K551" t="s">
        <v>339</v>
      </c>
      <c r="L551" t="s">
        <v>339</v>
      </c>
      <c r="M551" t="s">
        <v>339</v>
      </c>
      <c r="N551" t="s">
        <v>339</v>
      </c>
      <c r="O551" t="s">
        <v>339</v>
      </c>
      <c r="P551" t="s">
        <v>570</v>
      </c>
      <c r="Q551" t="s">
        <v>339</v>
      </c>
      <c r="R551" t="s">
        <v>339</v>
      </c>
      <c r="S551" t="s">
        <v>339</v>
      </c>
      <c r="T551" t="s">
        <v>339</v>
      </c>
      <c r="U551" t="s">
        <v>570</v>
      </c>
      <c r="V551" t="s">
        <v>339</v>
      </c>
      <c r="W551" t="s">
        <v>339</v>
      </c>
      <c r="X551" t="s">
        <v>339</v>
      </c>
      <c r="Y551" t="s">
        <v>339</v>
      </c>
      <c r="Z551" t="s">
        <v>570</v>
      </c>
      <c r="AA551" t="s">
        <v>570</v>
      </c>
      <c r="AB551" t="s">
        <v>570</v>
      </c>
      <c r="AC551" t="s">
        <v>570</v>
      </c>
      <c r="AD551" t="s">
        <v>570</v>
      </c>
      <c r="AE551" t="s">
        <v>570</v>
      </c>
      <c r="AF551" t="s">
        <v>570</v>
      </c>
      <c r="AG551" t="s">
        <v>1156</v>
      </c>
      <c r="AH551" t="s">
        <v>570</v>
      </c>
    </row>
    <row r="552" spans="2:34" x14ac:dyDescent="0.25">
      <c r="B552" t="s">
        <v>2066</v>
      </c>
      <c r="C552" t="s">
        <v>3140</v>
      </c>
      <c r="D552" t="s">
        <v>241</v>
      </c>
      <c r="E552" t="s">
        <v>594</v>
      </c>
      <c r="F552" t="s">
        <v>325</v>
      </c>
      <c r="G552" t="s">
        <v>308</v>
      </c>
      <c r="H552" t="s">
        <v>339</v>
      </c>
      <c r="I552" t="s">
        <v>339</v>
      </c>
      <c r="J552" t="s">
        <v>339</v>
      </c>
      <c r="K552" t="s">
        <v>339</v>
      </c>
      <c r="L552" t="s">
        <v>339</v>
      </c>
      <c r="M552" t="s">
        <v>339</v>
      </c>
      <c r="N552" t="s">
        <v>40</v>
      </c>
      <c r="O552" t="s">
        <v>40</v>
      </c>
      <c r="P552" t="s">
        <v>1052</v>
      </c>
      <c r="Q552" t="s">
        <v>339</v>
      </c>
      <c r="R552" t="s">
        <v>339</v>
      </c>
      <c r="S552" t="s">
        <v>339</v>
      </c>
      <c r="T552" t="s">
        <v>339</v>
      </c>
      <c r="U552" t="s">
        <v>570</v>
      </c>
      <c r="V552" t="s">
        <v>339</v>
      </c>
      <c r="W552" t="s">
        <v>339</v>
      </c>
      <c r="X552" t="s">
        <v>339</v>
      </c>
      <c r="Y552" t="s">
        <v>339</v>
      </c>
      <c r="Z552" t="s">
        <v>570</v>
      </c>
      <c r="AA552" t="s">
        <v>570</v>
      </c>
      <c r="AB552" t="s">
        <v>570</v>
      </c>
      <c r="AC552" t="s">
        <v>1529</v>
      </c>
      <c r="AD552" t="s">
        <v>1529</v>
      </c>
      <c r="AE552" t="s">
        <v>1529</v>
      </c>
      <c r="AF552" t="s">
        <v>570</v>
      </c>
      <c r="AG552" t="s">
        <v>857</v>
      </c>
      <c r="AH552" t="s">
        <v>570</v>
      </c>
    </row>
    <row r="553" spans="2:34" x14ac:dyDescent="0.25">
      <c r="B553" t="s">
        <v>2068</v>
      </c>
      <c r="C553" t="s">
        <v>1625</v>
      </c>
      <c r="D553" t="s">
        <v>561</v>
      </c>
      <c r="E553" t="s">
        <v>594</v>
      </c>
      <c r="F553" t="s">
        <v>330</v>
      </c>
      <c r="G553" t="s">
        <v>308</v>
      </c>
      <c r="H553" t="s">
        <v>339</v>
      </c>
      <c r="I553" t="s">
        <v>339</v>
      </c>
      <c r="J553" t="s">
        <v>339</v>
      </c>
      <c r="K553" t="s">
        <v>339</v>
      </c>
      <c r="L553" t="s">
        <v>339</v>
      </c>
      <c r="M553" t="s">
        <v>339</v>
      </c>
      <c r="N553" t="s">
        <v>339</v>
      </c>
      <c r="O553" t="s">
        <v>339</v>
      </c>
      <c r="P553" t="s">
        <v>570</v>
      </c>
      <c r="Q553" t="s">
        <v>339</v>
      </c>
      <c r="R553" t="s">
        <v>339</v>
      </c>
      <c r="S553" t="s">
        <v>339</v>
      </c>
      <c r="T553" t="s">
        <v>339</v>
      </c>
      <c r="U553" t="s">
        <v>570</v>
      </c>
      <c r="V553" t="s">
        <v>339</v>
      </c>
      <c r="W553" t="s">
        <v>339</v>
      </c>
      <c r="X553" t="s">
        <v>339</v>
      </c>
      <c r="Y553" t="s">
        <v>339</v>
      </c>
      <c r="Z553" t="s">
        <v>570</v>
      </c>
      <c r="AA553" t="s">
        <v>570</v>
      </c>
      <c r="AB553" t="s">
        <v>570</v>
      </c>
      <c r="AC553" t="s">
        <v>570</v>
      </c>
      <c r="AD553" t="s">
        <v>570</v>
      </c>
      <c r="AE553" t="s">
        <v>570</v>
      </c>
      <c r="AF553" t="s">
        <v>570</v>
      </c>
      <c r="AG553" t="s">
        <v>775</v>
      </c>
      <c r="AH553" t="s">
        <v>570</v>
      </c>
    </row>
    <row r="554" spans="2:34" x14ac:dyDescent="0.25">
      <c r="B554" t="s">
        <v>2069</v>
      </c>
      <c r="C554" t="s">
        <v>3141</v>
      </c>
      <c r="D554" t="s">
        <v>250</v>
      </c>
      <c r="E554" t="s">
        <v>594</v>
      </c>
      <c r="F554" t="s">
        <v>332</v>
      </c>
      <c r="G554" t="s">
        <v>308</v>
      </c>
      <c r="H554" t="s">
        <v>339</v>
      </c>
      <c r="I554" t="s">
        <v>339</v>
      </c>
      <c r="J554" t="s">
        <v>339</v>
      </c>
      <c r="K554" t="s">
        <v>339</v>
      </c>
      <c r="L554" t="s">
        <v>339</v>
      </c>
      <c r="M554" t="s">
        <v>339</v>
      </c>
      <c r="N554" t="s">
        <v>339</v>
      </c>
      <c r="O554" t="s">
        <v>339</v>
      </c>
      <c r="P554" t="s">
        <v>570</v>
      </c>
      <c r="Q554" t="s">
        <v>339</v>
      </c>
      <c r="R554" t="s">
        <v>308</v>
      </c>
      <c r="S554" t="s">
        <v>339</v>
      </c>
      <c r="T554" t="s">
        <v>339</v>
      </c>
      <c r="U554" t="s">
        <v>570</v>
      </c>
      <c r="V554" t="s">
        <v>339</v>
      </c>
      <c r="W554" t="s">
        <v>339</v>
      </c>
      <c r="X554" t="s">
        <v>339</v>
      </c>
      <c r="Y554" t="s">
        <v>339</v>
      </c>
      <c r="Z554" t="s">
        <v>570</v>
      </c>
      <c r="AA554" t="s">
        <v>570</v>
      </c>
      <c r="AB554" t="s">
        <v>570</v>
      </c>
      <c r="AC554" t="s">
        <v>570</v>
      </c>
      <c r="AD554" t="s">
        <v>570</v>
      </c>
      <c r="AE554" t="s">
        <v>570</v>
      </c>
      <c r="AF554" t="s">
        <v>570</v>
      </c>
      <c r="AG554" t="s">
        <v>1010</v>
      </c>
      <c r="AH554" t="s">
        <v>570</v>
      </c>
    </row>
    <row r="555" spans="2:34" x14ac:dyDescent="0.25">
      <c r="B555" t="s">
        <v>2070</v>
      </c>
      <c r="C555" t="s">
        <v>1631</v>
      </c>
      <c r="D555" t="s">
        <v>245</v>
      </c>
      <c r="E555" t="s">
        <v>588</v>
      </c>
      <c r="F555" t="s">
        <v>326</v>
      </c>
      <c r="G555" t="s">
        <v>41</v>
      </c>
      <c r="H555" t="s">
        <v>339</v>
      </c>
      <c r="I555" t="s">
        <v>339</v>
      </c>
      <c r="J555" t="s">
        <v>339</v>
      </c>
      <c r="K555" t="s">
        <v>339</v>
      </c>
      <c r="L555" t="s">
        <v>339</v>
      </c>
      <c r="M555" t="s">
        <v>339</v>
      </c>
      <c r="N555" t="s">
        <v>339</v>
      </c>
      <c r="O555" t="s">
        <v>339</v>
      </c>
      <c r="P555" t="s">
        <v>570</v>
      </c>
      <c r="Q555" t="s">
        <v>339</v>
      </c>
      <c r="R555" t="s">
        <v>339</v>
      </c>
      <c r="S555" t="s">
        <v>339</v>
      </c>
      <c r="T555" t="s">
        <v>339</v>
      </c>
      <c r="U555" t="s">
        <v>570</v>
      </c>
      <c r="V555" t="s">
        <v>339</v>
      </c>
      <c r="W555" t="s">
        <v>308</v>
      </c>
      <c r="X555" t="s">
        <v>339</v>
      </c>
      <c r="Y555" t="s">
        <v>339</v>
      </c>
      <c r="Z555" t="s">
        <v>570</v>
      </c>
      <c r="AA555" t="s">
        <v>570</v>
      </c>
      <c r="AB555" t="s">
        <v>570</v>
      </c>
      <c r="AC555" t="s">
        <v>570</v>
      </c>
      <c r="AD555" t="s">
        <v>570</v>
      </c>
      <c r="AE555" t="s">
        <v>570</v>
      </c>
      <c r="AF555" t="s">
        <v>570</v>
      </c>
      <c r="AG555" t="s">
        <v>1158</v>
      </c>
      <c r="AH555" t="s">
        <v>570</v>
      </c>
    </row>
    <row r="556" spans="2:34" x14ac:dyDescent="0.25">
      <c r="B556" t="s">
        <v>1864</v>
      </c>
      <c r="C556" t="s">
        <v>1635</v>
      </c>
      <c r="D556" t="s">
        <v>561</v>
      </c>
      <c r="E556" t="s">
        <v>594</v>
      </c>
      <c r="F556" t="s">
        <v>325</v>
      </c>
      <c r="G556" t="s">
        <v>40</v>
      </c>
      <c r="H556" t="s">
        <v>339</v>
      </c>
      <c r="I556" t="s">
        <v>339</v>
      </c>
      <c r="J556" t="s">
        <v>339</v>
      </c>
      <c r="K556" t="s">
        <v>339</v>
      </c>
      <c r="L556" t="s">
        <v>339</v>
      </c>
      <c r="M556" t="s">
        <v>339</v>
      </c>
      <c r="N556" t="s">
        <v>339</v>
      </c>
      <c r="O556" t="s">
        <v>339</v>
      </c>
      <c r="P556" t="s">
        <v>570</v>
      </c>
      <c r="Q556" t="s">
        <v>339</v>
      </c>
      <c r="R556" t="s">
        <v>339</v>
      </c>
      <c r="S556" t="s">
        <v>339</v>
      </c>
      <c r="T556" t="s">
        <v>339</v>
      </c>
      <c r="U556" t="s">
        <v>570</v>
      </c>
      <c r="V556" t="s">
        <v>339</v>
      </c>
      <c r="W556" t="s">
        <v>339</v>
      </c>
      <c r="X556" t="s">
        <v>339</v>
      </c>
      <c r="Y556" t="s">
        <v>339</v>
      </c>
      <c r="Z556" t="s">
        <v>570</v>
      </c>
      <c r="AA556" t="s">
        <v>570</v>
      </c>
      <c r="AB556" t="s">
        <v>570</v>
      </c>
      <c r="AC556" t="s">
        <v>570</v>
      </c>
      <c r="AD556" t="s">
        <v>570</v>
      </c>
      <c r="AE556" t="s">
        <v>570</v>
      </c>
      <c r="AF556" t="s">
        <v>570</v>
      </c>
      <c r="AG556" t="s">
        <v>969</v>
      </c>
      <c r="AH556" t="s">
        <v>570</v>
      </c>
    </row>
    <row r="557" spans="2:34" x14ac:dyDescent="0.25">
      <c r="B557" t="s">
        <v>1964</v>
      </c>
      <c r="C557" t="s">
        <v>3142</v>
      </c>
      <c r="D557" t="s">
        <v>249</v>
      </c>
      <c r="E557" t="s">
        <v>641</v>
      </c>
      <c r="F557" t="s">
        <v>336</v>
      </c>
      <c r="G557" t="s">
        <v>308</v>
      </c>
      <c r="H557" t="s">
        <v>339</v>
      </c>
      <c r="I557" t="s">
        <v>339</v>
      </c>
      <c r="J557" t="s">
        <v>339</v>
      </c>
      <c r="K557" t="s">
        <v>339</v>
      </c>
      <c r="L557" t="s">
        <v>339</v>
      </c>
      <c r="M557" t="s">
        <v>339</v>
      </c>
      <c r="N557" t="s">
        <v>339</v>
      </c>
      <c r="O557" t="s">
        <v>339</v>
      </c>
      <c r="P557" t="s">
        <v>570</v>
      </c>
      <c r="Q557" t="s">
        <v>339</v>
      </c>
      <c r="R557" t="s">
        <v>339</v>
      </c>
      <c r="S557" t="s">
        <v>339</v>
      </c>
      <c r="T557" t="s">
        <v>339</v>
      </c>
      <c r="U557" t="s">
        <v>570</v>
      </c>
      <c r="V557" t="s">
        <v>339</v>
      </c>
      <c r="W557" t="s">
        <v>339</v>
      </c>
      <c r="X557" t="s">
        <v>339</v>
      </c>
      <c r="Y557" t="s">
        <v>339</v>
      </c>
      <c r="Z557" t="s">
        <v>570</v>
      </c>
      <c r="AA557" t="s">
        <v>570</v>
      </c>
      <c r="AB557" t="s">
        <v>570</v>
      </c>
      <c r="AC557" t="s">
        <v>570</v>
      </c>
      <c r="AD557" t="s">
        <v>570</v>
      </c>
      <c r="AE557" t="s">
        <v>570</v>
      </c>
      <c r="AF557" t="s">
        <v>570</v>
      </c>
      <c r="AG557" t="s">
        <v>666</v>
      </c>
      <c r="AH557" t="s">
        <v>570</v>
      </c>
    </row>
    <row r="558" spans="2:34" x14ac:dyDescent="0.25">
      <c r="B558" t="s">
        <v>2073</v>
      </c>
      <c r="C558" t="s">
        <v>2372</v>
      </c>
      <c r="D558" t="s">
        <v>259</v>
      </c>
      <c r="E558" t="s">
        <v>594</v>
      </c>
      <c r="F558" t="s">
        <v>326</v>
      </c>
      <c r="G558" t="s">
        <v>308</v>
      </c>
      <c r="H558" t="s">
        <v>339</v>
      </c>
      <c r="I558" t="s">
        <v>339</v>
      </c>
      <c r="J558" t="s">
        <v>339</v>
      </c>
      <c r="K558" t="s">
        <v>339</v>
      </c>
      <c r="L558" t="s">
        <v>339</v>
      </c>
      <c r="M558" t="s">
        <v>339</v>
      </c>
      <c r="N558" t="s">
        <v>339</v>
      </c>
      <c r="O558" t="s">
        <v>339</v>
      </c>
      <c r="P558" t="s">
        <v>570</v>
      </c>
      <c r="Q558" t="s">
        <v>339</v>
      </c>
      <c r="R558" t="s">
        <v>339</v>
      </c>
      <c r="S558" t="s">
        <v>339</v>
      </c>
      <c r="T558" t="s">
        <v>339</v>
      </c>
      <c r="U558" t="s">
        <v>570</v>
      </c>
      <c r="V558" t="s">
        <v>339</v>
      </c>
      <c r="W558" t="s">
        <v>339</v>
      </c>
      <c r="X558" t="s">
        <v>339</v>
      </c>
      <c r="Y558" t="s">
        <v>339</v>
      </c>
      <c r="Z558" t="s">
        <v>570</v>
      </c>
      <c r="AA558" t="s">
        <v>570</v>
      </c>
      <c r="AB558" t="s">
        <v>570</v>
      </c>
      <c r="AC558" t="s">
        <v>570</v>
      </c>
      <c r="AD558" t="s">
        <v>570</v>
      </c>
      <c r="AE558" t="s">
        <v>570</v>
      </c>
      <c r="AF558" t="s">
        <v>570</v>
      </c>
      <c r="AG558" t="s">
        <v>699</v>
      </c>
      <c r="AH558" t="s">
        <v>570</v>
      </c>
    </row>
    <row r="559" spans="2:34" x14ac:dyDescent="0.25">
      <c r="B559" t="s">
        <v>54</v>
      </c>
      <c r="C559" t="s">
        <v>571</v>
      </c>
      <c r="D559" t="s">
        <v>55</v>
      </c>
      <c r="E559" t="s">
        <v>572</v>
      </c>
      <c r="F559" t="s">
        <v>573</v>
      </c>
      <c r="G559" t="s">
        <v>56</v>
      </c>
      <c r="H559" t="s">
        <v>574</v>
      </c>
      <c r="I559" t="s">
        <v>64</v>
      </c>
      <c r="J559" t="s">
        <v>65</v>
      </c>
      <c r="K559" t="s">
        <v>58</v>
      </c>
      <c r="L559" t="s">
        <v>66</v>
      </c>
      <c r="M559" t="s">
        <v>67</v>
      </c>
      <c r="N559" t="s">
        <v>65</v>
      </c>
      <c r="O559" t="s">
        <v>58</v>
      </c>
      <c r="P559" t="s">
        <v>69</v>
      </c>
      <c r="Q559" t="s">
        <v>66</v>
      </c>
      <c r="R559" t="s">
        <v>575</v>
      </c>
      <c r="S559" t="s">
        <v>576</v>
      </c>
      <c r="T559" t="s">
        <v>58</v>
      </c>
      <c r="U559" t="s">
        <v>577</v>
      </c>
      <c r="V559" t="s">
        <v>66</v>
      </c>
      <c r="W559" t="s">
        <v>157</v>
      </c>
      <c r="X559" t="s">
        <v>62</v>
      </c>
      <c r="Y559" t="s">
        <v>66</v>
      </c>
      <c r="Z559" t="s">
        <v>147</v>
      </c>
      <c r="AA559" t="s">
        <v>578</v>
      </c>
      <c r="AB559" t="s">
        <v>579</v>
      </c>
      <c r="AC559" t="s">
        <v>580</v>
      </c>
      <c r="AD559" t="s">
        <v>581</v>
      </c>
      <c r="AE559" t="s">
        <v>582</v>
      </c>
      <c r="AF559" t="s">
        <v>583</v>
      </c>
      <c r="AG559" t="s">
        <v>584</v>
      </c>
      <c r="AH559" t="s">
        <v>585</v>
      </c>
    </row>
    <row r="560" spans="2:34" x14ac:dyDescent="0.25">
      <c r="B560" t="s">
        <v>2074</v>
      </c>
      <c r="C560" t="s">
        <v>1641</v>
      </c>
      <c r="D560" t="s">
        <v>560</v>
      </c>
      <c r="E560" t="s">
        <v>731</v>
      </c>
      <c r="F560" t="s">
        <v>332</v>
      </c>
      <c r="G560" t="s">
        <v>47</v>
      </c>
      <c r="H560" t="s">
        <v>41</v>
      </c>
      <c r="I560" t="s">
        <v>339</v>
      </c>
      <c r="J560" t="s">
        <v>339</v>
      </c>
      <c r="K560" t="s">
        <v>339</v>
      </c>
      <c r="L560" t="s">
        <v>339</v>
      </c>
      <c r="M560" t="s">
        <v>339</v>
      </c>
      <c r="N560" t="s">
        <v>339</v>
      </c>
      <c r="O560" t="s">
        <v>339</v>
      </c>
      <c r="P560" t="s">
        <v>570</v>
      </c>
      <c r="Q560" t="s">
        <v>339</v>
      </c>
      <c r="R560" t="s">
        <v>308</v>
      </c>
      <c r="S560" t="s">
        <v>339</v>
      </c>
      <c r="T560" t="s">
        <v>339</v>
      </c>
      <c r="U560" t="s">
        <v>570</v>
      </c>
      <c r="V560" t="s">
        <v>339</v>
      </c>
      <c r="W560" t="s">
        <v>339</v>
      </c>
      <c r="X560" t="s">
        <v>339</v>
      </c>
      <c r="Y560" t="s">
        <v>339</v>
      </c>
      <c r="Z560" t="s">
        <v>570</v>
      </c>
      <c r="AA560" t="s">
        <v>570</v>
      </c>
      <c r="AB560" t="s">
        <v>570</v>
      </c>
      <c r="AC560" t="s">
        <v>570</v>
      </c>
      <c r="AD560" t="s">
        <v>570</v>
      </c>
      <c r="AE560" t="s">
        <v>570</v>
      </c>
      <c r="AF560" t="s">
        <v>570</v>
      </c>
      <c r="AG560" t="s">
        <v>658</v>
      </c>
      <c r="AH560" t="s">
        <v>570</v>
      </c>
    </row>
    <row r="561" spans="2:34" x14ac:dyDescent="0.25">
      <c r="B561" t="s">
        <v>2075</v>
      </c>
      <c r="C561" t="s">
        <v>1645</v>
      </c>
      <c r="D561" t="s">
        <v>264</v>
      </c>
      <c r="E561" t="s">
        <v>1114</v>
      </c>
      <c r="F561" t="s">
        <v>325</v>
      </c>
      <c r="G561" t="s">
        <v>43</v>
      </c>
      <c r="H561" t="s">
        <v>40</v>
      </c>
      <c r="I561" t="s">
        <v>339</v>
      </c>
      <c r="J561" t="s">
        <v>339</v>
      </c>
      <c r="K561" t="s">
        <v>339</v>
      </c>
      <c r="L561" t="s">
        <v>339</v>
      </c>
      <c r="M561" t="s">
        <v>339</v>
      </c>
      <c r="N561" t="s">
        <v>339</v>
      </c>
      <c r="O561" t="s">
        <v>339</v>
      </c>
      <c r="P561" t="s">
        <v>570</v>
      </c>
      <c r="Q561" t="s">
        <v>339</v>
      </c>
      <c r="R561" t="s">
        <v>339</v>
      </c>
      <c r="S561" t="s">
        <v>339</v>
      </c>
      <c r="T561" t="s">
        <v>339</v>
      </c>
      <c r="U561" t="s">
        <v>570</v>
      </c>
      <c r="V561" t="s">
        <v>339</v>
      </c>
      <c r="W561" t="s">
        <v>339</v>
      </c>
      <c r="X561" t="s">
        <v>339</v>
      </c>
      <c r="Y561" t="s">
        <v>339</v>
      </c>
      <c r="Z561" t="s">
        <v>570</v>
      </c>
      <c r="AA561" t="s">
        <v>570</v>
      </c>
      <c r="AB561" t="s">
        <v>570</v>
      </c>
      <c r="AC561" t="s">
        <v>570</v>
      </c>
      <c r="AD561" t="s">
        <v>570</v>
      </c>
      <c r="AE561" t="s">
        <v>570</v>
      </c>
      <c r="AF561" t="s">
        <v>570</v>
      </c>
      <c r="AG561" t="s">
        <v>685</v>
      </c>
      <c r="AH561" t="s">
        <v>570</v>
      </c>
    </row>
    <row r="562" spans="2:34" x14ac:dyDescent="0.25">
      <c r="B562" t="s">
        <v>2076</v>
      </c>
      <c r="C562" t="s">
        <v>3143</v>
      </c>
      <c r="D562" t="s">
        <v>253</v>
      </c>
      <c r="E562" t="s">
        <v>588</v>
      </c>
      <c r="F562" t="s">
        <v>336</v>
      </c>
      <c r="G562" t="s">
        <v>308</v>
      </c>
      <c r="H562" t="s">
        <v>339</v>
      </c>
      <c r="I562" t="s">
        <v>339</v>
      </c>
      <c r="J562" t="s">
        <v>339</v>
      </c>
      <c r="K562" t="s">
        <v>339</v>
      </c>
      <c r="L562" t="s">
        <v>339</v>
      </c>
      <c r="M562" t="s">
        <v>339</v>
      </c>
      <c r="N562" t="s">
        <v>339</v>
      </c>
      <c r="O562" t="s">
        <v>339</v>
      </c>
      <c r="P562" t="s">
        <v>570</v>
      </c>
      <c r="Q562" t="s">
        <v>339</v>
      </c>
      <c r="R562" t="s">
        <v>339</v>
      </c>
      <c r="S562" t="s">
        <v>339</v>
      </c>
      <c r="T562" t="s">
        <v>339</v>
      </c>
      <c r="U562" t="s">
        <v>570</v>
      </c>
      <c r="V562" t="s">
        <v>339</v>
      </c>
      <c r="W562" t="s">
        <v>339</v>
      </c>
      <c r="X562" t="s">
        <v>339</v>
      </c>
      <c r="Y562" t="s">
        <v>339</v>
      </c>
      <c r="Z562" t="s">
        <v>570</v>
      </c>
      <c r="AA562" t="s">
        <v>570</v>
      </c>
      <c r="AB562" t="s">
        <v>570</v>
      </c>
      <c r="AC562" t="s">
        <v>570</v>
      </c>
      <c r="AD562" t="s">
        <v>570</v>
      </c>
      <c r="AE562" t="s">
        <v>570</v>
      </c>
      <c r="AF562" t="s">
        <v>570</v>
      </c>
      <c r="AG562" t="s">
        <v>1024</v>
      </c>
      <c r="AH562" t="s">
        <v>570</v>
      </c>
    </row>
    <row r="563" spans="2:34" x14ac:dyDescent="0.25">
      <c r="B563" t="s">
        <v>2077</v>
      </c>
      <c r="C563" t="s">
        <v>2373</v>
      </c>
      <c r="D563" t="s">
        <v>561</v>
      </c>
      <c r="E563" t="s">
        <v>588</v>
      </c>
      <c r="F563" t="s">
        <v>335</v>
      </c>
      <c r="G563" t="s">
        <v>40</v>
      </c>
      <c r="H563" t="s">
        <v>339</v>
      </c>
      <c r="I563" t="s">
        <v>339</v>
      </c>
      <c r="J563" t="s">
        <v>339</v>
      </c>
      <c r="K563" t="s">
        <v>339</v>
      </c>
      <c r="L563" t="s">
        <v>339</v>
      </c>
      <c r="M563" t="s">
        <v>339</v>
      </c>
      <c r="N563" t="s">
        <v>339</v>
      </c>
      <c r="O563" t="s">
        <v>339</v>
      </c>
      <c r="P563" t="s">
        <v>570</v>
      </c>
      <c r="Q563" t="s">
        <v>339</v>
      </c>
      <c r="R563" t="s">
        <v>339</v>
      </c>
      <c r="S563" t="s">
        <v>339</v>
      </c>
      <c r="T563" t="s">
        <v>339</v>
      </c>
      <c r="U563" t="s">
        <v>570</v>
      </c>
      <c r="V563" t="s">
        <v>339</v>
      </c>
      <c r="W563" t="s">
        <v>339</v>
      </c>
      <c r="X563" t="s">
        <v>339</v>
      </c>
      <c r="Y563" t="s">
        <v>339</v>
      </c>
      <c r="Z563" t="s">
        <v>570</v>
      </c>
      <c r="AA563" t="s">
        <v>570</v>
      </c>
      <c r="AB563" t="s">
        <v>570</v>
      </c>
      <c r="AC563" t="s">
        <v>570</v>
      </c>
      <c r="AD563" t="s">
        <v>570</v>
      </c>
      <c r="AE563" t="s">
        <v>570</v>
      </c>
      <c r="AF563" t="s">
        <v>570</v>
      </c>
      <c r="AG563" t="s">
        <v>940</v>
      </c>
      <c r="AH563" t="s">
        <v>570</v>
      </c>
    </row>
    <row r="564" spans="2:34" x14ac:dyDescent="0.25">
      <c r="B564" t="s">
        <v>2081</v>
      </c>
      <c r="C564" t="s">
        <v>1647</v>
      </c>
      <c r="D564" t="s">
        <v>237</v>
      </c>
      <c r="E564" t="s">
        <v>731</v>
      </c>
      <c r="F564" t="s">
        <v>328</v>
      </c>
      <c r="G564" t="s">
        <v>47</v>
      </c>
      <c r="H564" t="s">
        <v>339</v>
      </c>
      <c r="I564" t="s">
        <v>339</v>
      </c>
      <c r="J564" t="s">
        <v>339</v>
      </c>
      <c r="K564" t="s">
        <v>339</v>
      </c>
      <c r="L564" t="s">
        <v>339</v>
      </c>
      <c r="M564" t="s">
        <v>339</v>
      </c>
      <c r="N564" t="s">
        <v>339</v>
      </c>
      <c r="O564" t="s">
        <v>339</v>
      </c>
      <c r="P564" t="s">
        <v>570</v>
      </c>
      <c r="Q564" t="s">
        <v>339</v>
      </c>
      <c r="R564" t="s">
        <v>339</v>
      </c>
      <c r="S564" t="s">
        <v>339</v>
      </c>
      <c r="T564" t="s">
        <v>339</v>
      </c>
      <c r="U564" t="s">
        <v>570</v>
      </c>
      <c r="V564" t="s">
        <v>339</v>
      </c>
      <c r="W564" t="s">
        <v>339</v>
      </c>
      <c r="X564" t="s">
        <v>339</v>
      </c>
      <c r="Y564" t="s">
        <v>339</v>
      </c>
      <c r="Z564" t="s">
        <v>570</v>
      </c>
      <c r="AA564" t="s">
        <v>570</v>
      </c>
      <c r="AB564" t="s">
        <v>570</v>
      </c>
      <c r="AC564" t="s">
        <v>570</v>
      </c>
      <c r="AD564" t="s">
        <v>570</v>
      </c>
      <c r="AE564" t="s">
        <v>570</v>
      </c>
      <c r="AF564" t="s">
        <v>570</v>
      </c>
      <c r="AG564" t="s">
        <v>746</v>
      </c>
      <c r="AH564" t="s">
        <v>570</v>
      </c>
    </row>
    <row r="565" spans="2:34" x14ac:dyDescent="0.25">
      <c r="B565" t="s">
        <v>2082</v>
      </c>
      <c r="C565" t="s">
        <v>1649</v>
      </c>
      <c r="D565" t="s">
        <v>246</v>
      </c>
      <c r="E565" t="s">
        <v>594</v>
      </c>
      <c r="F565" t="s">
        <v>335</v>
      </c>
      <c r="G565" t="s">
        <v>44</v>
      </c>
      <c r="H565" t="s">
        <v>339</v>
      </c>
      <c r="I565" t="s">
        <v>339</v>
      </c>
      <c r="J565" t="s">
        <v>339</v>
      </c>
      <c r="K565" t="s">
        <v>339</v>
      </c>
      <c r="L565" t="s">
        <v>339</v>
      </c>
      <c r="M565" t="s">
        <v>339</v>
      </c>
      <c r="N565" t="s">
        <v>41</v>
      </c>
      <c r="O565" t="s">
        <v>53</v>
      </c>
      <c r="P565" t="s">
        <v>1650</v>
      </c>
      <c r="Q565" t="s">
        <v>339</v>
      </c>
      <c r="R565" t="s">
        <v>339</v>
      </c>
      <c r="S565" t="s">
        <v>339</v>
      </c>
      <c r="T565" t="s">
        <v>339</v>
      </c>
      <c r="U565" t="s">
        <v>570</v>
      </c>
      <c r="V565" t="s">
        <v>339</v>
      </c>
      <c r="W565" t="s">
        <v>339</v>
      </c>
      <c r="X565" t="s">
        <v>339</v>
      </c>
      <c r="Y565" t="s">
        <v>339</v>
      </c>
      <c r="Z565" t="s">
        <v>570</v>
      </c>
      <c r="AA565" t="s">
        <v>570</v>
      </c>
      <c r="AB565" t="s">
        <v>570</v>
      </c>
      <c r="AC565" t="s">
        <v>1620</v>
      </c>
      <c r="AD565" t="s">
        <v>1620</v>
      </c>
      <c r="AE565" t="s">
        <v>1620</v>
      </c>
      <c r="AF565" t="s">
        <v>570</v>
      </c>
      <c r="AG565" t="s">
        <v>970</v>
      </c>
      <c r="AH565" t="s">
        <v>570</v>
      </c>
    </row>
    <row r="566" spans="2:34" x14ac:dyDescent="0.25">
      <c r="B566" t="s">
        <v>2005</v>
      </c>
      <c r="C566" t="s">
        <v>2374</v>
      </c>
      <c r="D566" t="s">
        <v>566</v>
      </c>
      <c r="E566" t="s">
        <v>1114</v>
      </c>
      <c r="F566" t="s">
        <v>338</v>
      </c>
      <c r="G566" t="s">
        <v>53</v>
      </c>
      <c r="H566" t="s">
        <v>308</v>
      </c>
      <c r="I566" t="s">
        <v>339</v>
      </c>
      <c r="J566" t="s">
        <v>339</v>
      </c>
      <c r="K566" t="s">
        <v>339</v>
      </c>
      <c r="L566" t="s">
        <v>339</v>
      </c>
      <c r="M566" t="s">
        <v>339</v>
      </c>
      <c r="N566" t="s">
        <v>308</v>
      </c>
      <c r="O566" t="s">
        <v>41</v>
      </c>
      <c r="P566" t="s">
        <v>756</v>
      </c>
      <c r="Q566" t="s">
        <v>339</v>
      </c>
      <c r="R566" t="s">
        <v>339</v>
      </c>
      <c r="S566" t="s">
        <v>339</v>
      </c>
      <c r="T566" t="s">
        <v>339</v>
      </c>
      <c r="U566" t="s">
        <v>570</v>
      </c>
      <c r="V566" t="s">
        <v>339</v>
      </c>
      <c r="W566" t="s">
        <v>339</v>
      </c>
      <c r="X566" t="s">
        <v>339</v>
      </c>
      <c r="Y566" t="s">
        <v>339</v>
      </c>
      <c r="Z566" t="s">
        <v>570</v>
      </c>
      <c r="AA566" t="s">
        <v>570</v>
      </c>
      <c r="AB566" t="s">
        <v>570</v>
      </c>
      <c r="AC566" t="s">
        <v>1752</v>
      </c>
      <c r="AD566" t="s">
        <v>1752</v>
      </c>
      <c r="AE566" t="s">
        <v>1752</v>
      </c>
      <c r="AF566" t="s">
        <v>570</v>
      </c>
      <c r="AG566" t="s">
        <v>976</v>
      </c>
      <c r="AH566" t="s">
        <v>570</v>
      </c>
    </row>
    <row r="567" spans="2:34" x14ac:dyDescent="0.25">
      <c r="B567" t="s">
        <v>2378</v>
      </c>
      <c r="C567" t="s">
        <v>2061</v>
      </c>
      <c r="D567" t="s">
        <v>587</v>
      </c>
      <c r="E567" t="s">
        <v>594</v>
      </c>
      <c r="F567" t="s">
        <v>330</v>
      </c>
      <c r="G567" t="s">
        <v>53</v>
      </c>
      <c r="H567" t="s">
        <v>339</v>
      </c>
      <c r="I567" t="s">
        <v>339</v>
      </c>
      <c r="J567" t="s">
        <v>339</v>
      </c>
      <c r="K567" t="s">
        <v>339</v>
      </c>
      <c r="L567" t="s">
        <v>339</v>
      </c>
      <c r="M567" t="s">
        <v>339</v>
      </c>
      <c r="N567" t="s">
        <v>339</v>
      </c>
      <c r="O567" t="s">
        <v>339</v>
      </c>
      <c r="P567" t="s">
        <v>570</v>
      </c>
      <c r="Q567" t="s">
        <v>339</v>
      </c>
      <c r="R567" t="s">
        <v>339</v>
      </c>
      <c r="S567" t="s">
        <v>339</v>
      </c>
      <c r="T567" t="s">
        <v>339</v>
      </c>
      <c r="U567" t="s">
        <v>570</v>
      </c>
      <c r="V567" t="s">
        <v>339</v>
      </c>
      <c r="W567" t="s">
        <v>339</v>
      </c>
      <c r="X567" t="s">
        <v>339</v>
      </c>
      <c r="Y567" t="s">
        <v>339</v>
      </c>
      <c r="Z567" t="s">
        <v>570</v>
      </c>
      <c r="AA567" t="s">
        <v>570</v>
      </c>
      <c r="AB567" t="s">
        <v>570</v>
      </c>
      <c r="AC567" t="s">
        <v>570</v>
      </c>
      <c r="AD567" t="s">
        <v>570</v>
      </c>
      <c r="AE567" t="s">
        <v>570</v>
      </c>
      <c r="AF567" t="s">
        <v>570</v>
      </c>
      <c r="AG567" t="s">
        <v>868</v>
      </c>
      <c r="AH567" t="s">
        <v>570</v>
      </c>
    </row>
    <row r="568" spans="2:34" x14ac:dyDescent="0.25">
      <c r="B568" t="s">
        <v>2379</v>
      </c>
      <c r="C568" t="s">
        <v>1655</v>
      </c>
      <c r="D568" t="s">
        <v>250</v>
      </c>
      <c r="E568" t="s">
        <v>588</v>
      </c>
      <c r="F568" t="s">
        <v>324</v>
      </c>
      <c r="G568" t="s">
        <v>53</v>
      </c>
      <c r="H568" t="s">
        <v>339</v>
      </c>
      <c r="I568" t="s">
        <v>339</v>
      </c>
      <c r="J568" t="s">
        <v>339</v>
      </c>
      <c r="K568" t="s">
        <v>339</v>
      </c>
      <c r="L568" t="s">
        <v>339</v>
      </c>
      <c r="M568" t="s">
        <v>339</v>
      </c>
      <c r="N568" t="s">
        <v>339</v>
      </c>
      <c r="O568" t="s">
        <v>339</v>
      </c>
      <c r="P568" t="s">
        <v>570</v>
      </c>
      <c r="Q568" t="s">
        <v>339</v>
      </c>
      <c r="R568" t="s">
        <v>339</v>
      </c>
      <c r="S568" t="s">
        <v>339</v>
      </c>
      <c r="T568" t="s">
        <v>339</v>
      </c>
      <c r="U568" t="s">
        <v>570</v>
      </c>
      <c r="V568" t="s">
        <v>339</v>
      </c>
      <c r="W568" t="s">
        <v>339</v>
      </c>
      <c r="X568" t="s">
        <v>339</v>
      </c>
      <c r="Y568" t="s">
        <v>339</v>
      </c>
      <c r="Z568" t="s">
        <v>570</v>
      </c>
      <c r="AA568" t="s">
        <v>570</v>
      </c>
      <c r="AB568" t="s">
        <v>570</v>
      </c>
      <c r="AC568" t="s">
        <v>570</v>
      </c>
      <c r="AD568" t="s">
        <v>570</v>
      </c>
      <c r="AE568" t="s">
        <v>570</v>
      </c>
      <c r="AF568" t="s">
        <v>570</v>
      </c>
      <c r="AG568" t="s">
        <v>1163</v>
      </c>
      <c r="AH568" t="s">
        <v>570</v>
      </c>
    </row>
    <row r="569" spans="2:34" x14ac:dyDescent="0.25">
      <c r="B569" t="s">
        <v>2380</v>
      </c>
      <c r="C569" t="s">
        <v>2375</v>
      </c>
      <c r="D569" t="s">
        <v>251</v>
      </c>
      <c r="E569" t="s">
        <v>731</v>
      </c>
      <c r="F569" t="s">
        <v>326</v>
      </c>
      <c r="G569" t="s">
        <v>53</v>
      </c>
      <c r="H569" t="s">
        <v>339</v>
      </c>
      <c r="I569" t="s">
        <v>339</v>
      </c>
      <c r="J569" t="s">
        <v>339</v>
      </c>
      <c r="K569" t="s">
        <v>339</v>
      </c>
      <c r="L569" t="s">
        <v>339</v>
      </c>
      <c r="M569" t="s">
        <v>339</v>
      </c>
      <c r="N569" t="s">
        <v>339</v>
      </c>
      <c r="O569" t="s">
        <v>339</v>
      </c>
      <c r="P569" t="s">
        <v>570</v>
      </c>
      <c r="Q569" t="s">
        <v>339</v>
      </c>
      <c r="R569" t="s">
        <v>339</v>
      </c>
      <c r="S569" t="s">
        <v>339</v>
      </c>
      <c r="T569" t="s">
        <v>339</v>
      </c>
      <c r="U569" t="s">
        <v>570</v>
      </c>
      <c r="V569" t="s">
        <v>339</v>
      </c>
      <c r="W569" t="s">
        <v>339</v>
      </c>
      <c r="X569" t="s">
        <v>339</v>
      </c>
      <c r="Y569" t="s">
        <v>339</v>
      </c>
      <c r="Z569" t="s">
        <v>570</v>
      </c>
      <c r="AA569" t="s">
        <v>570</v>
      </c>
      <c r="AB569" t="s">
        <v>570</v>
      </c>
      <c r="AC569" t="s">
        <v>570</v>
      </c>
      <c r="AD569" t="s">
        <v>570</v>
      </c>
      <c r="AE569" t="s">
        <v>570</v>
      </c>
      <c r="AF569" t="s">
        <v>570</v>
      </c>
      <c r="AG569" t="s">
        <v>970</v>
      </c>
      <c r="AH569" t="s">
        <v>570</v>
      </c>
    </row>
    <row r="570" spans="2:34" x14ac:dyDescent="0.25">
      <c r="B570" t="s">
        <v>2224</v>
      </c>
      <c r="C570" t="s">
        <v>1659</v>
      </c>
      <c r="D570" t="s">
        <v>688</v>
      </c>
      <c r="E570" t="s">
        <v>731</v>
      </c>
      <c r="F570" t="s">
        <v>326</v>
      </c>
      <c r="G570" t="s">
        <v>43</v>
      </c>
      <c r="H570" t="s">
        <v>339</v>
      </c>
      <c r="I570" t="s">
        <v>339</v>
      </c>
      <c r="J570" t="s">
        <v>339</v>
      </c>
      <c r="K570" t="s">
        <v>339</v>
      </c>
      <c r="L570" t="s">
        <v>339</v>
      </c>
      <c r="M570" t="s">
        <v>339</v>
      </c>
      <c r="N570" t="s">
        <v>339</v>
      </c>
      <c r="O570" t="s">
        <v>339</v>
      </c>
      <c r="P570" t="s">
        <v>570</v>
      </c>
      <c r="Q570" t="s">
        <v>339</v>
      </c>
      <c r="R570" t="s">
        <v>308</v>
      </c>
      <c r="S570" t="s">
        <v>308</v>
      </c>
      <c r="T570" t="s">
        <v>41</v>
      </c>
      <c r="U570" t="s">
        <v>756</v>
      </c>
      <c r="V570" t="s">
        <v>339</v>
      </c>
      <c r="W570" t="s">
        <v>339</v>
      </c>
      <c r="X570" t="s">
        <v>339</v>
      </c>
      <c r="Y570" t="s">
        <v>339</v>
      </c>
      <c r="Z570" t="s">
        <v>570</v>
      </c>
      <c r="AA570" t="s">
        <v>570</v>
      </c>
      <c r="AB570" t="s">
        <v>570</v>
      </c>
      <c r="AC570" t="s">
        <v>430</v>
      </c>
      <c r="AD570" t="s">
        <v>430</v>
      </c>
      <c r="AE570" t="s">
        <v>1682</v>
      </c>
      <c r="AF570" t="s">
        <v>570</v>
      </c>
      <c r="AG570" t="s">
        <v>913</v>
      </c>
      <c r="AH570" t="s">
        <v>570</v>
      </c>
    </row>
    <row r="571" spans="2:34" x14ac:dyDescent="0.25">
      <c r="B571" t="s">
        <v>1968</v>
      </c>
      <c r="C571" t="s">
        <v>1661</v>
      </c>
      <c r="D571" t="s">
        <v>264</v>
      </c>
      <c r="E571" t="s">
        <v>731</v>
      </c>
      <c r="F571" t="s">
        <v>332</v>
      </c>
      <c r="G571" t="s">
        <v>47</v>
      </c>
      <c r="H571" t="s">
        <v>308</v>
      </c>
      <c r="I571" t="s">
        <v>339</v>
      </c>
      <c r="J571" t="s">
        <v>339</v>
      </c>
      <c r="K571" t="s">
        <v>339</v>
      </c>
      <c r="L571" t="s">
        <v>339</v>
      </c>
      <c r="M571" t="s">
        <v>339</v>
      </c>
      <c r="N571" t="s">
        <v>339</v>
      </c>
      <c r="O571" t="s">
        <v>339</v>
      </c>
      <c r="P571" t="s">
        <v>570</v>
      </c>
      <c r="Q571" t="s">
        <v>339</v>
      </c>
      <c r="R571" t="s">
        <v>339</v>
      </c>
      <c r="S571" t="s">
        <v>339</v>
      </c>
      <c r="T571" t="s">
        <v>339</v>
      </c>
      <c r="U571" t="s">
        <v>570</v>
      </c>
      <c r="V571" t="s">
        <v>339</v>
      </c>
      <c r="W571" t="s">
        <v>339</v>
      </c>
      <c r="X571" t="s">
        <v>339</v>
      </c>
      <c r="Y571" t="s">
        <v>339</v>
      </c>
      <c r="Z571" t="s">
        <v>570</v>
      </c>
      <c r="AA571" t="s">
        <v>570</v>
      </c>
      <c r="AB571" t="s">
        <v>570</v>
      </c>
      <c r="AC571" t="s">
        <v>570</v>
      </c>
      <c r="AD571" t="s">
        <v>570</v>
      </c>
      <c r="AE571" t="s">
        <v>570</v>
      </c>
      <c r="AF571" t="s">
        <v>570</v>
      </c>
      <c r="AG571" t="s">
        <v>861</v>
      </c>
      <c r="AH571" t="s">
        <v>570</v>
      </c>
    </row>
    <row r="572" spans="2:34" x14ac:dyDescent="0.25">
      <c r="B572" t="s">
        <v>2381</v>
      </c>
      <c r="C572" t="s">
        <v>1663</v>
      </c>
      <c r="D572" t="s">
        <v>241</v>
      </c>
      <c r="E572" t="s">
        <v>641</v>
      </c>
      <c r="F572" t="s">
        <v>335</v>
      </c>
      <c r="G572" t="s">
        <v>308</v>
      </c>
      <c r="H572" t="s">
        <v>339</v>
      </c>
      <c r="I572" t="s">
        <v>339</v>
      </c>
      <c r="J572" t="s">
        <v>339</v>
      </c>
      <c r="K572" t="s">
        <v>339</v>
      </c>
      <c r="L572" t="s">
        <v>339</v>
      </c>
      <c r="M572" t="s">
        <v>339</v>
      </c>
      <c r="N572" t="s">
        <v>339</v>
      </c>
      <c r="O572" t="s">
        <v>339</v>
      </c>
      <c r="P572" t="s">
        <v>570</v>
      </c>
      <c r="Q572" t="s">
        <v>339</v>
      </c>
      <c r="R572" t="s">
        <v>339</v>
      </c>
      <c r="S572" t="s">
        <v>339</v>
      </c>
      <c r="T572" t="s">
        <v>339</v>
      </c>
      <c r="U572" t="s">
        <v>570</v>
      </c>
      <c r="V572" t="s">
        <v>339</v>
      </c>
      <c r="W572" t="s">
        <v>339</v>
      </c>
      <c r="X572" t="s">
        <v>339</v>
      </c>
      <c r="Y572" t="s">
        <v>339</v>
      </c>
      <c r="Z572" t="s">
        <v>570</v>
      </c>
      <c r="AA572" t="s">
        <v>570</v>
      </c>
      <c r="AB572" t="s">
        <v>570</v>
      </c>
      <c r="AC572" t="s">
        <v>570</v>
      </c>
      <c r="AD572" t="s">
        <v>570</v>
      </c>
      <c r="AE572" t="s">
        <v>570</v>
      </c>
      <c r="AF572" t="s">
        <v>570</v>
      </c>
      <c r="AG572" t="s">
        <v>650</v>
      </c>
      <c r="AH572" t="s">
        <v>570</v>
      </c>
    </row>
    <row r="573" spans="2:34" x14ac:dyDescent="0.25">
      <c r="B573" t="s">
        <v>2382</v>
      </c>
      <c r="C573" t="s">
        <v>1665</v>
      </c>
      <c r="D573" t="s">
        <v>587</v>
      </c>
      <c r="E573" t="s">
        <v>594</v>
      </c>
      <c r="F573" t="s">
        <v>330</v>
      </c>
      <c r="G573" t="s">
        <v>308</v>
      </c>
      <c r="H573" t="s">
        <v>339</v>
      </c>
      <c r="I573" t="s">
        <v>339</v>
      </c>
      <c r="J573" t="s">
        <v>339</v>
      </c>
      <c r="K573" t="s">
        <v>339</v>
      </c>
      <c r="L573" t="s">
        <v>339</v>
      </c>
      <c r="M573" t="s">
        <v>339</v>
      </c>
      <c r="N573" t="s">
        <v>339</v>
      </c>
      <c r="O573" t="s">
        <v>339</v>
      </c>
      <c r="P573" t="s">
        <v>570</v>
      </c>
      <c r="Q573" t="s">
        <v>339</v>
      </c>
      <c r="R573" t="s">
        <v>339</v>
      </c>
      <c r="S573" t="s">
        <v>339</v>
      </c>
      <c r="T573" t="s">
        <v>339</v>
      </c>
      <c r="U573" t="s">
        <v>570</v>
      </c>
      <c r="V573" t="s">
        <v>339</v>
      </c>
      <c r="W573" t="s">
        <v>339</v>
      </c>
      <c r="X573" t="s">
        <v>339</v>
      </c>
      <c r="Y573" t="s">
        <v>339</v>
      </c>
      <c r="Z573" t="s">
        <v>570</v>
      </c>
      <c r="AA573" t="s">
        <v>570</v>
      </c>
      <c r="AB573" t="s">
        <v>570</v>
      </c>
      <c r="AC573" t="s">
        <v>570</v>
      </c>
      <c r="AD573" t="s">
        <v>570</v>
      </c>
      <c r="AE573" t="s">
        <v>570</v>
      </c>
      <c r="AF573" t="s">
        <v>570</v>
      </c>
      <c r="AG573" t="s">
        <v>1021</v>
      </c>
      <c r="AH573" t="s">
        <v>570</v>
      </c>
    </row>
    <row r="574" spans="2:34" x14ac:dyDescent="0.25">
      <c r="B574" t="s">
        <v>1956</v>
      </c>
      <c r="C574" t="s">
        <v>1667</v>
      </c>
      <c r="D574" t="s">
        <v>259</v>
      </c>
      <c r="E574" t="s">
        <v>594</v>
      </c>
      <c r="F574" t="s">
        <v>330</v>
      </c>
      <c r="G574" t="s">
        <v>53</v>
      </c>
      <c r="H574" t="s">
        <v>339</v>
      </c>
      <c r="I574" t="s">
        <v>339</v>
      </c>
      <c r="J574" t="s">
        <v>339</v>
      </c>
      <c r="K574" t="s">
        <v>339</v>
      </c>
      <c r="L574" t="s">
        <v>339</v>
      </c>
      <c r="M574" t="s">
        <v>339</v>
      </c>
      <c r="N574" t="s">
        <v>339</v>
      </c>
      <c r="O574" t="s">
        <v>339</v>
      </c>
      <c r="P574" t="s">
        <v>570</v>
      </c>
      <c r="Q574" t="s">
        <v>339</v>
      </c>
      <c r="R574" t="s">
        <v>339</v>
      </c>
      <c r="S574" t="s">
        <v>339</v>
      </c>
      <c r="T574" t="s">
        <v>339</v>
      </c>
      <c r="U574" t="s">
        <v>570</v>
      </c>
      <c r="V574" t="s">
        <v>339</v>
      </c>
      <c r="W574" t="s">
        <v>339</v>
      </c>
      <c r="X574" t="s">
        <v>339</v>
      </c>
      <c r="Y574" t="s">
        <v>339</v>
      </c>
      <c r="Z574" t="s">
        <v>570</v>
      </c>
      <c r="AA574" t="s">
        <v>570</v>
      </c>
      <c r="AB574" t="s">
        <v>570</v>
      </c>
      <c r="AC574" t="s">
        <v>570</v>
      </c>
      <c r="AD574" t="s">
        <v>570</v>
      </c>
      <c r="AE574" t="s">
        <v>570</v>
      </c>
      <c r="AF574" t="s">
        <v>570</v>
      </c>
      <c r="AG574" t="s">
        <v>852</v>
      </c>
      <c r="AH574" t="s">
        <v>570</v>
      </c>
    </row>
    <row r="575" spans="2:34" x14ac:dyDescent="0.25">
      <c r="B575" t="s">
        <v>2383</v>
      </c>
      <c r="C575" t="s">
        <v>1669</v>
      </c>
      <c r="D575" t="s">
        <v>688</v>
      </c>
      <c r="E575" t="s">
        <v>731</v>
      </c>
      <c r="F575" t="s">
        <v>328</v>
      </c>
      <c r="G575" t="s">
        <v>44</v>
      </c>
      <c r="H575" t="s">
        <v>339</v>
      </c>
      <c r="I575" t="s">
        <v>339</v>
      </c>
      <c r="J575" t="s">
        <v>339</v>
      </c>
      <c r="K575" t="s">
        <v>339</v>
      </c>
      <c r="L575" t="s">
        <v>339</v>
      </c>
      <c r="M575" t="s">
        <v>339</v>
      </c>
      <c r="N575" t="s">
        <v>339</v>
      </c>
      <c r="O575" t="s">
        <v>339</v>
      </c>
      <c r="P575" t="s">
        <v>570</v>
      </c>
      <c r="Q575" t="s">
        <v>339</v>
      </c>
      <c r="R575" t="s">
        <v>339</v>
      </c>
      <c r="S575" t="s">
        <v>339</v>
      </c>
      <c r="T575" t="s">
        <v>339</v>
      </c>
      <c r="U575" t="s">
        <v>570</v>
      </c>
      <c r="V575" t="s">
        <v>339</v>
      </c>
      <c r="W575" t="s">
        <v>339</v>
      </c>
      <c r="X575" t="s">
        <v>339</v>
      </c>
      <c r="Y575" t="s">
        <v>339</v>
      </c>
      <c r="Z575" t="s">
        <v>570</v>
      </c>
      <c r="AA575" t="s">
        <v>570</v>
      </c>
      <c r="AB575" t="s">
        <v>570</v>
      </c>
      <c r="AC575" t="s">
        <v>570</v>
      </c>
      <c r="AD575" t="s">
        <v>570</v>
      </c>
      <c r="AE575" t="s">
        <v>570</v>
      </c>
      <c r="AF575" t="s">
        <v>570</v>
      </c>
      <c r="AG575" t="s">
        <v>976</v>
      </c>
      <c r="AH575" t="s">
        <v>570</v>
      </c>
    </row>
    <row r="576" spans="2:34" x14ac:dyDescent="0.25">
      <c r="B576" t="s">
        <v>2385</v>
      </c>
      <c r="C576" t="s">
        <v>1673</v>
      </c>
      <c r="D576" t="s">
        <v>1444</v>
      </c>
      <c r="E576" t="s">
        <v>731</v>
      </c>
      <c r="F576" t="s">
        <v>328</v>
      </c>
      <c r="G576" t="s">
        <v>53</v>
      </c>
      <c r="H576" t="s">
        <v>308</v>
      </c>
      <c r="I576" t="s">
        <v>339</v>
      </c>
      <c r="J576" t="s">
        <v>339</v>
      </c>
      <c r="K576" t="s">
        <v>339</v>
      </c>
      <c r="L576" t="s">
        <v>339</v>
      </c>
      <c r="M576" t="s">
        <v>339</v>
      </c>
      <c r="N576" t="s">
        <v>339</v>
      </c>
      <c r="O576" t="s">
        <v>339</v>
      </c>
      <c r="P576" t="s">
        <v>570</v>
      </c>
      <c r="Q576" t="s">
        <v>339</v>
      </c>
      <c r="R576" t="s">
        <v>339</v>
      </c>
      <c r="S576" t="s">
        <v>339</v>
      </c>
      <c r="T576" t="s">
        <v>339</v>
      </c>
      <c r="U576" t="s">
        <v>570</v>
      </c>
      <c r="V576" t="s">
        <v>339</v>
      </c>
      <c r="W576" t="s">
        <v>339</v>
      </c>
      <c r="X576" t="s">
        <v>339</v>
      </c>
      <c r="Y576" t="s">
        <v>339</v>
      </c>
      <c r="Z576" t="s">
        <v>570</v>
      </c>
      <c r="AA576" t="s">
        <v>570</v>
      </c>
      <c r="AB576" t="s">
        <v>570</v>
      </c>
      <c r="AC576" t="s">
        <v>570</v>
      </c>
      <c r="AD576" t="s">
        <v>570</v>
      </c>
      <c r="AE576" t="s">
        <v>570</v>
      </c>
      <c r="AF576" t="s">
        <v>570</v>
      </c>
      <c r="AG576" t="s">
        <v>857</v>
      </c>
      <c r="AH576" t="s">
        <v>570</v>
      </c>
    </row>
    <row r="577" spans="2:34" x14ac:dyDescent="0.25">
      <c r="B577" t="s">
        <v>2386</v>
      </c>
      <c r="C577" t="s">
        <v>3144</v>
      </c>
      <c r="D577" t="s">
        <v>568</v>
      </c>
      <c r="E577" t="s">
        <v>641</v>
      </c>
      <c r="F577" t="s">
        <v>326</v>
      </c>
      <c r="G577" t="s">
        <v>308</v>
      </c>
      <c r="H577" t="s">
        <v>339</v>
      </c>
      <c r="I577" t="s">
        <v>339</v>
      </c>
      <c r="J577" t="s">
        <v>308</v>
      </c>
      <c r="K577" t="s">
        <v>339</v>
      </c>
      <c r="L577" t="s">
        <v>339</v>
      </c>
      <c r="M577" t="s">
        <v>339</v>
      </c>
      <c r="N577" t="s">
        <v>339</v>
      </c>
      <c r="O577" t="s">
        <v>339</v>
      </c>
      <c r="P577" t="s">
        <v>570</v>
      </c>
      <c r="Q577" t="s">
        <v>339</v>
      </c>
      <c r="R577" t="s">
        <v>339</v>
      </c>
      <c r="S577" t="s">
        <v>339</v>
      </c>
      <c r="T577" t="s">
        <v>339</v>
      </c>
      <c r="U577" t="s">
        <v>570</v>
      </c>
      <c r="V577" t="s">
        <v>339</v>
      </c>
      <c r="W577" t="s">
        <v>339</v>
      </c>
      <c r="X577" t="s">
        <v>339</v>
      </c>
      <c r="Y577" t="s">
        <v>339</v>
      </c>
      <c r="Z577" t="s">
        <v>570</v>
      </c>
      <c r="AA577" t="s">
        <v>570</v>
      </c>
      <c r="AB577" t="s">
        <v>570</v>
      </c>
      <c r="AC577" t="s">
        <v>570</v>
      </c>
      <c r="AD577" t="s">
        <v>570</v>
      </c>
      <c r="AE577" t="s">
        <v>570</v>
      </c>
      <c r="AF577" t="s">
        <v>570</v>
      </c>
      <c r="AG577" t="s">
        <v>590</v>
      </c>
      <c r="AH577" t="s">
        <v>570</v>
      </c>
    </row>
    <row r="578" spans="2:34" x14ac:dyDescent="0.25">
      <c r="B578" t="s">
        <v>2191</v>
      </c>
      <c r="C578" t="s">
        <v>1675</v>
      </c>
      <c r="D578" t="s">
        <v>256</v>
      </c>
      <c r="E578" t="s">
        <v>731</v>
      </c>
      <c r="F578" t="s">
        <v>332</v>
      </c>
      <c r="G578" t="s">
        <v>45</v>
      </c>
      <c r="H578" t="s">
        <v>339</v>
      </c>
      <c r="I578" t="s">
        <v>339</v>
      </c>
      <c r="J578" t="s">
        <v>339</v>
      </c>
      <c r="K578" t="s">
        <v>339</v>
      </c>
      <c r="L578" t="s">
        <v>339</v>
      </c>
      <c r="M578" t="s">
        <v>339</v>
      </c>
      <c r="N578" t="s">
        <v>339</v>
      </c>
      <c r="O578" t="s">
        <v>339</v>
      </c>
      <c r="P578" t="s">
        <v>570</v>
      </c>
      <c r="Q578" t="s">
        <v>339</v>
      </c>
      <c r="R578" t="s">
        <v>339</v>
      </c>
      <c r="S578" t="s">
        <v>339</v>
      </c>
      <c r="T578" t="s">
        <v>339</v>
      </c>
      <c r="U578" t="s">
        <v>570</v>
      </c>
      <c r="V578" t="s">
        <v>339</v>
      </c>
      <c r="W578" t="s">
        <v>339</v>
      </c>
      <c r="X578" t="s">
        <v>339</v>
      </c>
      <c r="Y578" t="s">
        <v>339</v>
      </c>
      <c r="Z578" t="s">
        <v>570</v>
      </c>
      <c r="AA578" t="s">
        <v>570</v>
      </c>
      <c r="AB578" t="s">
        <v>570</v>
      </c>
      <c r="AC578" t="s">
        <v>570</v>
      </c>
      <c r="AD578" t="s">
        <v>570</v>
      </c>
      <c r="AE578" t="s">
        <v>570</v>
      </c>
      <c r="AF578" t="s">
        <v>570</v>
      </c>
      <c r="AG578" t="s">
        <v>953</v>
      </c>
      <c r="AH578" t="s">
        <v>570</v>
      </c>
    </row>
    <row r="579" spans="2:34" x14ac:dyDescent="0.25">
      <c r="B579" t="s">
        <v>2387</v>
      </c>
      <c r="C579" t="s">
        <v>1920</v>
      </c>
      <c r="D579" t="s">
        <v>256</v>
      </c>
      <c r="E579" t="s">
        <v>588</v>
      </c>
      <c r="F579" t="s">
        <v>332</v>
      </c>
      <c r="G579" t="s">
        <v>40</v>
      </c>
      <c r="H579" t="s">
        <v>339</v>
      </c>
      <c r="I579" t="s">
        <v>339</v>
      </c>
      <c r="J579" t="s">
        <v>339</v>
      </c>
      <c r="K579" t="s">
        <v>339</v>
      </c>
      <c r="L579" t="s">
        <v>339</v>
      </c>
      <c r="M579" t="s">
        <v>339</v>
      </c>
      <c r="N579" t="s">
        <v>339</v>
      </c>
      <c r="O579" t="s">
        <v>339</v>
      </c>
      <c r="P579" t="s">
        <v>570</v>
      </c>
      <c r="Q579" t="s">
        <v>339</v>
      </c>
      <c r="R579" t="s">
        <v>339</v>
      </c>
      <c r="S579" t="s">
        <v>339</v>
      </c>
      <c r="T579" t="s">
        <v>339</v>
      </c>
      <c r="U579" t="s">
        <v>570</v>
      </c>
      <c r="V579" t="s">
        <v>339</v>
      </c>
      <c r="W579" t="s">
        <v>339</v>
      </c>
      <c r="X579" t="s">
        <v>339</v>
      </c>
      <c r="Y579" t="s">
        <v>339</v>
      </c>
      <c r="Z579" t="s">
        <v>570</v>
      </c>
      <c r="AA579" t="s">
        <v>570</v>
      </c>
      <c r="AB579" t="s">
        <v>570</v>
      </c>
      <c r="AC579" t="s">
        <v>570</v>
      </c>
      <c r="AD579" t="s">
        <v>570</v>
      </c>
      <c r="AE579" t="s">
        <v>570</v>
      </c>
      <c r="AF579" t="s">
        <v>570</v>
      </c>
      <c r="AG579" t="s">
        <v>1165</v>
      </c>
      <c r="AH579" t="s">
        <v>570</v>
      </c>
    </row>
    <row r="580" spans="2:34" x14ac:dyDescent="0.25">
      <c r="B580" t="s">
        <v>2184</v>
      </c>
      <c r="C580" t="s">
        <v>2376</v>
      </c>
      <c r="D580" t="s">
        <v>229</v>
      </c>
      <c r="E580" t="s">
        <v>641</v>
      </c>
      <c r="F580" t="s">
        <v>335</v>
      </c>
      <c r="G580" t="s">
        <v>308</v>
      </c>
      <c r="H580" t="s">
        <v>339</v>
      </c>
      <c r="I580" t="s">
        <v>339</v>
      </c>
      <c r="J580" t="s">
        <v>339</v>
      </c>
      <c r="K580" t="s">
        <v>339</v>
      </c>
      <c r="L580" t="s">
        <v>339</v>
      </c>
      <c r="M580" t="s">
        <v>339</v>
      </c>
      <c r="N580" t="s">
        <v>308</v>
      </c>
      <c r="O580" t="s">
        <v>1096</v>
      </c>
      <c r="P580" t="s">
        <v>1097</v>
      </c>
      <c r="Q580" t="s">
        <v>339</v>
      </c>
      <c r="R580" t="s">
        <v>339</v>
      </c>
      <c r="S580" t="s">
        <v>339</v>
      </c>
      <c r="T580" t="s">
        <v>339</v>
      </c>
      <c r="U580" t="s">
        <v>570</v>
      </c>
      <c r="V580" t="s">
        <v>339</v>
      </c>
      <c r="W580" t="s">
        <v>339</v>
      </c>
      <c r="X580" t="s">
        <v>339</v>
      </c>
      <c r="Y580" t="s">
        <v>339</v>
      </c>
      <c r="Z580" t="s">
        <v>570</v>
      </c>
      <c r="AA580" t="s">
        <v>570</v>
      </c>
      <c r="AB580" t="s">
        <v>570</v>
      </c>
      <c r="AC580" t="s">
        <v>2051</v>
      </c>
      <c r="AD580" t="s">
        <v>2051</v>
      </c>
      <c r="AE580" t="s">
        <v>2051</v>
      </c>
      <c r="AF580" t="s">
        <v>570</v>
      </c>
      <c r="AG580" t="s">
        <v>814</v>
      </c>
      <c r="AH580" t="s">
        <v>570</v>
      </c>
    </row>
    <row r="581" spans="2:34" x14ac:dyDescent="0.25">
      <c r="B581" t="s">
        <v>2149</v>
      </c>
      <c r="C581" t="s">
        <v>1921</v>
      </c>
      <c r="D581" t="s">
        <v>237</v>
      </c>
      <c r="E581" t="s">
        <v>588</v>
      </c>
      <c r="F581" t="s">
        <v>330</v>
      </c>
      <c r="G581" t="s">
        <v>308</v>
      </c>
      <c r="H581" t="s">
        <v>339</v>
      </c>
      <c r="I581" t="s">
        <v>339</v>
      </c>
      <c r="J581" t="s">
        <v>339</v>
      </c>
      <c r="K581" t="s">
        <v>339</v>
      </c>
      <c r="L581" t="s">
        <v>339</v>
      </c>
      <c r="M581" t="s">
        <v>339</v>
      </c>
      <c r="N581" t="s">
        <v>339</v>
      </c>
      <c r="O581" t="s">
        <v>339</v>
      </c>
      <c r="P581" t="s">
        <v>570</v>
      </c>
      <c r="Q581" t="s">
        <v>339</v>
      </c>
      <c r="R581" t="s">
        <v>339</v>
      </c>
      <c r="S581" t="s">
        <v>339</v>
      </c>
      <c r="T581" t="s">
        <v>339</v>
      </c>
      <c r="U581" t="s">
        <v>570</v>
      </c>
      <c r="V581" t="s">
        <v>339</v>
      </c>
      <c r="W581" t="s">
        <v>339</v>
      </c>
      <c r="X581" t="s">
        <v>339</v>
      </c>
      <c r="Y581" t="s">
        <v>339</v>
      </c>
      <c r="Z581" t="s">
        <v>570</v>
      </c>
      <c r="AA581" t="s">
        <v>570</v>
      </c>
      <c r="AB581" t="s">
        <v>570</v>
      </c>
      <c r="AC581" t="s">
        <v>570</v>
      </c>
      <c r="AD581" t="s">
        <v>570</v>
      </c>
      <c r="AE581" t="s">
        <v>570</v>
      </c>
      <c r="AF581" t="s">
        <v>570</v>
      </c>
      <c r="AG581" t="s">
        <v>778</v>
      </c>
      <c r="AH581" t="s">
        <v>570</v>
      </c>
    </row>
    <row r="582" spans="2:34" x14ac:dyDescent="0.25">
      <c r="B582" t="s">
        <v>2155</v>
      </c>
      <c r="C582" t="s">
        <v>1686</v>
      </c>
      <c r="D582" t="s">
        <v>253</v>
      </c>
      <c r="E582" t="s">
        <v>588</v>
      </c>
      <c r="F582" t="s">
        <v>328</v>
      </c>
      <c r="G582" t="s">
        <v>46</v>
      </c>
      <c r="H582" t="s">
        <v>339</v>
      </c>
      <c r="I582" t="s">
        <v>339</v>
      </c>
      <c r="J582" t="s">
        <v>339</v>
      </c>
      <c r="K582" t="s">
        <v>339</v>
      </c>
      <c r="L582" t="s">
        <v>339</v>
      </c>
      <c r="M582" t="s">
        <v>339</v>
      </c>
      <c r="N582" t="s">
        <v>339</v>
      </c>
      <c r="O582" t="s">
        <v>339</v>
      </c>
      <c r="P582" t="s">
        <v>570</v>
      </c>
      <c r="Q582" t="s">
        <v>339</v>
      </c>
      <c r="R582" t="s">
        <v>40</v>
      </c>
      <c r="S582" t="s">
        <v>339</v>
      </c>
      <c r="T582" t="s">
        <v>339</v>
      </c>
      <c r="U582" t="s">
        <v>570</v>
      </c>
      <c r="V582" t="s">
        <v>339</v>
      </c>
      <c r="W582" t="s">
        <v>339</v>
      </c>
      <c r="X582" t="s">
        <v>339</v>
      </c>
      <c r="Y582" t="s">
        <v>339</v>
      </c>
      <c r="Z582" t="s">
        <v>570</v>
      </c>
      <c r="AA582" t="s">
        <v>570</v>
      </c>
      <c r="AB582" t="s">
        <v>570</v>
      </c>
      <c r="AC582" t="s">
        <v>570</v>
      </c>
      <c r="AD582" t="s">
        <v>570</v>
      </c>
      <c r="AE582" t="s">
        <v>570</v>
      </c>
      <c r="AF582" t="s">
        <v>570</v>
      </c>
      <c r="AG582" t="s">
        <v>1168</v>
      </c>
      <c r="AH582" t="s">
        <v>570</v>
      </c>
    </row>
    <row r="583" spans="2:34" x14ac:dyDescent="0.25">
      <c r="B583" t="s">
        <v>2389</v>
      </c>
      <c r="C583" t="s">
        <v>1688</v>
      </c>
      <c r="D583" t="s">
        <v>250</v>
      </c>
      <c r="E583" t="s">
        <v>731</v>
      </c>
      <c r="F583" t="s">
        <v>338</v>
      </c>
      <c r="G583" t="s">
        <v>47</v>
      </c>
      <c r="H583" t="s">
        <v>339</v>
      </c>
      <c r="I583" t="s">
        <v>339</v>
      </c>
      <c r="J583" t="s">
        <v>339</v>
      </c>
      <c r="K583" t="s">
        <v>339</v>
      </c>
      <c r="L583" t="s">
        <v>339</v>
      </c>
      <c r="M583" t="s">
        <v>339</v>
      </c>
      <c r="N583" t="s">
        <v>339</v>
      </c>
      <c r="O583" t="s">
        <v>339</v>
      </c>
      <c r="P583" t="s">
        <v>570</v>
      </c>
      <c r="Q583" t="s">
        <v>339</v>
      </c>
      <c r="R583" t="s">
        <v>308</v>
      </c>
      <c r="S583" t="s">
        <v>308</v>
      </c>
      <c r="T583" t="s">
        <v>308</v>
      </c>
      <c r="U583" t="s">
        <v>1052</v>
      </c>
      <c r="V583" t="s">
        <v>339</v>
      </c>
      <c r="W583" t="s">
        <v>339</v>
      </c>
      <c r="X583" t="s">
        <v>339</v>
      </c>
      <c r="Y583" t="s">
        <v>339</v>
      </c>
      <c r="Z583" t="s">
        <v>570</v>
      </c>
      <c r="AA583" t="s">
        <v>570</v>
      </c>
      <c r="AB583" t="s">
        <v>570</v>
      </c>
      <c r="AC583" t="s">
        <v>486</v>
      </c>
      <c r="AD583" t="s">
        <v>486</v>
      </c>
      <c r="AE583" t="s">
        <v>419</v>
      </c>
      <c r="AF583" t="s">
        <v>570</v>
      </c>
      <c r="AG583" t="s">
        <v>919</v>
      </c>
      <c r="AH583" t="s">
        <v>570</v>
      </c>
    </row>
    <row r="584" spans="2:34" x14ac:dyDescent="0.25">
      <c r="B584" t="s">
        <v>2390</v>
      </c>
      <c r="C584" t="s">
        <v>2062</v>
      </c>
      <c r="D584" t="s">
        <v>560</v>
      </c>
      <c r="E584" t="s">
        <v>588</v>
      </c>
      <c r="F584" t="s">
        <v>336</v>
      </c>
      <c r="G584" t="s">
        <v>41</v>
      </c>
      <c r="H584" t="s">
        <v>339</v>
      </c>
      <c r="I584" t="s">
        <v>339</v>
      </c>
      <c r="J584" t="s">
        <v>339</v>
      </c>
      <c r="K584" t="s">
        <v>339</v>
      </c>
      <c r="L584" t="s">
        <v>339</v>
      </c>
      <c r="M584" t="s">
        <v>339</v>
      </c>
      <c r="N584" t="s">
        <v>339</v>
      </c>
      <c r="O584" t="s">
        <v>339</v>
      </c>
      <c r="P584" t="s">
        <v>570</v>
      </c>
      <c r="Q584" t="s">
        <v>339</v>
      </c>
      <c r="R584" t="s">
        <v>339</v>
      </c>
      <c r="S584" t="s">
        <v>339</v>
      </c>
      <c r="T584" t="s">
        <v>339</v>
      </c>
      <c r="U584" t="s">
        <v>570</v>
      </c>
      <c r="V584" t="s">
        <v>339</v>
      </c>
      <c r="W584" t="s">
        <v>339</v>
      </c>
      <c r="X584" t="s">
        <v>339</v>
      </c>
      <c r="Y584" t="s">
        <v>339</v>
      </c>
      <c r="Z584" t="s">
        <v>570</v>
      </c>
      <c r="AA584" t="s">
        <v>570</v>
      </c>
      <c r="AB584" t="s">
        <v>570</v>
      </c>
      <c r="AC584" t="s">
        <v>570</v>
      </c>
      <c r="AD584" t="s">
        <v>570</v>
      </c>
      <c r="AE584" t="s">
        <v>570</v>
      </c>
      <c r="AF584" t="s">
        <v>570</v>
      </c>
      <c r="AG584" t="s">
        <v>1170</v>
      </c>
      <c r="AH584" t="s">
        <v>570</v>
      </c>
    </row>
    <row r="585" spans="2:34" x14ac:dyDescent="0.25">
      <c r="B585" t="s">
        <v>2391</v>
      </c>
      <c r="C585" t="s">
        <v>1691</v>
      </c>
      <c r="D585" t="s">
        <v>265</v>
      </c>
      <c r="E585" t="s">
        <v>588</v>
      </c>
      <c r="F585" t="s">
        <v>335</v>
      </c>
      <c r="G585" t="s">
        <v>41</v>
      </c>
      <c r="H585" t="s">
        <v>339</v>
      </c>
      <c r="I585" t="s">
        <v>339</v>
      </c>
      <c r="J585" t="s">
        <v>339</v>
      </c>
      <c r="K585" t="s">
        <v>339</v>
      </c>
      <c r="L585" t="s">
        <v>339</v>
      </c>
      <c r="M585" t="s">
        <v>339</v>
      </c>
      <c r="N585" t="s">
        <v>339</v>
      </c>
      <c r="O585" t="s">
        <v>339</v>
      </c>
      <c r="P585" t="s">
        <v>570</v>
      </c>
      <c r="Q585" t="s">
        <v>339</v>
      </c>
      <c r="R585" t="s">
        <v>308</v>
      </c>
      <c r="S585" t="s">
        <v>339</v>
      </c>
      <c r="T585" t="s">
        <v>339</v>
      </c>
      <c r="U585" t="s">
        <v>570</v>
      </c>
      <c r="V585" t="s">
        <v>339</v>
      </c>
      <c r="W585" t="s">
        <v>339</v>
      </c>
      <c r="X585" t="s">
        <v>339</v>
      </c>
      <c r="Y585" t="s">
        <v>339</v>
      </c>
      <c r="Z585" t="s">
        <v>570</v>
      </c>
      <c r="AA585" t="s">
        <v>570</v>
      </c>
      <c r="AB585" t="s">
        <v>570</v>
      </c>
      <c r="AC585" t="s">
        <v>570</v>
      </c>
      <c r="AD585" t="s">
        <v>570</v>
      </c>
      <c r="AE585" t="s">
        <v>570</v>
      </c>
      <c r="AF585" t="s">
        <v>570</v>
      </c>
      <c r="AG585" t="s">
        <v>1172</v>
      </c>
      <c r="AH585" t="s">
        <v>570</v>
      </c>
    </row>
    <row r="586" spans="2:34" x14ac:dyDescent="0.25">
      <c r="B586" t="s">
        <v>2163</v>
      </c>
      <c r="C586" t="s">
        <v>1693</v>
      </c>
      <c r="D586" t="s">
        <v>246</v>
      </c>
      <c r="E586" t="s">
        <v>594</v>
      </c>
      <c r="F586" t="s">
        <v>326</v>
      </c>
      <c r="G586" t="s">
        <v>53</v>
      </c>
      <c r="H586" t="s">
        <v>339</v>
      </c>
      <c r="I586" t="s">
        <v>339</v>
      </c>
      <c r="J586" t="s">
        <v>339</v>
      </c>
      <c r="K586" t="s">
        <v>339</v>
      </c>
      <c r="L586" t="s">
        <v>339</v>
      </c>
      <c r="M586" t="s">
        <v>339</v>
      </c>
      <c r="N586" t="s">
        <v>308</v>
      </c>
      <c r="O586" t="s">
        <v>53</v>
      </c>
      <c r="P586" t="s">
        <v>742</v>
      </c>
      <c r="Q586" t="s">
        <v>339</v>
      </c>
      <c r="R586" t="s">
        <v>339</v>
      </c>
      <c r="S586" t="s">
        <v>339</v>
      </c>
      <c r="T586" t="s">
        <v>339</v>
      </c>
      <c r="U586" t="s">
        <v>570</v>
      </c>
      <c r="V586" t="s">
        <v>339</v>
      </c>
      <c r="W586" t="s">
        <v>339</v>
      </c>
      <c r="X586" t="s">
        <v>339</v>
      </c>
      <c r="Y586" t="s">
        <v>339</v>
      </c>
      <c r="Z586" t="s">
        <v>570</v>
      </c>
      <c r="AA586" t="s">
        <v>570</v>
      </c>
      <c r="AB586" t="s">
        <v>570</v>
      </c>
      <c r="AC586" t="s">
        <v>1620</v>
      </c>
      <c r="AD586" t="s">
        <v>1620</v>
      </c>
      <c r="AE586" t="s">
        <v>1620</v>
      </c>
      <c r="AF586" t="s">
        <v>570</v>
      </c>
      <c r="AG586" t="s">
        <v>861</v>
      </c>
      <c r="AH586" t="s">
        <v>570</v>
      </c>
    </row>
    <row r="587" spans="2:34" x14ac:dyDescent="0.25">
      <c r="B587" t="s">
        <v>2392</v>
      </c>
      <c r="C587" t="s">
        <v>1695</v>
      </c>
      <c r="D587" t="s">
        <v>252</v>
      </c>
      <c r="E587" t="s">
        <v>731</v>
      </c>
      <c r="F587" t="s">
        <v>346</v>
      </c>
      <c r="G587" t="s">
        <v>53</v>
      </c>
      <c r="H587" t="s">
        <v>308</v>
      </c>
      <c r="I587" t="s">
        <v>339</v>
      </c>
      <c r="J587" t="s">
        <v>339</v>
      </c>
      <c r="K587" t="s">
        <v>339</v>
      </c>
      <c r="L587" t="s">
        <v>339</v>
      </c>
      <c r="M587" t="s">
        <v>339</v>
      </c>
      <c r="N587" t="s">
        <v>339</v>
      </c>
      <c r="O587" t="s">
        <v>339</v>
      </c>
      <c r="P587" t="s">
        <v>570</v>
      </c>
      <c r="Q587" t="s">
        <v>339</v>
      </c>
      <c r="R587" t="s">
        <v>339</v>
      </c>
      <c r="S587" t="s">
        <v>339</v>
      </c>
      <c r="T587" t="s">
        <v>339</v>
      </c>
      <c r="U587" t="s">
        <v>570</v>
      </c>
      <c r="V587" t="s">
        <v>339</v>
      </c>
      <c r="W587" t="s">
        <v>339</v>
      </c>
      <c r="X587" t="s">
        <v>339</v>
      </c>
      <c r="Y587" t="s">
        <v>339</v>
      </c>
      <c r="Z587" t="s">
        <v>570</v>
      </c>
      <c r="AA587" t="s">
        <v>570</v>
      </c>
      <c r="AB587" t="s">
        <v>570</v>
      </c>
      <c r="AC587" t="s">
        <v>570</v>
      </c>
      <c r="AD587" t="s">
        <v>570</v>
      </c>
      <c r="AE587" t="s">
        <v>570</v>
      </c>
      <c r="AF587" t="s">
        <v>570</v>
      </c>
      <c r="AG587" t="s">
        <v>776</v>
      </c>
      <c r="AH587" t="s">
        <v>570</v>
      </c>
    </row>
    <row r="588" spans="2:34" x14ac:dyDescent="0.25">
      <c r="B588" t="s">
        <v>2393</v>
      </c>
      <c r="C588" t="s">
        <v>1699</v>
      </c>
      <c r="D588" t="s">
        <v>568</v>
      </c>
      <c r="E588" t="s">
        <v>731</v>
      </c>
      <c r="F588" t="s">
        <v>332</v>
      </c>
      <c r="G588" t="s">
        <v>42</v>
      </c>
      <c r="H588" t="s">
        <v>308</v>
      </c>
      <c r="I588" t="s">
        <v>339</v>
      </c>
      <c r="J588" t="s">
        <v>339</v>
      </c>
      <c r="K588" t="s">
        <v>339</v>
      </c>
      <c r="L588" t="s">
        <v>339</v>
      </c>
      <c r="M588" t="s">
        <v>339</v>
      </c>
      <c r="N588" t="s">
        <v>339</v>
      </c>
      <c r="O588" t="s">
        <v>339</v>
      </c>
      <c r="P588" t="s">
        <v>570</v>
      </c>
      <c r="Q588" t="s">
        <v>339</v>
      </c>
      <c r="R588" t="s">
        <v>339</v>
      </c>
      <c r="S588" t="s">
        <v>339</v>
      </c>
      <c r="T588" t="s">
        <v>339</v>
      </c>
      <c r="U588" t="s">
        <v>570</v>
      </c>
      <c r="V588" t="s">
        <v>339</v>
      </c>
      <c r="W588" t="s">
        <v>339</v>
      </c>
      <c r="X588" t="s">
        <v>339</v>
      </c>
      <c r="Y588" t="s">
        <v>339</v>
      </c>
      <c r="Z588" t="s">
        <v>570</v>
      </c>
      <c r="AA588" t="s">
        <v>570</v>
      </c>
      <c r="AB588" t="s">
        <v>570</v>
      </c>
      <c r="AC588" t="s">
        <v>570</v>
      </c>
      <c r="AD588" t="s">
        <v>570</v>
      </c>
      <c r="AE588" t="s">
        <v>570</v>
      </c>
      <c r="AF588" t="s">
        <v>570</v>
      </c>
      <c r="AG588" t="s">
        <v>700</v>
      </c>
      <c r="AH588" t="s">
        <v>570</v>
      </c>
    </row>
    <row r="589" spans="2:34" x14ac:dyDescent="0.25">
      <c r="B589" t="s">
        <v>2395</v>
      </c>
      <c r="C589" t="s">
        <v>1701</v>
      </c>
      <c r="D589" t="s">
        <v>240</v>
      </c>
      <c r="E589" t="s">
        <v>588</v>
      </c>
      <c r="F589" t="s">
        <v>325</v>
      </c>
      <c r="G589" t="s">
        <v>42</v>
      </c>
      <c r="H589" t="s">
        <v>339</v>
      </c>
      <c r="I589" t="s">
        <v>339</v>
      </c>
      <c r="J589" t="s">
        <v>339</v>
      </c>
      <c r="K589" t="s">
        <v>339</v>
      </c>
      <c r="L589" t="s">
        <v>339</v>
      </c>
      <c r="M589" t="s">
        <v>339</v>
      </c>
      <c r="N589" t="s">
        <v>339</v>
      </c>
      <c r="O589" t="s">
        <v>339</v>
      </c>
      <c r="P589" t="s">
        <v>570</v>
      </c>
      <c r="Q589" t="s">
        <v>339</v>
      </c>
      <c r="R589" t="s">
        <v>339</v>
      </c>
      <c r="S589" t="s">
        <v>339</v>
      </c>
      <c r="T589" t="s">
        <v>339</v>
      </c>
      <c r="U589" t="s">
        <v>570</v>
      </c>
      <c r="V589" t="s">
        <v>339</v>
      </c>
      <c r="W589" t="s">
        <v>339</v>
      </c>
      <c r="X589" t="s">
        <v>339</v>
      </c>
      <c r="Y589" t="s">
        <v>339</v>
      </c>
      <c r="Z589" t="s">
        <v>570</v>
      </c>
      <c r="AA589" t="s">
        <v>570</v>
      </c>
      <c r="AB589" t="s">
        <v>570</v>
      </c>
      <c r="AC589" t="s">
        <v>570</v>
      </c>
      <c r="AD589" t="s">
        <v>570</v>
      </c>
      <c r="AE589" t="s">
        <v>570</v>
      </c>
      <c r="AF589" t="s">
        <v>570</v>
      </c>
      <c r="AG589" t="s">
        <v>1175</v>
      </c>
      <c r="AH589" t="s">
        <v>570</v>
      </c>
    </row>
    <row r="590" spans="2:34" x14ac:dyDescent="0.25">
      <c r="B590" t="s">
        <v>54</v>
      </c>
      <c r="C590" t="s">
        <v>571</v>
      </c>
      <c r="D590" t="s">
        <v>55</v>
      </c>
      <c r="E590" t="s">
        <v>572</v>
      </c>
      <c r="F590" t="s">
        <v>573</v>
      </c>
      <c r="G590" t="s">
        <v>56</v>
      </c>
      <c r="H590" t="s">
        <v>574</v>
      </c>
      <c r="I590" t="s">
        <v>64</v>
      </c>
      <c r="J590" t="s">
        <v>65</v>
      </c>
      <c r="K590" t="s">
        <v>58</v>
      </c>
      <c r="L590" t="s">
        <v>66</v>
      </c>
      <c r="M590" t="s">
        <v>67</v>
      </c>
      <c r="N590" t="s">
        <v>65</v>
      </c>
      <c r="O590" t="s">
        <v>58</v>
      </c>
      <c r="P590" t="s">
        <v>69</v>
      </c>
      <c r="Q590" t="s">
        <v>66</v>
      </c>
      <c r="R590" t="s">
        <v>575</v>
      </c>
      <c r="S590" t="s">
        <v>576</v>
      </c>
      <c r="T590" t="s">
        <v>58</v>
      </c>
      <c r="U590" t="s">
        <v>577</v>
      </c>
      <c r="V590" t="s">
        <v>66</v>
      </c>
      <c r="W590" t="s">
        <v>157</v>
      </c>
      <c r="X590" t="s">
        <v>62</v>
      </c>
      <c r="Y590" t="s">
        <v>66</v>
      </c>
      <c r="Z590" t="s">
        <v>147</v>
      </c>
      <c r="AA590" t="s">
        <v>578</v>
      </c>
      <c r="AB590" t="s">
        <v>579</v>
      </c>
      <c r="AC590" t="s">
        <v>580</v>
      </c>
      <c r="AD590" t="s">
        <v>581</v>
      </c>
      <c r="AE590" t="s">
        <v>582</v>
      </c>
      <c r="AF590" t="s">
        <v>583</v>
      </c>
      <c r="AG590" t="s">
        <v>584</v>
      </c>
      <c r="AH590" t="s">
        <v>585</v>
      </c>
    </row>
    <row r="591" spans="2:34" x14ac:dyDescent="0.25">
      <c r="B591" t="s">
        <v>2396</v>
      </c>
      <c r="C591" t="s">
        <v>1703</v>
      </c>
      <c r="D591" t="s">
        <v>237</v>
      </c>
      <c r="E591" t="s">
        <v>594</v>
      </c>
      <c r="F591" t="s">
        <v>332</v>
      </c>
      <c r="G591" t="s">
        <v>308</v>
      </c>
      <c r="H591" t="s">
        <v>339</v>
      </c>
      <c r="I591" t="s">
        <v>339</v>
      </c>
      <c r="J591" t="s">
        <v>339</v>
      </c>
      <c r="K591" t="s">
        <v>339</v>
      </c>
      <c r="L591" t="s">
        <v>339</v>
      </c>
      <c r="M591" t="s">
        <v>339</v>
      </c>
      <c r="N591" t="s">
        <v>339</v>
      </c>
      <c r="O591" t="s">
        <v>339</v>
      </c>
      <c r="P591" t="s">
        <v>570</v>
      </c>
      <c r="Q591" t="s">
        <v>339</v>
      </c>
      <c r="R591" t="s">
        <v>339</v>
      </c>
      <c r="S591" t="s">
        <v>339</v>
      </c>
      <c r="T591" t="s">
        <v>339</v>
      </c>
      <c r="U591" t="s">
        <v>570</v>
      </c>
      <c r="V591" t="s">
        <v>339</v>
      </c>
      <c r="W591" t="s">
        <v>339</v>
      </c>
      <c r="X591" t="s">
        <v>339</v>
      </c>
      <c r="Y591" t="s">
        <v>339</v>
      </c>
      <c r="Z591" t="s">
        <v>570</v>
      </c>
      <c r="AA591" t="s">
        <v>570</v>
      </c>
      <c r="AB591" t="s">
        <v>570</v>
      </c>
      <c r="AC591" t="s">
        <v>570</v>
      </c>
      <c r="AD591" t="s">
        <v>570</v>
      </c>
      <c r="AE591" t="s">
        <v>570</v>
      </c>
      <c r="AF591" t="s">
        <v>570</v>
      </c>
      <c r="AG591" t="s">
        <v>1025</v>
      </c>
      <c r="AH591" t="s">
        <v>570</v>
      </c>
    </row>
    <row r="592" spans="2:34" x14ac:dyDescent="0.25">
      <c r="B592" t="s">
        <v>2397</v>
      </c>
      <c r="C592" t="s">
        <v>1707</v>
      </c>
      <c r="D592" t="s">
        <v>253</v>
      </c>
      <c r="E592" t="s">
        <v>731</v>
      </c>
      <c r="F592" t="s">
        <v>326</v>
      </c>
      <c r="G592" t="s">
        <v>308</v>
      </c>
      <c r="H592" t="s">
        <v>339</v>
      </c>
      <c r="I592" t="s">
        <v>339</v>
      </c>
      <c r="J592" t="s">
        <v>339</v>
      </c>
      <c r="K592" t="s">
        <v>339</v>
      </c>
      <c r="L592" t="s">
        <v>339</v>
      </c>
      <c r="M592" t="s">
        <v>339</v>
      </c>
      <c r="N592" t="s">
        <v>339</v>
      </c>
      <c r="O592" t="s">
        <v>339</v>
      </c>
      <c r="P592" t="s">
        <v>570</v>
      </c>
      <c r="Q592" t="s">
        <v>339</v>
      </c>
      <c r="R592" t="s">
        <v>339</v>
      </c>
      <c r="S592" t="s">
        <v>339</v>
      </c>
      <c r="T592" t="s">
        <v>339</v>
      </c>
      <c r="U592" t="s">
        <v>570</v>
      </c>
      <c r="V592" t="s">
        <v>339</v>
      </c>
      <c r="W592" t="s">
        <v>339</v>
      </c>
      <c r="X592" t="s">
        <v>339</v>
      </c>
      <c r="Y592" t="s">
        <v>339</v>
      </c>
      <c r="Z592" t="s">
        <v>570</v>
      </c>
      <c r="AA592" t="s">
        <v>570</v>
      </c>
      <c r="AB592" t="s">
        <v>570</v>
      </c>
      <c r="AC592" t="s">
        <v>570</v>
      </c>
      <c r="AD592" t="s">
        <v>570</v>
      </c>
      <c r="AE592" t="s">
        <v>570</v>
      </c>
      <c r="AF592" t="s">
        <v>570</v>
      </c>
      <c r="AG592" t="s">
        <v>986</v>
      </c>
      <c r="AH592" t="s">
        <v>570</v>
      </c>
    </row>
    <row r="593" spans="2:34" x14ac:dyDescent="0.25">
      <c r="B593" t="s">
        <v>3145</v>
      </c>
      <c r="C593" t="s">
        <v>1709</v>
      </c>
      <c r="D593" t="s">
        <v>254</v>
      </c>
      <c r="E593" t="s">
        <v>1114</v>
      </c>
      <c r="F593" t="s">
        <v>330</v>
      </c>
      <c r="G593" t="s">
        <v>48</v>
      </c>
      <c r="H593" t="s">
        <v>308</v>
      </c>
      <c r="I593" t="s">
        <v>339</v>
      </c>
      <c r="J593" t="s">
        <v>339</v>
      </c>
      <c r="K593" t="s">
        <v>339</v>
      </c>
      <c r="L593" t="s">
        <v>339</v>
      </c>
      <c r="M593" t="s">
        <v>339</v>
      </c>
      <c r="N593" t="s">
        <v>339</v>
      </c>
      <c r="O593" t="s">
        <v>339</v>
      </c>
      <c r="P593" t="s">
        <v>570</v>
      </c>
      <c r="Q593" t="s">
        <v>339</v>
      </c>
      <c r="R593" t="s">
        <v>308</v>
      </c>
      <c r="S593" t="s">
        <v>339</v>
      </c>
      <c r="T593" t="s">
        <v>339</v>
      </c>
      <c r="U593" t="s">
        <v>570</v>
      </c>
      <c r="V593" t="s">
        <v>339</v>
      </c>
      <c r="W593" t="s">
        <v>339</v>
      </c>
      <c r="X593" t="s">
        <v>339</v>
      </c>
      <c r="Y593" t="s">
        <v>339</v>
      </c>
      <c r="Z593" t="s">
        <v>570</v>
      </c>
      <c r="AA593" t="s">
        <v>570</v>
      </c>
      <c r="AB593" t="s">
        <v>570</v>
      </c>
      <c r="AC593" t="s">
        <v>570</v>
      </c>
      <c r="AD593" t="s">
        <v>570</v>
      </c>
      <c r="AE593" t="s">
        <v>570</v>
      </c>
      <c r="AF593" t="s">
        <v>570</v>
      </c>
      <c r="AG593" t="s">
        <v>843</v>
      </c>
      <c r="AH593" t="s">
        <v>570</v>
      </c>
    </row>
    <row r="594" spans="2:34" x14ac:dyDescent="0.25">
      <c r="B594" t="s">
        <v>3146</v>
      </c>
      <c r="C594" t="s">
        <v>1713</v>
      </c>
      <c r="D594" t="s">
        <v>242</v>
      </c>
      <c r="E594" t="s">
        <v>731</v>
      </c>
      <c r="F594" t="s">
        <v>328</v>
      </c>
      <c r="G594" t="s">
        <v>47</v>
      </c>
      <c r="H594" t="s">
        <v>40</v>
      </c>
      <c r="I594" t="s">
        <v>339</v>
      </c>
      <c r="J594" t="s">
        <v>339</v>
      </c>
      <c r="K594" t="s">
        <v>339</v>
      </c>
      <c r="L594" t="s">
        <v>339</v>
      </c>
      <c r="M594" t="s">
        <v>339</v>
      </c>
      <c r="N594" t="s">
        <v>339</v>
      </c>
      <c r="O594" t="s">
        <v>339</v>
      </c>
      <c r="P594" t="s">
        <v>570</v>
      </c>
      <c r="Q594" t="s">
        <v>339</v>
      </c>
      <c r="R594" t="s">
        <v>41</v>
      </c>
      <c r="S594" t="s">
        <v>40</v>
      </c>
      <c r="T594" t="s">
        <v>53</v>
      </c>
      <c r="U594" t="s">
        <v>747</v>
      </c>
      <c r="V594" t="s">
        <v>339</v>
      </c>
      <c r="W594" t="s">
        <v>308</v>
      </c>
      <c r="X594" t="s">
        <v>339</v>
      </c>
      <c r="Y594" t="s">
        <v>339</v>
      </c>
      <c r="Z594" t="s">
        <v>570</v>
      </c>
      <c r="AA594" t="s">
        <v>570</v>
      </c>
      <c r="AB594" t="s">
        <v>570</v>
      </c>
      <c r="AC594" t="s">
        <v>1392</v>
      </c>
      <c r="AD594" t="s">
        <v>1392</v>
      </c>
      <c r="AE594" t="s">
        <v>1452</v>
      </c>
      <c r="AF594" t="s">
        <v>570</v>
      </c>
      <c r="AG594" t="s">
        <v>853</v>
      </c>
      <c r="AH594" t="s">
        <v>570</v>
      </c>
    </row>
    <row r="595" spans="2:34" x14ac:dyDescent="0.25">
      <c r="B595" t="s">
        <v>3147</v>
      </c>
      <c r="C595" t="s">
        <v>2384</v>
      </c>
      <c r="D595" t="s">
        <v>264</v>
      </c>
      <c r="E595" t="s">
        <v>588</v>
      </c>
      <c r="F595" t="s">
        <v>325</v>
      </c>
      <c r="G595" t="s">
        <v>40</v>
      </c>
      <c r="H595" t="s">
        <v>339</v>
      </c>
      <c r="I595" t="s">
        <v>339</v>
      </c>
      <c r="J595" t="s">
        <v>339</v>
      </c>
      <c r="K595" t="s">
        <v>339</v>
      </c>
      <c r="L595" t="s">
        <v>339</v>
      </c>
      <c r="M595" t="s">
        <v>339</v>
      </c>
      <c r="N595" t="s">
        <v>339</v>
      </c>
      <c r="O595" t="s">
        <v>339</v>
      </c>
      <c r="P595" t="s">
        <v>570</v>
      </c>
      <c r="Q595" t="s">
        <v>339</v>
      </c>
      <c r="R595" t="s">
        <v>339</v>
      </c>
      <c r="S595" t="s">
        <v>339</v>
      </c>
      <c r="T595" t="s">
        <v>339</v>
      </c>
      <c r="U595" t="s">
        <v>570</v>
      </c>
      <c r="V595" t="s">
        <v>339</v>
      </c>
      <c r="W595" t="s">
        <v>339</v>
      </c>
      <c r="X595" t="s">
        <v>339</v>
      </c>
      <c r="Y595" t="s">
        <v>339</v>
      </c>
      <c r="Z595" t="s">
        <v>570</v>
      </c>
      <c r="AA595" t="s">
        <v>570</v>
      </c>
      <c r="AB595" t="s">
        <v>570</v>
      </c>
      <c r="AC595" t="s">
        <v>570</v>
      </c>
      <c r="AD595" t="s">
        <v>570</v>
      </c>
      <c r="AE595" t="s">
        <v>570</v>
      </c>
      <c r="AF595" t="s">
        <v>570</v>
      </c>
      <c r="AG595" t="s">
        <v>1015</v>
      </c>
      <c r="AH595" t="s">
        <v>570</v>
      </c>
    </row>
    <row r="596" spans="2:34" x14ac:dyDescent="0.25">
      <c r="B596" t="s">
        <v>3148</v>
      </c>
      <c r="C596" t="s">
        <v>1826</v>
      </c>
      <c r="D596" t="s">
        <v>256</v>
      </c>
      <c r="E596" t="s">
        <v>588</v>
      </c>
      <c r="F596" t="s">
        <v>332</v>
      </c>
      <c r="G596" t="s">
        <v>308</v>
      </c>
      <c r="H596" t="s">
        <v>339</v>
      </c>
      <c r="I596" t="s">
        <v>339</v>
      </c>
      <c r="J596" t="s">
        <v>339</v>
      </c>
      <c r="K596" t="s">
        <v>339</v>
      </c>
      <c r="L596" t="s">
        <v>339</v>
      </c>
      <c r="M596" t="s">
        <v>339</v>
      </c>
      <c r="N596" t="s">
        <v>339</v>
      </c>
      <c r="O596" t="s">
        <v>339</v>
      </c>
      <c r="P596" t="s">
        <v>570</v>
      </c>
      <c r="Q596" t="s">
        <v>339</v>
      </c>
      <c r="R596" t="s">
        <v>339</v>
      </c>
      <c r="S596" t="s">
        <v>339</v>
      </c>
      <c r="T596" t="s">
        <v>339</v>
      </c>
      <c r="U596" t="s">
        <v>570</v>
      </c>
      <c r="V596" t="s">
        <v>339</v>
      </c>
      <c r="W596" t="s">
        <v>339</v>
      </c>
      <c r="X596" t="s">
        <v>339</v>
      </c>
      <c r="Y596" t="s">
        <v>339</v>
      </c>
      <c r="Z596" t="s">
        <v>570</v>
      </c>
      <c r="AA596" t="s">
        <v>570</v>
      </c>
      <c r="AB596" t="s">
        <v>570</v>
      </c>
      <c r="AC596" t="s">
        <v>570</v>
      </c>
      <c r="AD596" t="s">
        <v>570</v>
      </c>
      <c r="AE596" t="s">
        <v>570</v>
      </c>
      <c r="AF596" t="s">
        <v>570</v>
      </c>
      <c r="AG596" t="s">
        <v>823</v>
      </c>
      <c r="AH596" t="s">
        <v>570</v>
      </c>
    </row>
    <row r="597" spans="2:34" x14ac:dyDescent="0.25">
      <c r="B597" t="s">
        <v>3149</v>
      </c>
      <c r="C597" t="s">
        <v>1717</v>
      </c>
      <c r="D597" t="s">
        <v>265</v>
      </c>
      <c r="E597" t="s">
        <v>731</v>
      </c>
      <c r="F597" t="s">
        <v>330</v>
      </c>
      <c r="G597" t="s">
        <v>42</v>
      </c>
      <c r="H597" t="s">
        <v>339</v>
      </c>
      <c r="I597" t="s">
        <v>339</v>
      </c>
      <c r="J597" t="s">
        <v>339</v>
      </c>
      <c r="K597" t="s">
        <v>339</v>
      </c>
      <c r="L597" t="s">
        <v>339</v>
      </c>
      <c r="M597" t="s">
        <v>339</v>
      </c>
      <c r="N597" t="s">
        <v>339</v>
      </c>
      <c r="O597" t="s">
        <v>339</v>
      </c>
      <c r="P597" t="s">
        <v>570</v>
      </c>
      <c r="Q597" t="s">
        <v>339</v>
      </c>
      <c r="R597" t="s">
        <v>308</v>
      </c>
      <c r="S597" t="s">
        <v>339</v>
      </c>
      <c r="T597" t="s">
        <v>339</v>
      </c>
      <c r="U597" t="s">
        <v>570</v>
      </c>
      <c r="V597" t="s">
        <v>339</v>
      </c>
      <c r="W597" t="s">
        <v>339</v>
      </c>
      <c r="X597" t="s">
        <v>339</v>
      </c>
      <c r="Y597" t="s">
        <v>339</v>
      </c>
      <c r="Z597" t="s">
        <v>570</v>
      </c>
      <c r="AA597" t="s">
        <v>570</v>
      </c>
      <c r="AB597" t="s">
        <v>570</v>
      </c>
      <c r="AC597" t="s">
        <v>570</v>
      </c>
      <c r="AD597" t="s">
        <v>570</v>
      </c>
      <c r="AE597" t="s">
        <v>570</v>
      </c>
      <c r="AF597" t="s">
        <v>570</v>
      </c>
      <c r="AG597" t="s">
        <v>902</v>
      </c>
      <c r="AH597" t="s">
        <v>570</v>
      </c>
    </row>
    <row r="598" spans="2:34" x14ac:dyDescent="0.25">
      <c r="B598" t="s">
        <v>3150</v>
      </c>
      <c r="C598" t="s">
        <v>3151</v>
      </c>
      <c r="D598" t="s">
        <v>563</v>
      </c>
      <c r="E598" t="s">
        <v>594</v>
      </c>
      <c r="F598" t="s">
        <v>334</v>
      </c>
      <c r="G598" t="s">
        <v>40</v>
      </c>
      <c r="H598" t="s">
        <v>339</v>
      </c>
      <c r="I598" t="s">
        <v>339</v>
      </c>
      <c r="J598" t="s">
        <v>339</v>
      </c>
      <c r="K598" t="s">
        <v>339</v>
      </c>
      <c r="L598" t="s">
        <v>339</v>
      </c>
      <c r="M598" t="s">
        <v>339</v>
      </c>
      <c r="N598" t="s">
        <v>41</v>
      </c>
      <c r="O598" t="s">
        <v>1096</v>
      </c>
      <c r="P598" t="s">
        <v>3152</v>
      </c>
      <c r="Q598" t="s">
        <v>339</v>
      </c>
      <c r="R598" t="s">
        <v>308</v>
      </c>
      <c r="S598" t="s">
        <v>308</v>
      </c>
      <c r="T598" t="s">
        <v>339</v>
      </c>
      <c r="U598" t="s">
        <v>939</v>
      </c>
      <c r="V598" t="s">
        <v>339</v>
      </c>
      <c r="W598" t="s">
        <v>339</v>
      </c>
      <c r="X598" t="s">
        <v>339</v>
      </c>
      <c r="Y598" t="s">
        <v>339</v>
      </c>
      <c r="Z598" t="s">
        <v>570</v>
      </c>
      <c r="AA598" t="s">
        <v>570</v>
      </c>
      <c r="AB598" t="s">
        <v>570</v>
      </c>
      <c r="AC598" t="s">
        <v>485</v>
      </c>
      <c r="AD598" t="s">
        <v>485</v>
      </c>
      <c r="AE598" t="s">
        <v>1620</v>
      </c>
      <c r="AF598" t="s">
        <v>570</v>
      </c>
      <c r="AG598" t="s">
        <v>926</v>
      </c>
      <c r="AH598" t="s">
        <v>570</v>
      </c>
    </row>
    <row r="599" spans="2:34" x14ac:dyDescent="0.25">
      <c r="B599" t="s">
        <v>3153</v>
      </c>
      <c r="C599" t="s">
        <v>1719</v>
      </c>
      <c r="D599" t="s">
        <v>251</v>
      </c>
      <c r="E599" t="s">
        <v>594</v>
      </c>
      <c r="F599" t="s">
        <v>336</v>
      </c>
      <c r="G599" t="s">
        <v>40</v>
      </c>
      <c r="H599" t="s">
        <v>339</v>
      </c>
      <c r="I599" t="s">
        <v>339</v>
      </c>
      <c r="J599" t="s">
        <v>339</v>
      </c>
      <c r="K599" t="s">
        <v>339</v>
      </c>
      <c r="L599" t="s">
        <v>339</v>
      </c>
      <c r="M599" t="s">
        <v>339</v>
      </c>
      <c r="N599" t="s">
        <v>339</v>
      </c>
      <c r="O599" t="s">
        <v>339</v>
      </c>
      <c r="P599" t="s">
        <v>570</v>
      </c>
      <c r="Q599" t="s">
        <v>339</v>
      </c>
      <c r="R599" t="s">
        <v>339</v>
      </c>
      <c r="S599" t="s">
        <v>339</v>
      </c>
      <c r="T599" t="s">
        <v>339</v>
      </c>
      <c r="U599" t="s">
        <v>570</v>
      </c>
      <c r="V599" t="s">
        <v>339</v>
      </c>
      <c r="W599" t="s">
        <v>339</v>
      </c>
      <c r="X599" t="s">
        <v>339</v>
      </c>
      <c r="Y599" t="s">
        <v>339</v>
      </c>
      <c r="Z599" t="s">
        <v>570</v>
      </c>
      <c r="AA599" t="s">
        <v>570</v>
      </c>
      <c r="AB599" t="s">
        <v>570</v>
      </c>
      <c r="AC599" t="s">
        <v>570</v>
      </c>
      <c r="AD599" t="s">
        <v>570</v>
      </c>
      <c r="AE599" t="s">
        <v>570</v>
      </c>
      <c r="AF599" t="s">
        <v>570</v>
      </c>
      <c r="AG599" t="s">
        <v>806</v>
      </c>
      <c r="AH599" t="s">
        <v>570</v>
      </c>
    </row>
    <row r="600" spans="2:34" x14ac:dyDescent="0.25">
      <c r="B600" t="s">
        <v>3154</v>
      </c>
      <c r="C600" t="s">
        <v>2388</v>
      </c>
      <c r="D600" t="s">
        <v>256</v>
      </c>
      <c r="E600" t="s">
        <v>731</v>
      </c>
      <c r="F600" t="s">
        <v>332</v>
      </c>
      <c r="G600" t="s">
        <v>308</v>
      </c>
      <c r="H600" t="s">
        <v>339</v>
      </c>
      <c r="I600" t="s">
        <v>339</v>
      </c>
      <c r="J600" t="s">
        <v>339</v>
      </c>
      <c r="K600" t="s">
        <v>339</v>
      </c>
      <c r="L600" t="s">
        <v>339</v>
      </c>
      <c r="M600" t="s">
        <v>339</v>
      </c>
      <c r="N600" t="s">
        <v>339</v>
      </c>
      <c r="O600" t="s">
        <v>339</v>
      </c>
      <c r="P600" t="s">
        <v>570</v>
      </c>
      <c r="Q600" t="s">
        <v>339</v>
      </c>
      <c r="R600" t="s">
        <v>339</v>
      </c>
      <c r="S600" t="s">
        <v>339</v>
      </c>
      <c r="T600" t="s">
        <v>339</v>
      </c>
      <c r="U600" t="s">
        <v>570</v>
      </c>
      <c r="V600" t="s">
        <v>339</v>
      </c>
      <c r="W600" t="s">
        <v>339</v>
      </c>
      <c r="X600" t="s">
        <v>339</v>
      </c>
      <c r="Y600" t="s">
        <v>339</v>
      </c>
      <c r="Z600" t="s">
        <v>570</v>
      </c>
      <c r="AA600" t="s">
        <v>570</v>
      </c>
      <c r="AB600" t="s">
        <v>570</v>
      </c>
      <c r="AC600" t="s">
        <v>570</v>
      </c>
      <c r="AD600" t="s">
        <v>570</v>
      </c>
      <c r="AE600" t="s">
        <v>570</v>
      </c>
      <c r="AF600" t="s">
        <v>570</v>
      </c>
      <c r="AG600" t="s">
        <v>929</v>
      </c>
      <c r="AH600" t="s">
        <v>570</v>
      </c>
    </row>
    <row r="601" spans="2:34" x14ac:dyDescent="0.25">
      <c r="B601" t="s">
        <v>2642</v>
      </c>
      <c r="C601" t="s">
        <v>1926</v>
      </c>
      <c r="D601" t="s">
        <v>266</v>
      </c>
      <c r="E601" t="s">
        <v>594</v>
      </c>
      <c r="F601" t="s">
        <v>330</v>
      </c>
      <c r="G601" t="s">
        <v>40</v>
      </c>
      <c r="H601" t="s">
        <v>339</v>
      </c>
      <c r="I601" t="s">
        <v>339</v>
      </c>
      <c r="J601" t="s">
        <v>339</v>
      </c>
      <c r="K601" t="s">
        <v>339</v>
      </c>
      <c r="L601" t="s">
        <v>339</v>
      </c>
      <c r="M601" t="s">
        <v>339</v>
      </c>
      <c r="N601" t="s">
        <v>339</v>
      </c>
      <c r="O601" t="s">
        <v>339</v>
      </c>
      <c r="P601" t="s">
        <v>570</v>
      </c>
      <c r="Q601" t="s">
        <v>339</v>
      </c>
      <c r="R601" t="s">
        <v>339</v>
      </c>
      <c r="S601" t="s">
        <v>339</v>
      </c>
      <c r="T601" t="s">
        <v>339</v>
      </c>
      <c r="U601" t="s">
        <v>570</v>
      </c>
      <c r="V601" t="s">
        <v>339</v>
      </c>
      <c r="W601" t="s">
        <v>339</v>
      </c>
      <c r="X601" t="s">
        <v>339</v>
      </c>
      <c r="Y601" t="s">
        <v>339</v>
      </c>
      <c r="Z601" t="s">
        <v>570</v>
      </c>
      <c r="AA601" t="s">
        <v>570</v>
      </c>
      <c r="AB601" t="s">
        <v>570</v>
      </c>
      <c r="AC601" t="s">
        <v>570</v>
      </c>
      <c r="AD601" t="s">
        <v>570</v>
      </c>
      <c r="AE601" t="s">
        <v>570</v>
      </c>
      <c r="AF601" t="s">
        <v>570</v>
      </c>
      <c r="AG601" t="s">
        <v>1033</v>
      </c>
      <c r="AH601" t="s">
        <v>570</v>
      </c>
    </row>
    <row r="602" spans="2:34" x14ac:dyDescent="0.25">
      <c r="B602" t="s">
        <v>2167</v>
      </c>
      <c r="C602" t="s">
        <v>1721</v>
      </c>
      <c r="D602" t="s">
        <v>267</v>
      </c>
      <c r="E602" t="s">
        <v>731</v>
      </c>
      <c r="F602" t="s">
        <v>328</v>
      </c>
      <c r="G602" t="s">
        <v>46</v>
      </c>
      <c r="H602" t="s">
        <v>339</v>
      </c>
      <c r="I602" t="s">
        <v>339</v>
      </c>
      <c r="J602" t="s">
        <v>339</v>
      </c>
      <c r="K602" t="s">
        <v>339</v>
      </c>
      <c r="L602" t="s">
        <v>339</v>
      </c>
      <c r="M602" t="s">
        <v>339</v>
      </c>
      <c r="N602" t="s">
        <v>339</v>
      </c>
      <c r="O602" t="s">
        <v>339</v>
      </c>
      <c r="P602" t="s">
        <v>570</v>
      </c>
      <c r="Q602" t="s">
        <v>339</v>
      </c>
      <c r="R602" t="s">
        <v>308</v>
      </c>
      <c r="S602" t="s">
        <v>308</v>
      </c>
      <c r="T602" t="s">
        <v>53</v>
      </c>
      <c r="U602" t="s">
        <v>742</v>
      </c>
      <c r="V602" t="s">
        <v>339</v>
      </c>
      <c r="W602" t="s">
        <v>339</v>
      </c>
      <c r="X602" t="s">
        <v>339</v>
      </c>
      <c r="Y602" t="s">
        <v>339</v>
      </c>
      <c r="Z602" t="s">
        <v>570</v>
      </c>
      <c r="AA602" t="s">
        <v>570</v>
      </c>
      <c r="AB602" t="s">
        <v>570</v>
      </c>
      <c r="AC602" t="s">
        <v>1452</v>
      </c>
      <c r="AD602" t="s">
        <v>1452</v>
      </c>
      <c r="AE602" t="s">
        <v>485</v>
      </c>
      <c r="AF602" t="s">
        <v>570</v>
      </c>
      <c r="AG602" t="s">
        <v>908</v>
      </c>
      <c r="AH602" t="s">
        <v>570</v>
      </c>
    </row>
    <row r="603" spans="2:34" x14ac:dyDescent="0.25">
      <c r="B603" t="s">
        <v>3155</v>
      </c>
      <c r="C603" t="s">
        <v>1725</v>
      </c>
      <c r="D603" t="s">
        <v>246</v>
      </c>
      <c r="E603" t="s">
        <v>731</v>
      </c>
      <c r="F603" t="s">
        <v>335</v>
      </c>
      <c r="G603" t="s">
        <v>40</v>
      </c>
      <c r="H603" t="s">
        <v>339</v>
      </c>
      <c r="I603" t="s">
        <v>339</v>
      </c>
      <c r="J603" t="s">
        <v>339</v>
      </c>
      <c r="K603" t="s">
        <v>339</v>
      </c>
      <c r="L603" t="s">
        <v>339</v>
      </c>
      <c r="M603" t="s">
        <v>339</v>
      </c>
      <c r="N603" t="s">
        <v>339</v>
      </c>
      <c r="O603" t="s">
        <v>339</v>
      </c>
      <c r="P603" t="s">
        <v>570</v>
      </c>
      <c r="Q603" t="s">
        <v>339</v>
      </c>
      <c r="R603" t="s">
        <v>339</v>
      </c>
      <c r="S603" t="s">
        <v>339</v>
      </c>
      <c r="T603" t="s">
        <v>339</v>
      </c>
      <c r="U603" t="s">
        <v>570</v>
      </c>
      <c r="V603" t="s">
        <v>339</v>
      </c>
      <c r="W603" t="s">
        <v>339</v>
      </c>
      <c r="X603" t="s">
        <v>339</v>
      </c>
      <c r="Y603" t="s">
        <v>339</v>
      </c>
      <c r="Z603" t="s">
        <v>570</v>
      </c>
      <c r="AA603" t="s">
        <v>570</v>
      </c>
      <c r="AB603" t="s">
        <v>570</v>
      </c>
      <c r="AC603" t="s">
        <v>570</v>
      </c>
      <c r="AD603" t="s">
        <v>570</v>
      </c>
      <c r="AE603" t="s">
        <v>570</v>
      </c>
      <c r="AF603" t="s">
        <v>570</v>
      </c>
      <c r="AG603" t="s">
        <v>994</v>
      </c>
      <c r="AH603" t="s">
        <v>570</v>
      </c>
    </row>
    <row r="604" spans="2:34" x14ac:dyDescent="0.25">
      <c r="B604" t="s">
        <v>3156</v>
      </c>
      <c r="C604" t="s">
        <v>1733</v>
      </c>
      <c r="D604" t="s">
        <v>563</v>
      </c>
      <c r="E604" t="s">
        <v>588</v>
      </c>
      <c r="F604" t="s">
        <v>328</v>
      </c>
      <c r="G604" t="s">
        <v>45</v>
      </c>
      <c r="H604" t="s">
        <v>339</v>
      </c>
      <c r="I604" t="s">
        <v>339</v>
      </c>
      <c r="J604" t="s">
        <v>339</v>
      </c>
      <c r="K604" t="s">
        <v>339</v>
      </c>
      <c r="L604" t="s">
        <v>339</v>
      </c>
      <c r="M604" t="s">
        <v>339</v>
      </c>
      <c r="N604" t="s">
        <v>40</v>
      </c>
      <c r="O604" t="s">
        <v>42</v>
      </c>
      <c r="P604" t="s">
        <v>981</v>
      </c>
      <c r="Q604" t="s">
        <v>339</v>
      </c>
      <c r="R604" t="s">
        <v>40</v>
      </c>
      <c r="S604" t="s">
        <v>308</v>
      </c>
      <c r="T604" t="s">
        <v>41</v>
      </c>
      <c r="U604" t="s">
        <v>756</v>
      </c>
      <c r="V604" t="s">
        <v>339</v>
      </c>
      <c r="W604" t="s">
        <v>308</v>
      </c>
      <c r="X604" t="s">
        <v>308</v>
      </c>
      <c r="Y604" t="s">
        <v>339</v>
      </c>
      <c r="Z604" t="s">
        <v>570</v>
      </c>
      <c r="AA604" t="s">
        <v>570</v>
      </c>
      <c r="AB604" t="s">
        <v>1096</v>
      </c>
      <c r="AC604" t="s">
        <v>1515</v>
      </c>
      <c r="AD604" t="s">
        <v>1682</v>
      </c>
      <c r="AE604" t="s">
        <v>2080</v>
      </c>
      <c r="AF604" t="s">
        <v>570</v>
      </c>
      <c r="AG604" t="s">
        <v>1181</v>
      </c>
      <c r="AH604" t="s">
        <v>570</v>
      </c>
    </row>
    <row r="605" spans="2:34" x14ac:dyDescent="0.25">
      <c r="B605" t="s">
        <v>3157</v>
      </c>
      <c r="C605" t="s">
        <v>1627</v>
      </c>
      <c r="D605" t="s">
        <v>250</v>
      </c>
      <c r="E605" t="s">
        <v>641</v>
      </c>
      <c r="F605" t="s">
        <v>335</v>
      </c>
      <c r="G605" t="s">
        <v>40</v>
      </c>
      <c r="H605" t="s">
        <v>339</v>
      </c>
      <c r="I605" t="s">
        <v>339</v>
      </c>
      <c r="J605" t="s">
        <v>339</v>
      </c>
      <c r="K605" t="s">
        <v>339</v>
      </c>
      <c r="L605" t="s">
        <v>339</v>
      </c>
      <c r="M605" t="s">
        <v>339</v>
      </c>
      <c r="N605" t="s">
        <v>42</v>
      </c>
      <c r="O605" t="s">
        <v>2071</v>
      </c>
      <c r="P605" t="s">
        <v>2072</v>
      </c>
      <c r="Q605" t="s">
        <v>339</v>
      </c>
      <c r="R605" t="s">
        <v>339</v>
      </c>
      <c r="S605" t="s">
        <v>339</v>
      </c>
      <c r="T605" t="s">
        <v>339</v>
      </c>
      <c r="U605" t="s">
        <v>570</v>
      </c>
      <c r="V605" t="s">
        <v>339</v>
      </c>
      <c r="W605" t="s">
        <v>339</v>
      </c>
      <c r="X605" t="s">
        <v>339</v>
      </c>
      <c r="Y605" t="s">
        <v>339</v>
      </c>
      <c r="Z605" t="s">
        <v>570</v>
      </c>
      <c r="AA605" t="s">
        <v>570</v>
      </c>
      <c r="AB605" t="s">
        <v>1096</v>
      </c>
      <c r="AC605" t="s">
        <v>1839</v>
      </c>
      <c r="AD605" t="s">
        <v>1839</v>
      </c>
      <c r="AE605" t="s">
        <v>1839</v>
      </c>
      <c r="AF605" t="s">
        <v>570</v>
      </c>
      <c r="AG605" t="s">
        <v>826</v>
      </c>
      <c r="AH605" t="s">
        <v>570</v>
      </c>
    </row>
    <row r="606" spans="2:34" x14ac:dyDescent="0.25">
      <c r="B606" t="s">
        <v>2874</v>
      </c>
      <c r="C606" t="s">
        <v>1818</v>
      </c>
      <c r="D606" t="s">
        <v>251</v>
      </c>
      <c r="E606" t="s">
        <v>588</v>
      </c>
      <c r="F606" t="s">
        <v>326</v>
      </c>
      <c r="G606" t="s">
        <v>53</v>
      </c>
      <c r="H606" t="s">
        <v>308</v>
      </c>
      <c r="I606" t="s">
        <v>339</v>
      </c>
      <c r="J606" t="s">
        <v>339</v>
      </c>
      <c r="K606" t="s">
        <v>339</v>
      </c>
      <c r="L606" t="s">
        <v>339</v>
      </c>
      <c r="M606" t="s">
        <v>339</v>
      </c>
      <c r="N606" t="s">
        <v>339</v>
      </c>
      <c r="O606" t="s">
        <v>339</v>
      </c>
      <c r="P606" t="s">
        <v>570</v>
      </c>
      <c r="Q606" t="s">
        <v>339</v>
      </c>
      <c r="R606" t="s">
        <v>40</v>
      </c>
      <c r="S606" t="s">
        <v>308</v>
      </c>
      <c r="T606" t="s">
        <v>48</v>
      </c>
      <c r="U606" t="s">
        <v>933</v>
      </c>
      <c r="V606" t="s">
        <v>339</v>
      </c>
      <c r="W606" t="s">
        <v>308</v>
      </c>
      <c r="X606" t="s">
        <v>308</v>
      </c>
      <c r="Y606" t="s">
        <v>339</v>
      </c>
      <c r="Z606" t="s">
        <v>570</v>
      </c>
      <c r="AA606" t="s">
        <v>570</v>
      </c>
      <c r="AB606" t="s">
        <v>1096</v>
      </c>
      <c r="AC606" t="s">
        <v>1543</v>
      </c>
      <c r="AD606" t="s">
        <v>486</v>
      </c>
      <c r="AE606" t="s">
        <v>1623</v>
      </c>
      <c r="AF606" t="s">
        <v>570</v>
      </c>
      <c r="AG606" t="s">
        <v>757</v>
      </c>
      <c r="AH606" t="s">
        <v>570</v>
      </c>
    </row>
    <row r="607" spans="2:34" x14ac:dyDescent="0.25">
      <c r="B607" t="s">
        <v>895</v>
      </c>
      <c r="C607" t="s">
        <v>1735</v>
      </c>
      <c r="D607" t="s">
        <v>1444</v>
      </c>
      <c r="E607" t="s">
        <v>588</v>
      </c>
      <c r="F607" t="s">
        <v>326</v>
      </c>
      <c r="G607" t="s">
        <v>42</v>
      </c>
      <c r="H607" t="s">
        <v>339</v>
      </c>
      <c r="I607" t="s">
        <v>339</v>
      </c>
      <c r="J607" t="s">
        <v>339</v>
      </c>
      <c r="K607" t="s">
        <v>339</v>
      </c>
      <c r="L607" t="s">
        <v>339</v>
      </c>
      <c r="M607" t="s">
        <v>339</v>
      </c>
      <c r="N607" t="s">
        <v>339</v>
      </c>
      <c r="O607" t="s">
        <v>339</v>
      </c>
      <c r="P607" t="s">
        <v>570</v>
      </c>
      <c r="Q607" t="s">
        <v>339</v>
      </c>
      <c r="R607" t="s">
        <v>308</v>
      </c>
      <c r="S607" t="s">
        <v>308</v>
      </c>
      <c r="T607" t="s">
        <v>41</v>
      </c>
      <c r="U607" t="s">
        <v>756</v>
      </c>
      <c r="V607" t="s">
        <v>339</v>
      </c>
      <c r="W607" t="s">
        <v>40</v>
      </c>
      <c r="X607" t="s">
        <v>308</v>
      </c>
      <c r="Y607" t="s">
        <v>339</v>
      </c>
      <c r="Z607" t="s">
        <v>570</v>
      </c>
      <c r="AA607" t="s">
        <v>570</v>
      </c>
      <c r="AB607" t="s">
        <v>631</v>
      </c>
      <c r="AC607" t="s">
        <v>2080</v>
      </c>
      <c r="AD607" t="s">
        <v>1752</v>
      </c>
      <c r="AE607" t="s">
        <v>2394</v>
      </c>
      <c r="AF607" t="s">
        <v>570</v>
      </c>
      <c r="AG607" t="s">
        <v>1184</v>
      </c>
      <c r="AH607" t="s">
        <v>570</v>
      </c>
    </row>
    <row r="608" spans="2:34" x14ac:dyDescent="0.25">
      <c r="B608" t="s">
        <v>2159</v>
      </c>
      <c r="C608" t="s">
        <v>3158</v>
      </c>
      <c r="D608" t="s">
        <v>238</v>
      </c>
      <c r="E608" t="s">
        <v>588</v>
      </c>
      <c r="F608" t="s">
        <v>332</v>
      </c>
      <c r="G608" t="s">
        <v>308</v>
      </c>
      <c r="H608" t="s">
        <v>339</v>
      </c>
      <c r="I608" t="s">
        <v>339</v>
      </c>
      <c r="J608" t="s">
        <v>339</v>
      </c>
      <c r="K608" t="s">
        <v>339</v>
      </c>
      <c r="L608" t="s">
        <v>339</v>
      </c>
      <c r="M608" t="s">
        <v>339</v>
      </c>
      <c r="N608" t="s">
        <v>339</v>
      </c>
      <c r="O608" t="s">
        <v>339</v>
      </c>
      <c r="P608" t="s">
        <v>570</v>
      </c>
      <c r="Q608" t="s">
        <v>339</v>
      </c>
      <c r="R608" t="s">
        <v>308</v>
      </c>
      <c r="S608" t="s">
        <v>339</v>
      </c>
      <c r="T608" t="s">
        <v>339</v>
      </c>
      <c r="U608" t="s">
        <v>570</v>
      </c>
      <c r="V608" t="s">
        <v>339</v>
      </c>
      <c r="W608" t="s">
        <v>308</v>
      </c>
      <c r="X608" t="s">
        <v>308</v>
      </c>
      <c r="Y608" t="s">
        <v>339</v>
      </c>
      <c r="Z608" t="s">
        <v>570</v>
      </c>
      <c r="AA608" t="s">
        <v>570</v>
      </c>
      <c r="AB608" t="s">
        <v>631</v>
      </c>
      <c r="AC608" t="s">
        <v>1736</v>
      </c>
      <c r="AD608" t="s">
        <v>1737</v>
      </c>
      <c r="AE608" t="s">
        <v>1736</v>
      </c>
      <c r="AF608" t="s">
        <v>570</v>
      </c>
      <c r="AG608" t="s">
        <v>1186</v>
      </c>
      <c r="AH608" t="s">
        <v>570</v>
      </c>
    </row>
    <row r="609" spans="2:34" x14ac:dyDescent="0.25">
      <c r="B609" t="s">
        <v>2186</v>
      </c>
      <c r="C609" t="s">
        <v>1619</v>
      </c>
      <c r="D609" t="s">
        <v>264</v>
      </c>
      <c r="E609" t="s">
        <v>641</v>
      </c>
      <c r="F609" t="s">
        <v>325</v>
      </c>
      <c r="G609" t="s">
        <v>41</v>
      </c>
      <c r="H609" t="s">
        <v>339</v>
      </c>
      <c r="I609" t="s">
        <v>339</v>
      </c>
      <c r="J609" t="s">
        <v>339</v>
      </c>
      <c r="K609" t="s">
        <v>339</v>
      </c>
      <c r="L609" t="s">
        <v>339</v>
      </c>
      <c r="M609" t="s">
        <v>339</v>
      </c>
      <c r="N609" t="s">
        <v>41</v>
      </c>
      <c r="O609" t="s">
        <v>53</v>
      </c>
      <c r="P609" t="s">
        <v>1650</v>
      </c>
      <c r="Q609" t="s">
        <v>339</v>
      </c>
      <c r="R609" t="s">
        <v>339</v>
      </c>
      <c r="S609" t="s">
        <v>339</v>
      </c>
      <c r="T609" t="s">
        <v>339</v>
      </c>
      <c r="U609" t="s">
        <v>570</v>
      </c>
      <c r="V609" t="s">
        <v>339</v>
      </c>
      <c r="W609" t="s">
        <v>308</v>
      </c>
      <c r="X609" t="s">
        <v>308</v>
      </c>
      <c r="Y609" t="s">
        <v>339</v>
      </c>
      <c r="Z609" t="s">
        <v>570</v>
      </c>
      <c r="AA609" t="s">
        <v>570</v>
      </c>
      <c r="AB609" t="s">
        <v>631</v>
      </c>
      <c r="AC609" t="s">
        <v>1838</v>
      </c>
      <c r="AD609" t="s">
        <v>1839</v>
      </c>
      <c r="AE609" t="s">
        <v>1838</v>
      </c>
      <c r="AF609" t="s">
        <v>570</v>
      </c>
      <c r="AG609" t="s">
        <v>829</v>
      </c>
      <c r="AH609" t="s">
        <v>570</v>
      </c>
    </row>
    <row r="610" spans="2:34" x14ac:dyDescent="0.25">
      <c r="B610" t="s">
        <v>3159</v>
      </c>
      <c r="C610" t="s">
        <v>2078</v>
      </c>
      <c r="D610" t="s">
        <v>688</v>
      </c>
      <c r="E610" t="s">
        <v>641</v>
      </c>
      <c r="F610" t="s">
        <v>332</v>
      </c>
      <c r="G610" t="s">
        <v>40</v>
      </c>
      <c r="H610" t="s">
        <v>339</v>
      </c>
      <c r="I610" t="s">
        <v>40</v>
      </c>
      <c r="J610" t="s">
        <v>41</v>
      </c>
      <c r="K610" t="s">
        <v>45</v>
      </c>
      <c r="L610" t="s">
        <v>339</v>
      </c>
      <c r="M610" t="s">
        <v>339</v>
      </c>
      <c r="N610" t="s">
        <v>308</v>
      </c>
      <c r="O610" t="s">
        <v>339</v>
      </c>
      <c r="P610" t="s">
        <v>939</v>
      </c>
      <c r="Q610" t="s">
        <v>339</v>
      </c>
      <c r="R610" t="s">
        <v>339</v>
      </c>
      <c r="S610" t="s">
        <v>339</v>
      </c>
      <c r="T610" t="s">
        <v>339</v>
      </c>
      <c r="U610" t="s">
        <v>570</v>
      </c>
      <c r="V610" t="s">
        <v>339</v>
      </c>
      <c r="W610" t="s">
        <v>308</v>
      </c>
      <c r="X610" t="s">
        <v>308</v>
      </c>
      <c r="Y610" t="s">
        <v>339</v>
      </c>
      <c r="Z610" t="s">
        <v>570</v>
      </c>
      <c r="AA610" t="s">
        <v>570</v>
      </c>
      <c r="AB610" t="s">
        <v>631</v>
      </c>
      <c r="AC610" t="s">
        <v>2079</v>
      </c>
      <c r="AD610" t="s">
        <v>2080</v>
      </c>
      <c r="AE610" t="s">
        <v>2079</v>
      </c>
      <c r="AF610" t="s">
        <v>570</v>
      </c>
      <c r="AG610" t="s">
        <v>663</v>
      </c>
      <c r="AH610" t="s">
        <v>570</v>
      </c>
    </row>
    <row r="611" spans="2:34" x14ac:dyDescent="0.25">
      <c r="B611" t="s">
        <v>3160</v>
      </c>
      <c r="C611" t="s">
        <v>1711</v>
      </c>
      <c r="D611" t="s">
        <v>566</v>
      </c>
      <c r="E611" t="s">
        <v>588</v>
      </c>
      <c r="F611" t="s">
        <v>325</v>
      </c>
      <c r="G611" t="s">
        <v>47</v>
      </c>
      <c r="H611" t="s">
        <v>339</v>
      </c>
      <c r="I611" t="s">
        <v>339</v>
      </c>
      <c r="J611" t="s">
        <v>339</v>
      </c>
      <c r="K611" t="s">
        <v>339</v>
      </c>
      <c r="L611" t="s">
        <v>339</v>
      </c>
      <c r="M611" t="s">
        <v>339</v>
      </c>
      <c r="N611" t="s">
        <v>339</v>
      </c>
      <c r="O611" t="s">
        <v>339</v>
      </c>
      <c r="P611" t="s">
        <v>570</v>
      </c>
      <c r="Q611" t="s">
        <v>339</v>
      </c>
      <c r="R611" t="s">
        <v>339</v>
      </c>
      <c r="S611" t="s">
        <v>339</v>
      </c>
      <c r="T611" t="s">
        <v>339</v>
      </c>
      <c r="U611" t="s">
        <v>570</v>
      </c>
      <c r="V611" t="s">
        <v>339</v>
      </c>
      <c r="W611" t="s">
        <v>40</v>
      </c>
      <c r="X611" t="s">
        <v>308</v>
      </c>
      <c r="Y611" t="s">
        <v>339</v>
      </c>
      <c r="Z611" t="s">
        <v>570</v>
      </c>
      <c r="AA611" t="s">
        <v>570</v>
      </c>
      <c r="AB611" t="s">
        <v>631</v>
      </c>
      <c r="AC611" t="s">
        <v>1736</v>
      </c>
      <c r="AD611" t="s">
        <v>1737</v>
      </c>
      <c r="AE611" t="s">
        <v>1736</v>
      </c>
      <c r="AF611" t="s">
        <v>570</v>
      </c>
      <c r="AG611" t="s">
        <v>990</v>
      </c>
      <c r="AH611" t="s">
        <v>570</v>
      </c>
    </row>
    <row r="612" spans="2:34" x14ac:dyDescent="0.25">
      <c r="B612" t="s">
        <v>3161</v>
      </c>
      <c r="C612" t="s">
        <v>1923</v>
      </c>
      <c r="D612" t="s">
        <v>259</v>
      </c>
      <c r="E612" t="s">
        <v>588</v>
      </c>
      <c r="F612" t="s">
        <v>326</v>
      </c>
      <c r="G612" t="s">
        <v>43</v>
      </c>
      <c r="H612" t="s">
        <v>339</v>
      </c>
      <c r="I612" t="s">
        <v>339</v>
      </c>
      <c r="J612" t="s">
        <v>339</v>
      </c>
      <c r="K612" t="s">
        <v>339</v>
      </c>
      <c r="L612" t="s">
        <v>339</v>
      </c>
      <c r="M612" t="s">
        <v>339</v>
      </c>
      <c r="N612" t="s">
        <v>339</v>
      </c>
      <c r="O612" t="s">
        <v>339</v>
      </c>
      <c r="P612" t="s">
        <v>570</v>
      </c>
      <c r="Q612" t="s">
        <v>339</v>
      </c>
      <c r="R612" t="s">
        <v>339</v>
      </c>
      <c r="S612" t="s">
        <v>339</v>
      </c>
      <c r="T612" t="s">
        <v>339</v>
      </c>
      <c r="U612" t="s">
        <v>570</v>
      </c>
      <c r="V612" t="s">
        <v>339</v>
      </c>
      <c r="W612" t="s">
        <v>308</v>
      </c>
      <c r="X612" t="s">
        <v>308</v>
      </c>
      <c r="Y612" t="s">
        <v>339</v>
      </c>
      <c r="Z612" t="s">
        <v>570</v>
      </c>
      <c r="AA612" t="s">
        <v>570</v>
      </c>
      <c r="AB612" t="s">
        <v>631</v>
      </c>
      <c r="AC612" t="s">
        <v>1736</v>
      </c>
      <c r="AD612" t="s">
        <v>1737</v>
      </c>
      <c r="AE612" t="s">
        <v>1736</v>
      </c>
      <c r="AF612" t="s">
        <v>570</v>
      </c>
      <c r="AG612" t="s">
        <v>1189</v>
      </c>
      <c r="AH612" t="s">
        <v>570</v>
      </c>
    </row>
    <row r="613" spans="2:34" x14ac:dyDescent="0.25">
      <c r="B613" t="s">
        <v>2712</v>
      </c>
      <c r="C613" t="s">
        <v>1739</v>
      </c>
      <c r="D613" t="s">
        <v>252</v>
      </c>
      <c r="E613" t="s">
        <v>588</v>
      </c>
      <c r="F613" t="s">
        <v>326</v>
      </c>
      <c r="G613" t="s">
        <v>47</v>
      </c>
      <c r="H613" t="s">
        <v>339</v>
      </c>
      <c r="I613" t="s">
        <v>339</v>
      </c>
      <c r="J613" t="s">
        <v>339</v>
      </c>
      <c r="K613" t="s">
        <v>339</v>
      </c>
      <c r="L613" t="s">
        <v>339</v>
      </c>
      <c r="M613" t="s">
        <v>339</v>
      </c>
      <c r="N613" t="s">
        <v>339</v>
      </c>
      <c r="O613" t="s">
        <v>339</v>
      </c>
      <c r="P613" t="s">
        <v>570</v>
      </c>
      <c r="Q613" t="s">
        <v>339</v>
      </c>
      <c r="R613" t="s">
        <v>339</v>
      </c>
      <c r="S613" t="s">
        <v>339</v>
      </c>
      <c r="T613" t="s">
        <v>339</v>
      </c>
      <c r="U613" t="s">
        <v>570</v>
      </c>
      <c r="V613" t="s">
        <v>339</v>
      </c>
      <c r="W613" t="s">
        <v>41</v>
      </c>
      <c r="X613" t="s">
        <v>40</v>
      </c>
      <c r="Y613" t="s">
        <v>339</v>
      </c>
      <c r="Z613" t="s">
        <v>570</v>
      </c>
      <c r="AA613" t="s">
        <v>570</v>
      </c>
      <c r="AB613" t="s">
        <v>660</v>
      </c>
      <c r="AC613" t="s">
        <v>3162</v>
      </c>
      <c r="AD613" t="s">
        <v>1736</v>
      </c>
      <c r="AE613" t="s">
        <v>3162</v>
      </c>
      <c r="AF613" t="s">
        <v>570</v>
      </c>
      <c r="AG613" t="s">
        <v>729</v>
      </c>
      <c r="AH613" t="s">
        <v>570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9DD7-2A30-408C-B215-5B1D5AAA5A22}">
  <dimension ref="A1:X34"/>
  <sheetViews>
    <sheetView workbookViewId="0">
      <selection activeCell="Z29" sqref="Z29"/>
    </sheetView>
  </sheetViews>
  <sheetFormatPr defaultRowHeight="15" x14ac:dyDescent="0.25"/>
  <sheetData>
    <row r="1" spans="1:24" x14ac:dyDescent="0.25">
      <c r="B1" s="1" t="s">
        <v>1</v>
      </c>
      <c r="C1" s="1" t="s">
        <v>232</v>
      </c>
      <c r="D1" s="1" t="s">
        <v>233</v>
      </c>
      <c r="E1" s="1" t="s">
        <v>234</v>
      </c>
      <c r="F1" s="1" t="s">
        <v>235</v>
      </c>
    </row>
    <row r="2" spans="1:24" x14ac:dyDescent="0.25">
      <c r="A2" t="e" vm="35">
        <f>_xlfn.XLOOKUP(B2,Teams!E:E,Teams!D:D, " ")</f>
        <v>#VALUE!</v>
      </c>
      <c r="B2" t="s">
        <v>237</v>
      </c>
      <c r="C2">
        <v>7</v>
      </c>
      <c r="D2">
        <v>10</v>
      </c>
      <c r="E2">
        <v>7</v>
      </c>
      <c r="F2">
        <v>10</v>
      </c>
      <c r="K2" t="s">
        <v>1</v>
      </c>
      <c r="L2" t="s">
        <v>269</v>
      </c>
      <c r="M2" t="s">
        <v>232</v>
      </c>
      <c r="N2" t="s">
        <v>233</v>
      </c>
      <c r="O2" t="s">
        <v>234</v>
      </c>
      <c r="P2" t="s">
        <v>235</v>
      </c>
      <c r="Q2" t="s">
        <v>236</v>
      </c>
      <c r="R2" t="s">
        <v>1</v>
      </c>
      <c r="S2" t="s">
        <v>269</v>
      </c>
      <c r="T2" t="s">
        <v>232</v>
      </c>
      <c r="U2" t="s">
        <v>233</v>
      </c>
      <c r="V2" t="s">
        <v>234</v>
      </c>
      <c r="W2" t="s">
        <v>235</v>
      </c>
      <c r="X2" t="s">
        <v>236</v>
      </c>
    </row>
    <row r="3" spans="1:24" x14ac:dyDescent="0.25">
      <c r="A3" t="e" vm="1">
        <f>_xlfn.XLOOKUP(B3,Teams!E:E,Teams!D:D, " ")</f>
        <v>#VALUE!</v>
      </c>
      <c r="B3" t="s">
        <v>238</v>
      </c>
      <c r="C3">
        <v>12</v>
      </c>
      <c r="D3">
        <v>5</v>
      </c>
      <c r="E3">
        <v>10</v>
      </c>
      <c r="F3">
        <v>7</v>
      </c>
      <c r="K3" t="s">
        <v>237</v>
      </c>
      <c r="L3" t="s">
        <v>6</v>
      </c>
      <c r="M3">
        <v>4</v>
      </c>
      <c r="N3">
        <v>4</v>
      </c>
      <c r="O3">
        <v>4</v>
      </c>
      <c r="P3">
        <v>4</v>
      </c>
      <c r="Q3">
        <v>8</v>
      </c>
      <c r="R3" t="s">
        <v>237</v>
      </c>
      <c r="S3" t="s">
        <v>5</v>
      </c>
      <c r="T3">
        <v>3</v>
      </c>
      <c r="U3">
        <v>6</v>
      </c>
      <c r="V3">
        <v>3</v>
      </c>
      <c r="W3">
        <v>6</v>
      </c>
      <c r="X3">
        <v>9</v>
      </c>
    </row>
    <row r="4" spans="1:24" x14ac:dyDescent="0.25">
      <c r="A4" t="e" vm="36">
        <f>_xlfn.XLOOKUP(B4,Teams!E:E,Teams!D:D, " ")</f>
        <v>#VALUE!</v>
      </c>
      <c r="B4" t="s">
        <v>239</v>
      </c>
      <c r="C4">
        <v>13</v>
      </c>
      <c r="D4">
        <v>4</v>
      </c>
      <c r="E4">
        <v>8</v>
      </c>
      <c r="F4">
        <v>9</v>
      </c>
      <c r="K4" t="s">
        <v>238</v>
      </c>
      <c r="L4" t="s">
        <v>6</v>
      </c>
      <c r="M4">
        <v>5</v>
      </c>
      <c r="N4">
        <v>4</v>
      </c>
      <c r="O4">
        <v>5</v>
      </c>
      <c r="P4">
        <v>4</v>
      </c>
      <c r="Q4">
        <v>9</v>
      </c>
      <c r="R4" t="s">
        <v>238</v>
      </c>
      <c r="S4" t="s">
        <v>5</v>
      </c>
      <c r="T4">
        <v>7</v>
      </c>
      <c r="U4">
        <v>1</v>
      </c>
      <c r="V4">
        <v>5</v>
      </c>
      <c r="W4">
        <v>3</v>
      </c>
      <c r="X4">
        <v>8</v>
      </c>
    </row>
    <row r="5" spans="1:24" x14ac:dyDescent="0.25">
      <c r="A5" t="e" vm="37">
        <f>_xlfn.XLOOKUP(B5,Teams!E:E,Teams!D:D, " ")</f>
        <v>#VALUE!</v>
      </c>
      <c r="B5" t="s">
        <v>240</v>
      </c>
      <c r="C5">
        <v>7</v>
      </c>
      <c r="D5">
        <v>10</v>
      </c>
      <c r="E5">
        <v>9</v>
      </c>
      <c r="F5">
        <v>8</v>
      </c>
      <c r="K5" t="s">
        <v>239</v>
      </c>
      <c r="L5" t="s">
        <v>6</v>
      </c>
      <c r="M5">
        <v>6</v>
      </c>
      <c r="N5">
        <v>2</v>
      </c>
      <c r="O5">
        <v>3</v>
      </c>
      <c r="P5">
        <v>5</v>
      </c>
      <c r="Q5">
        <v>8</v>
      </c>
      <c r="R5" s="14" t="s">
        <v>239</v>
      </c>
      <c r="S5" t="s">
        <v>5</v>
      </c>
      <c r="T5">
        <v>7</v>
      </c>
      <c r="U5">
        <v>2</v>
      </c>
      <c r="V5">
        <v>5</v>
      </c>
      <c r="W5">
        <v>4</v>
      </c>
      <c r="X5">
        <v>9</v>
      </c>
    </row>
    <row r="6" spans="1:24" x14ac:dyDescent="0.25">
      <c r="A6" t="e" vm="2">
        <f>_xlfn.XLOOKUP(B6,Teams!E:E,Teams!D:D, " ")</f>
        <v>#VALUE!</v>
      </c>
      <c r="B6" t="s">
        <v>241</v>
      </c>
      <c r="C6">
        <v>11</v>
      </c>
      <c r="D6">
        <v>6</v>
      </c>
      <c r="E6">
        <v>10</v>
      </c>
      <c r="F6">
        <v>7</v>
      </c>
      <c r="K6" t="s">
        <v>240</v>
      </c>
      <c r="L6" t="s">
        <v>6</v>
      </c>
      <c r="M6">
        <v>2</v>
      </c>
      <c r="N6">
        <v>6</v>
      </c>
      <c r="O6">
        <v>2</v>
      </c>
      <c r="P6">
        <v>6</v>
      </c>
      <c r="Q6">
        <v>8</v>
      </c>
      <c r="R6" t="s">
        <v>240</v>
      </c>
      <c r="S6" t="s">
        <v>5</v>
      </c>
      <c r="T6">
        <v>5</v>
      </c>
      <c r="U6">
        <v>4</v>
      </c>
      <c r="V6">
        <v>7</v>
      </c>
      <c r="W6">
        <v>2</v>
      </c>
      <c r="X6">
        <v>9</v>
      </c>
    </row>
    <row r="7" spans="1:24" x14ac:dyDescent="0.25">
      <c r="A7" t="e" vm="38">
        <f>_xlfn.XLOOKUP(B7,Teams!E:E,Teams!D:D, " ")</f>
        <v>#VALUE!</v>
      </c>
      <c r="B7" t="s">
        <v>242</v>
      </c>
      <c r="C7">
        <v>7</v>
      </c>
      <c r="D7">
        <v>10</v>
      </c>
      <c r="E7">
        <v>4</v>
      </c>
      <c r="F7">
        <v>13</v>
      </c>
      <c r="K7" t="s">
        <v>241</v>
      </c>
      <c r="L7" t="s">
        <v>6</v>
      </c>
      <c r="M7">
        <v>5</v>
      </c>
      <c r="N7">
        <v>4</v>
      </c>
      <c r="O7">
        <v>7</v>
      </c>
      <c r="P7">
        <v>2</v>
      </c>
      <c r="Q7">
        <v>9</v>
      </c>
      <c r="R7" t="s">
        <v>241</v>
      </c>
      <c r="S7" t="s">
        <v>5</v>
      </c>
      <c r="T7">
        <v>6</v>
      </c>
      <c r="U7">
        <v>2</v>
      </c>
      <c r="V7">
        <v>3</v>
      </c>
      <c r="W7">
        <v>5</v>
      </c>
      <c r="X7">
        <v>8</v>
      </c>
    </row>
    <row r="8" spans="1:24" x14ac:dyDescent="0.25">
      <c r="A8" t="e" vm="39">
        <f>_xlfn.XLOOKUP(B8,Teams!E:E,Teams!D:D, " ")</f>
        <v>#VALUE!</v>
      </c>
      <c r="B8" t="s">
        <v>243</v>
      </c>
      <c r="C8">
        <v>9</v>
      </c>
      <c r="D8">
        <v>8</v>
      </c>
      <c r="E8">
        <v>8</v>
      </c>
      <c r="F8">
        <v>9</v>
      </c>
      <c r="K8" t="s">
        <v>242</v>
      </c>
      <c r="L8" t="s">
        <v>6</v>
      </c>
      <c r="M8">
        <v>4</v>
      </c>
      <c r="N8">
        <v>5</v>
      </c>
      <c r="O8">
        <v>2</v>
      </c>
      <c r="P8">
        <v>7</v>
      </c>
      <c r="Q8">
        <v>9</v>
      </c>
      <c r="R8" t="s">
        <v>242</v>
      </c>
      <c r="S8" t="s">
        <v>5</v>
      </c>
      <c r="T8">
        <v>3</v>
      </c>
      <c r="U8">
        <v>5</v>
      </c>
      <c r="V8">
        <v>2</v>
      </c>
      <c r="W8">
        <v>6</v>
      </c>
      <c r="X8">
        <v>8</v>
      </c>
    </row>
    <row r="9" spans="1:24" x14ac:dyDescent="0.25">
      <c r="A9" t="e" vm="40">
        <f>_xlfn.XLOOKUP(B9,Teams!E:E,Teams!D:D, " ")</f>
        <v>#VALUE!</v>
      </c>
      <c r="B9" t="s">
        <v>244</v>
      </c>
      <c r="C9">
        <v>9</v>
      </c>
      <c r="D9">
        <v>8</v>
      </c>
      <c r="E9">
        <v>11</v>
      </c>
      <c r="F9">
        <v>6</v>
      </c>
      <c r="K9" t="s">
        <v>243</v>
      </c>
      <c r="L9" t="s">
        <v>6</v>
      </c>
      <c r="M9">
        <v>4</v>
      </c>
      <c r="N9">
        <v>5</v>
      </c>
      <c r="O9">
        <v>3</v>
      </c>
      <c r="P9">
        <v>6</v>
      </c>
      <c r="Q9">
        <v>9</v>
      </c>
      <c r="R9" t="s">
        <v>243</v>
      </c>
      <c r="S9" t="s">
        <v>5</v>
      </c>
      <c r="T9">
        <v>5</v>
      </c>
      <c r="U9">
        <v>3</v>
      </c>
      <c r="V9">
        <v>5</v>
      </c>
      <c r="W9">
        <v>3</v>
      </c>
      <c r="X9">
        <v>8</v>
      </c>
    </row>
    <row r="10" spans="1:24" x14ac:dyDescent="0.25">
      <c r="A10" t="e" vm="41">
        <f>_xlfn.XLOOKUP(B10,Teams!E:E,Teams!D:D, " ")</f>
        <v>#VALUE!</v>
      </c>
      <c r="B10" t="s">
        <v>245</v>
      </c>
      <c r="C10">
        <v>11</v>
      </c>
      <c r="D10">
        <v>6</v>
      </c>
      <c r="E10">
        <v>7</v>
      </c>
      <c r="F10">
        <v>10</v>
      </c>
      <c r="K10" t="s">
        <v>244</v>
      </c>
      <c r="L10" t="s">
        <v>6</v>
      </c>
      <c r="M10">
        <v>4</v>
      </c>
      <c r="N10">
        <v>4</v>
      </c>
      <c r="O10">
        <v>5</v>
      </c>
      <c r="P10">
        <v>3</v>
      </c>
      <c r="Q10">
        <v>8</v>
      </c>
      <c r="R10" t="s">
        <v>244</v>
      </c>
      <c r="S10" t="s">
        <v>5</v>
      </c>
      <c r="T10">
        <v>5</v>
      </c>
      <c r="U10">
        <v>4</v>
      </c>
      <c r="V10">
        <v>6</v>
      </c>
      <c r="W10">
        <v>3</v>
      </c>
      <c r="X10">
        <v>9</v>
      </c>
    </row>
    <row r="11" spans="1:24" x14ac:dyDescent="0.25">
      <c r="A11" t="e" vm="42">
        <f>_xlfn.XLOOKUP(B11,Teams!E:E,Teams!D:D, " ")</f>
        <v>#VALUE!</v>
      </c>
      <c r="B11" t="s">
        <v>229</v>
      </c>
      <c r="C11">
        <v>10</v>
      </c>
      <c r="D11">
        <v>7</v>
      </c>
      <c r="E11">
        <v>11</v>
      </c>
      <c r="F11">
        <v>6</v>
      </c>
      <c r="K11" t="s">
        <v>245</v>
      </c>
      <c r="L11" t="s">
        <v>6</v>
      </c>
      <c r="M11">
        <v>5</v>
      </c>
      <c r="N11">
        <v>3</v>
      </c>
      <c r="O11">
        <v>4</v>
      </c>
      <c r="P11">
        <v>4</v>
      </c>
      <c r="Q11">
        <v>8</v>
      </c>
      <c r="R11" t="s">
        <v>245</v>
      </c>
      <c r="S11" t="s">
        <v>5</v>
      </c>
      <c r="T11">
        <v>6</v>
      </c>
      <c r="U11">
        <v>3</v>
      </c>
      <c r="V11">
        <v>3</v>
      </c>
      <c r="W11">
        <v>6</v>
      </c>
      <c r="X11">
        <v>9</v>
      </c>
    </row>
    <row r="12" spans="1:24" x14ac:dyDescent="0.25">
      <c r="A12" t="e" vm="43">
        <f>_xlfn.XLOOKUP(B12,Teams!E:E,Teams!D:D, " ")</f>
        <v>#VALUE!</v>
      </c>
      <c r="B12" t="s">
        <v>246</v>
      </c>
      <c r="C12">
        <v>9</v>
      </c>
      <c r="D12">
        <v>8</v>
      </c>
      <c r="E12">
        <v>12</v>
      </c>
      <c r="F12">
        <v>5</v>
      </c>
      <c r="K12" t="s">
        <v>229</v>
      </c>
      <c r="L12" t="s">
        <v>6</v>
      </c>
      <c r="M12">
        <v>6</v>
      </c>
      <c r="N12">
        <v>3</v>
      </c>
      <c r="O12">
        <v>5</v>
      </c>
      <c r="P12">
        <v>4</v>
      </c>
      <c r="Q12">
        <v>9</v>
      </c>
      <c r="R12" t="s">
        <v>229</v>
      </c>
      <c r="S12" t="s">
        <v>5</v>
      </c>
      <c r="T12">
        <v>4</v>
      </c>
      <c r="U12">
        <v>4</v>
      </c>
      <c r="V12">
        <v>6</v>
      </c>
      <c r="W12">
        <v>2</v>
      </c>
      <c r="X12">
        <v>8</v>
      </c>
    </row>
    <row r="13" spans="1:24" x14ac:dyDescent="0.25">
      <c r="A13" t="e" vm="44">
        <f>_xlfn.XLOOKUP(B13,Teams!E:E,Teams!D:D, " ")</f>
        <v>#VALUE!</v>
      </c>
      <c r="B13" t="s">
        <v>247</v>
      </c>
      <c r="C13">
        <v>8</v>
      </c>
      <c r="D13">
        <v>9</v>
      </c>
      <c r="E13">
        <v>9</v>
      </c>
      <c r="F13">
        <v>8</v>
      </c>
      <c r="K13" t="s">
        <v>246</v>
      </c>
      <c r="L13" t="s">
        <v>6</v>
      </c>
      <c r="M13">
        <v>4</v>
      </c>
      <c r="N13">
        <v>4</v>
      </c>
      <c r="O13">
        <v>7</v>
      </c>
      <c r="P13">
        <v>1</v>
      </c>
      <c r="Q13">
        <v>8</v>
      </c>
      <c r="R13" t="s">
        <v>246</v>
      </c>
      <c r="S13" t="s">
        <v>5</v>
      </c>
      <c r="T13">
        <v>5</v>
      </c>
      <c r="U13">
        <v>4</v>
      </c>
      <c r="V13">
        <v>5</v>
      </c>
      <c r="W13">
        <v>4</v>
      </c>
      <c r="X13">
        <v>9</v>
      </c>
    </row>
    <row r="14" spans="1:24" x14ac:dyDescent="0.25">
      <c r="A14" t="e" vm="45">
        <f>_xlfn.XLOOKUP(B14,Teams!E:E,Teams!D:D, " ")</f>
        <v>#VALUE!</v>
      </c>
      <c r="B14" t="s">
        <v>248</v>
      </c>
      <c r="C14">
        <v>6</v>
      </c>
      <c r="D14">
        <v>11</v>
      </c>
      <c r="E14">
        <v>7</v>
      </c>
      <c r="F14">
        <v>10</v>
      </c>
      <c r="K14" t="s">
        <v>247</v>
      </c>
      <c r="L14" t="s">
        <v>6</v>
      </c>
      <c r="M14">
        <v>5</v>
      </c>
      <c r="N14">
        <v>3</v>
      </c>
      <c r="O14">
        <v>4</v>
      </c>
      <c r="P14">
        <v>4</v>
      </c>
      <c r="Q14">
        <v>8</v>
      </c>
      <c r="R14" t="s">
        <v>247</v>
      </c>
      <c r="S14" t="s">
        <v>5</v>
      </c>
      <c r="T14">
        <v>3</v>
      </c>
      <c r="U14">
        <v>6</v>
      </c>
      <c r="V14">
        <v>5</v>
      </c>
      <c r="W14">
        <v>4</v>
      </c>
      <c r="X14">
        <v>9</v>
      </c>
    </row>
    <row r="15" spans="1:24" x14ac:dyDescent="0.25">
      <c r="A15" t="e" vm="46">
        <f>_xlfn.XLOOKUP(B15,Teams!E:E,Teams!D:D, " ")</f>
        <v>#VALUE!</v>
      </c>
      <c r="B15" t="s">
        <v>249</v>
      </c>
      <c r="C15">
        <v>9</v>
      </c>
      <c r="D15">
        <v>8</v>
      </c>
      <c r="E15">
        <v>10</v>
      </c>
      <c r="F15">
        <v>7</v>
      </c>
      <c r="K15" t="s">
        <v>248</v>
      </c>
      <c r="L15" t="s">
        <v>6</v>
      </c>
      <c r="M15">
        <v>5</v>
      </c>
      <c r="N15">
        <v>4</v>
      </c>
      <c r="O15">
        <v>4</v>
      </c>
      <c r="P15">
        <v>5</v>
      </c>
      <c r="Q15">
        <v>9</v>
      </c>
      <c r="R15" t="s">
        <v>248</v>
      </c>
      <c r="S15" t="s">
        <v>5</v>
      </c>
      <c r="T15">
        <v>1</v>
      </c>
      <c r="U15">
        <v>7</v>
      </c>
      <c r="V15">
        <v>3</v>
      </c>
      <c r="W15">
        <v>5</v>
      </c>
      <c r="X15">
        <v>8</v>
      </c>
    </row>
    <row r="16" spans="1:24" x14ac:dyDescent="0.25">
      <c r="A16" t="e" vm="47">
        <f>_xlfn.XLOOKUP(B16,Teams!E:E,Teams!D:D, " ")</f>
        <v>#VALUE!</v>
      </c>
      <c r="B16" t="s">
        <v>250</v>
      </c>
      <c r="C16">
        <v>6</v>
      </c>
      <c r="D16">
        <v>11</v>
      </c>
      <c r="E16">
        <v>7</v>
      </c>
      <c r="F16">
        <v>10</v>
      </c>
      <c r="K16" t="s">
        <v>249</v>
      </c>
      <c r="L16" t="s">
        <v>6</v>
      </c>
      <c r="M16">
        <v>5</v>
      </c>
      <c r="N16">
        <v>4</v>
      </c>
      <c r="O16">
        <v>5</v>
      </c>
      <c r="P16">
        <v>4</v>
      </c>
      <c r="Q16">
        <v>9</v>
      </c>
      <c r="R16" t="s">
        <v>249</v>
      </c>
      <c r="S16" t="s">
        <v>5</v>
      </c>
      <c r="T16">
        <v>4</v>
      </c>
      <c r="U16">
        <v>4</v>
      </c>
      <c r="V16">
        <v>5</v>
      </c>
      <c r="W16">
        <v>3</v>
      </c>
      <c r="X16">
        <v>8</v>
      </c>
    </row>
    <row r="17" spans="1:24" x14ac:dyDescent="0.25">
      <c r="A17" t="e" vm="48">
        <f>_xlfn.XLOOKUP(B17,Teams!E:E,Teams!D:D, " ")</f>
        <v>#VALUE!</v>
      </c>
      <c r="B17" t="s">
        <v>251</v>
      </c>
      <c r="C17">
        <v>8</v>
      </c>
      <c r="D17">
        <v>9</v>
      </c>
      <c r="E17">
        <v>7</v>
      </c>
      <c r="F17">
        <v>10</v>
      </c>
      <c r="K17" t="s">
        <v>250</v>
      </c>
      <c r="L17" t="s">
        <v>6</v>
      </c>
      <c r="M17">
        <v>3</v>
      </c>
      <c r="N17">
        <v>6</v>
      </c>
      <c r="O17">
        <v>4</v>
      </c>
      <c r="P17">
        <v>5</v>
      </c>
      <c r="Q17">
        <v>9</v>
      </c>
      <c r="R17" t="s">
        <v>250</v>
      </c>
      <c r="S17" t="s">
        <v>5</v>
      </c>
      <c r="T17">
        <v>3</v>
      </c>
      <c r="U17">
        <v>5</v>
      </c>
      <c r="V17">
        <v>3</v>
      </c>
      <c r="W17">
        <v>5</v>
      </c>
      <c r="X17">
        <v>8</v>
      </c>
    </row>
    <row r="18" spans="1:24" x14ac:dyDescent="0.25">
      <c r="A18" t="e" vm="49">
        <f>_xlfn.XLOOKUP(B18,Teams!E:E,Teams!D:D, " ")</f>
        <v>#VALUE!</v>
      </c>
      <c r="B18" t="s">
        <v>252</v>
      </c>
      <c r="C18">
        <v>8</v>
      </c>
      <c r="D18">
        <v>9</v>
      </c>
      <c r="E18">
        <v>10</v>
      </c>
      <c r="F18">
        <v>7</v>
      </c>
      <c r="K18" t="s">
        <v>251</v>
      </c>
      <c r="L18" t="s">
        <v>6</v>
      </c>
      <c r="M18">
        <v>2</v>
      </c>
      <c r="N18">
        <v>7</v>
      </c>
      <c r="O18">
        <v>4</v>
      </c>
      <c r="P18">
        <v>5</v>
      </c>
      <c r="Q18">
        <v>9</v>
      </c>
      <c r="R18" t="s">
        <v>251</v>
      </c>
      <c r="S18" t="s">
        <v>5</v>
      </c>
      <c r="T18">
        <v>6</v>
      </c>
      <c r="U18">
        <v>2</v>
      </c>
      <c r="V18">
        <v>3</v>
      </c>
      <c r="W18">
        <v>5</v>
      </c>
      <c r="X18">
        <v>8</v>
      </c>
    </row>
    <row r="19" spans="1:24" x14ac:dyDescent="0.25">
      <c r="A19" t="e" vm="50">
        <f>_xlfn.XLOOKUP(B19,Teams!E:E,Teams!D:D, " ")</f>
        <v>#VALUE!</v>
      </c>
      <c r="B19" t="s">
        <v>253</v>
      </c>
      <c r="C19">
        <v>8</v>
      </c>
      <c r="D19">
        <v>9</v>
      </c>
      <c r="E19">
        <v>7</v>
      </c>
      <c r="F19">
        <v>10</v>
      </c>
      <c r="K19" t="s">
        <v>252</v>
      </c>
      <c r="L19" t="s">
        <v>6</v>
      </c>
      <c r="M19">
        <v>4</v>
      </c>
      <c r="N19">
        <v>4</v>
      </c>
      <c r="O19">
        <v>3</v>
      </c>
      <c r="P19">
        <v>5</v>
      </c>
      <c r="Q19">
        <v>8</v>
      </c>
      <c r="R19" t="s">
        <v>252</v>
      </c>
      <c r="S19" t="s">
        <v>5</v>
      </c>
      <c r="T19">
        <v>4</v>
      </c>
      <c r="U19">
        <v>5</v>
      </c>
      <c r="V19">
        <v>7</v>
      </c>
      <c r="W19">
        <v>2</v>
      </c>
      <c r="X19">
        <v>9</v>
      </c>
    </row>
    <row r="20" spans="1:24" x14ac:dyDescent="0.25">
      <c r="A20" t="e" vm="51">
        <f>_xlfn.XLOOKUP(B20,Teams!E:E,Teams!D:D, " ")</f>
        <v>#VALUE!</v>
      </c>
      <c r="B20" t="s">
        <v>254</v>
      </c>
      <c r="C20">
        <v>11</v>
      </c>
      <c r="D20">
        <v>6</v>
      </c>
      <c r="E20">
        <v>7</v>
      </c>
      <c r="F20">
        <v>10</v>
      </c>
      <c r="K20" t="s">
        <v>253</v>
      </c>
      <c r="L20" t="s">
        <v>6</v>
      </c>
      <c r="M20">
        <v>4</v>
      </c>
      <c r="N20">
        <v>4</v>
      </c>
      <c r="O20">
        <v>3</v>
      </c>
      <c r="P20">
        <v>5</v>
      </c>
      <c r="Q20">
        <v>8</v>
      </c>
      <c r="R20" t="s">
        <v>253</v>
      </c>
      <c r="S20" t="s">
        <v>5</v>
      </c>
      <c r="T20">
        <v>4</v>
      </c>
      <c r="U20">
        <v>5</v>
      </c>
      <c r="V20">
        <v>4</v>
      </c>
      <c r="W20">
        <v>5</v>
      </c>
      <c r="X20">
        <v>9</v>
      </c>
    </row>
    <row r="21" spans="1:24" x14ac:dyDescent="0.25">
      <c r="A21" t="e" vm="52">
        <f>_xlfn.XLOOKUP(B21,Teams!E:E,Teams!D:D, " ")</f>
        <v>#VALUE!</v>
      </c>
      <c r="B21" t="s">
        <v>255</v>
      </c>
      <c r="C21">
        <v>6</v>
      </c>
      <c r="D21">
        <v>11</v>
      </c>
      <c r="E21">
        <v>5</v>
      </c>
      <c r="F21">
        <v>12</v>
      </c>
      <c r="K21" t="s">
        <v>254</v>
      </c>
      <c r="L21" t="s">
        <v>6</v>
      </c>
      <c r="M21">
        <v>4</v>
      </c>
      <c r="N21">
        <v>5</v>
      </c>
      <c r="O21">
        <v>4</v>
      </c>
      <c r="P21">
        <v>5</v>
      </c>
      <c r="Q21">
        <v>9</v>
      </c>
      <c r="R21" t="s">
        <v>254</v>
      </c>
      <c r="S21" t="s">
        <v>5</v>
      </c>
      <c r="T21">
        <v>7</v>
      </c>
      <c r="U21">
        <v>1</v>
      </c>
      <c r="V21">
        <v>3</v>
      </c>
      <c r="W21">
        <v>5</v>
      </c>
      <c r="X21">
        <v>8</v>
      </c>
    </row>
    <row r="22" spans="1:24" x14ac:dyDescent="0.25">
      <c r="A22" t="e" vm="53">
        <f>_xlfn.XLOOKUP(B22,Teams!E:E,Teams!D:D, " ")</f>
        <v>#VALUE!</v>
      </c>
      <c r="B22" t="s">
        <v>256</v>
      </c>
      <c r="C22">
        <v>10</v>
      </c>
      <c r="D22">
        <v>7</v>
      </c>
      <c r="E22">
        <v>5</v>
      </c>
      <c r="F22">
        <v>12</v>
      </c>
      <c r="K22" t="s">
        <v>255</v>
      </c>
      <c r="L22" t="s">
        <v>6</v>
      </c>
      <c r="M22">
        <v>3</v>
      </c>
      <c r="N22">
        <v>5</v>
      </c>
      <c r="O22">
        <v>2</v>
      </c>
      <c r="P22">
        <v>6</v>
      </c>
      <c r="Q22">
        <v>8</v>
      </c>
      <c r="R22" t="s">
        <v>255</v>
      </c>
      <c r="S22" t="s">
        <v>5</v>
      </c>
      <c r="T22">
        <v>3</v>
      </c>
      <c r="U22">
        <v>6</v>
      </c>
      <c r="V22">
        <v>3</v>
      </c>
      <c r="W22">
        <v>6</v>
      </c>
      <c r="X22">
        <v>9</v>
      </c>
    </row>
    <row r="23" spans="1:24" x14ac:dyDescent="0.25">
      <c r="A23" t="e" vm="54">
        <f>_xlfn.XLOOKUP(B23,Teams!E:E,Teams!D:D, " ")</f>
        <v>#VALUE!</v>
      </c>
      <c r="B23" t="s">
        <v>257</v>
      </c>
      <c r="C23">
        <v>10</v>
      </c>
      <c r="D23">
        <v>7</v>
      </c>
      <c r="E23">
        <v>2</v>
      </c>
      <c r="F23">
        <v>15</v>
      </c>
      <c r="K23" t="s">
        <v>256</v>
      </c>
      <c r="L23" t="s">
        <v>6</v>
      </c>
      <c r="M23">
        <v>6</v>
      </c>
      <c r="N23">
        <v>3</v>
      </c>
      <c r="O23">
        <v>2</v>
      </c>
      <c r="P23">
        <v>7</v>
      </c>
      <c r="Q23">
        <v>9</v>
      </c>
      <c r="R23" t="s">
        <v>256</v>
      </c>
      <c r="S23" t="s">
        <v>5</v>
      </c>
      <c r="T23">
        <v>4</v>
      </c>
      <c r="U23">
        <v>4</v>
      </c>
      <c r="V23">
        <v>3</v>
      </c>
      <c r="W23">
        <v>5</v>
      </c>
      <c r="X23">
        <v>8</v>
      </c>
    </row>
    <row r="24" spans="1:24" x14ac:dyDescent="0.25">
      <c r="A24" t="e" vm="55">
        <f>_xlfn.XLOOKUP(B24,Teams!E:E,Teams!D:D, " ")</f>
        <v>#VALUE!</v>
      </c>
      <c r="B24" t="s">
        <v>258</v>
      </c>
      <c r="C24">
        <v>7</v>
      </c>
      <c r="D24">
        <v>10</v>
      </c>
      <c r="E24">
        <v>11</v>
      </c>
      <c r="F24">
        <v>6</v>
      </c>
      <c r="K24" t="s">
        <v>257</v>
      </c>
      <c r="L24" t="s">
        <v>6</v>
      </c>
      <c r="M24">
        <v>7</v>
      </c>
      <c r="N24">
        <v>2</v>
      </c>
      <c r="O24">
        <v>2</v>
      </c>
      <c r="P24">
        <v>7</v>
      </c>
      <c r="Q24">
        <v>9</v>
      </c>
      <c r="R24" t="s">
        <v>257</v>
      </c>
      <c r="S24" t="s">
        <v>5</v>
      </c>
      <c r="T24">
        <v>3</v>
      </c>
      <c r="U24">
        <v>5</v>
      </c>
      <c r="V24">
        <v>0</v>
      </c>
      <c r="W24">
        <v>8</v>
      </c>
      <c r="X24">
        <v>8</v>
      </c>
    </row>
    <row r="25" spans="1:24" x14ac:dyDescent="0.25">
      <c r="A25" t="e" vm="56">
        <f>_xlfn.XLOOKUP(B25,Teams!E:E,Teams!D:D, " ")</f>
        <v>#VALUE!</v>
      </c>
      <c r="B25" t="s">
        <v>259</v>
      </c>
      <c r="C25">
        <v>8</v>
      </c>
      <c r="D25">
        <v>9</v>
      </c>
      <c r="E25">
        <v>11</v>
      </c>
      <c r="F25">
        <v>6</v>
      </c>
      <c r="K25" t="s">
        <v>258</v>
      </c>
      <c r="L25" t="s">
        <v>6</v>
      </c>
      <c r="M25">
        <v>4</v>
      </c>
      <c r="N25">
        <v>4</v>
      </c>
      <c r="O25">
        <v>6</v>
      </c>
      <c r="P25">
        <v>2</v>
      </c>
      <c r="Q25">
        <v>8</v>
      </c>
      <c r="R25" t="s">
        <v>258</v>
      </c>
      <c r="S25" t="s">
        <v>5</v>
      </c>
      <c r="T25">
        <v>3</v>
      </c>
      <c r="U25">
        <v>6</v>
      </c>
      <c r="V25">
        <v>5</v>
      </c>
      <c r="W25">
        <v>4</v>
      </c>
      <c r="X25">
        <v>9</v>
      </c>
    </row>
    <row r="26" spans="1:24" x14ac:dyDescent="0.25">
      <c r="A26" t="e" vm="57">
        <f>_xlfn.XLOOKUP(B26,Teams!E:E,Teams!D:D, " ")</f>
        <v>#VALUE!</v>
      </c>
      <c r="B26" t="s">
        <v>260</v>
      </c>
      <c r="C26">
        <v>9</v>
      </c>
      <c r="D26">
        <v>8</v>
      </c>
      <c r="E26">
        <v>7</v>
      </c>
      <c r="F26">
        <v>10</v>
      </c>
      <c r="K26" t="s">
        <v>259</v>
      </c>
      <c r="L26" t="s">
        <v>6</v>
      </c>
      <c r="M26">
        <v>6</v>
      </c>
      <c r="N26">
        <v>3</v>
      </c>
      <c r="O26">
        <v>5</v>
      </c>
      <c r="P26">
        <v>4</v>
      </c>
      <c r="Q26">
        <v>9</v>
      </c>
      <c r="R26" t="s">
        <v>259</v>
      </c>
      <c r="S26" t="s">
        <v>5</v>
      </c>
      <c r="T26">
        <v>2</v>
      </c>
      <c r="U26">
        <v>6</v>
      </c>
      <c r="V26">
        <v>6</v>
      </c>
      <c r="W26">
        <v>2</v>
      </c>
      <c r="X26">
        <v>8</v>
      </c>
    </row>
    <row r="27" spans="1:24" x14ac:dyDescent="0.25">
      <c r="A27" t="e" vm="58">
        <f>_xlfn.XLOOKUP(B27,Teams!E:E,Teams!D:D, " ")</f>
        <v>#VALUE!</v>
      </c>
      <c r="B27" t="s">
        <v>261</v>
      </c>
      <c r="C27">
        <v>8</v>
      </c>
      <c r="D27">
        <v>9</v>
      </c>
      <c r="E27">
        <v>9</v>
      </c>
      <c r="F27">
        <v>8</v>
      </c>
      <c r="K27" t="s">
        <v>260</v>
      </c>
      <c r="L27" t="s">
        <v>6</v>
      </c>
      <c r="M27">
        <v>4</v>
      </c>
      <c r="N27">
        <v>5</v>
      </c>
      <c r="O27">
        <v>4</v>
      </c>
      <c r="P27">
        <v>5</v>
      </c>
      <c r="Q27">
        <v>9</v>
      </c>
      <c r="R27" t="s">
        <v>260</v>
      </c>
      <c r="S27" t="s">
        <v>5</v>
      </c>
      <c r="T27">
        <v>5</v>
      </c>
      <c r="U27">
        <v>3</v>
      </c>
      <c r="V27">
        <v>3</v>
      </c>
      <c r="W27">
        <v>5</v>
      </c>
      <c r="X27">
        <v>8</v>
      </c>
    </row>
    <row r="28" spans="1:24" x14ac:dyDescent="0.25">
      <c r="A28" t="e" vm="59">
        <f>_xlfn.XLOOKUP(B28,Teams!E:E,Teams!D:D, " ")</f>
        <v>#VALUE!</v>
      </c>
      <c r="B28" t="s">
        <v>262</v>
      </c>
      <c r="C28">
        <v>12</v>
      </c>
      <c r="D28">
        <v>5</v>
      </c>
      <c r="E28">
        <v>11</v>
      </c>
      <c r="F28">
        <v>6</v>
      </c>
      <c r="K28" t="s">
        <v>261</v>
      </c>
      <c r="L28" t="s">
        <v>6</v>
      </c>
      <c r="M28">
        <v>3</v>
      </c>
      <c r="N28">
        <v>5</v>
      </c>
      <c r="O28">
        <v>5</v>
      </c>
      <c r="P28">
        <v>3</v>
      </c>
      <c r="Q28">
        <v>8</v>
      </c>
      <c r="R28" t="s">
        <v>261</v>
      </c>
      <c r="S28" t="s">
        <v>5</v>
      </c>
      <c r="T28">
        <v>5</v>
      </c>
      <c r="U28">
        <v>4</v>
      </c>
      <c r="V28">
        <v>4</v>
      </c>
      <c r="W28">
        <v>5</v>
      </c>
      <c r="X28">
        <v>9</v>
      </c>
    </row>
    <row r="29" spans="1:24" x14ac:dyDescent="0.25">
      <c r="A29" t="e" vm="60">
        <f>_xlfn.XLOOKUP(B29,Teams!E:E,Teams!D:D, " ")</f>
        <v>#VALUE!</v>
      </c>
      <c r="B29" t="s">
        <v>263</v>
      </c>
      <c r="C29">
        <v>8</v>
      </c>
      <c r="D29">
        <v>9</v>
      </c>
      <c r="E29">
        <v>12</v>
      </c>
      <c r="F29">
        <v>5</v>
      </c>
      <c r="K29" t="s">
        <v>262</v>
      </c>
      <c r="L29" t="s">
        <v>6</v>
      </c>
      <c r="M29">
        <v>6</v>
      </c>
      <c r="N29">
        <v>3</v>
      </c>
      <c r="O29">
        <v>6</v>
      </c>
      <c r="P29">
        <v>3</v>
      </c>
      <c r="Q29">
        <v>9</v>
      </c>
      <c r="R29" t="s">
        <v>262</v>
      </c>
      <c r="S29" t="s">
        <v>5</v>
      </c>
      <c r="T29">
        <v>6</v>
      </c>
      <c r="U29">
        <v>2</v>
      </c>
      <c r="V29">
        <v>5</v>
      </c>
      <c r="W29">
        <v>3</v>
      </c>
      <c r="X29">
        <v>8</v>
      </c>
    </row>
    <row r="30" spans="1:24" x14ac:dyDescent="0.25">
      <c r="A30" t="e" vm="61">
        <f>_xlfn.XLOOKUP(B30,Teams!E:E,Teams!D:D, " ")</f>
        <v>#VALUE!</v>
      </c>
      <c r="B30" t="s">
        <v>264</v>
      </c>
      <c r="C30">
        <v>9</v>
      </c>
      <c r="D30">
        <v>8</v>
      </c>
      <c r="E30">
        <v>6</v>
      </c>
      <c r="F30">
        <v>11</v>
      </c>
      <c r="K30" t="s">
        <v>263</v>
      </c>
      <c r="L30" t="s">
        <v>6</v>
      </c>
      <c r="M30">
        <v>3</v>
      </c>
      <c r="N30">
        <v>6</v>
      </c>
      <c r="O30">
        <v>7</v>
      </c>
      <c r="P30">
        <v>2</v>
      </c>
      <c r="Q30">
        <v>9</v>
      </c>
      <c r="R30" t="s">
        <v>263</v>
      </c>
      <c r="S30" t="s">
        <v>5</v>
      </c>
      <c r="T30">
        <v>5</v>
      </c>
      <c r="U30">
        <v>3</v>
      </c>
      <c r="V30">
        <v>5</v>
      </c>
      <c r="W30">
        <v>3</v>
      </c>
      <c r="X30">
        <v>8</v>
      </c>
    </row>
    <row r="31" spans="1:24" x14ac:dyDescent="0.25">
      <c r="A31" t="e" vm="62">
        <f>_xlfn.XLOOKUP(B31,Teams!E:E,Teams!D:D, " ")</f>
        <v>#VALUE!</v>
      </c>
      <c r="B31" t="s">
        <v>265</v>
      </c>
      <c r="C31">
        <v>11</v>
      </c>
      <c r="D31">
        <v>6</v>
      </c>
      <c r="E31">
        <v>5</v>
      </c>
      <c r="F31">
        <v>12</v>
      </c>
      <c r="K31" t="s">
        <v>264</v>
      </c>
      <c r="L31" t="s">
        <v>6</v>
      </c>
      <c r="M31">
        <v>5</v>
      </c>
      <c r="N31">
        <v>3</v>
      </c>
      <c r="O31">
        <v>4</v>
      </c>
      <c r="P31">
        <v>4</v>
      </c>
      <c r="Q31">
        <v>8</v>
      </c>
      <c r="R31" t="s">
        <v>264</v>
      </c>
      <c r="S31" t="s">
        <v>5</v>
      </c>
      <c r="T31">
        <v>4</v>
      </c>
      <c r="U31">
        <v>5</v>
      </c>
      <c r="V31">
        <v>2</v>
      </c>
      <c r="W31">
        <v>7</v>
      </c>
      <c r="X31">
        <v>9</v>
      </c>
    </row>
    <row r="32" spans="1:24" x14ac:dyDescent="0.25">
      <c r="A32" t="e" vm="63">
        <f>_xlfn.XLOOKUP(B32,Teams!E:E,Teams!D:D, " ")</f>
        <v>#VALUE!</v>
      </c>
      <c r="B32" t="s">
        <v>266</v>
      </c>
      <c r="C32">
        <v>12</v>
      </c>
      <c r="D32">
        <v>5</v>
      </c>
      <c r="E32">
        <v>10</v>
      </c>
      <c r="F32">
        <v>7</v>
      </c>
      <c r="K32" t="s">
        <v>265</v>
      </c>
      <c r="L32" t="s">
        <v>6</v>
      </c>
      <c r="M32">
        <v>6</v>
      </c>
      <c r="N32">
        <v>2</v>
      </c>
      <c r="O32">
        <v>1</v>
      </c>
      <c r="P32">
        <v>7</v>
      </c>
      <c r="Q32">
        <v>8</v>
      </c>
      <c r="R32" t="s">
        <v>265</v>
      </c>
      <c r="S32" t="s">
        <v>5</v>
      </c>
      <c r="T32">
        <v>5</v>
      </c>
      <c r="U32">
        <v>4</v>
      </c>
      <c r="V32">
        <v>4</v>
      </c>
      <c r="W32">
        <v>5</v>
      </c>
      <c r="X32">
        <v>9</v>
      </c>
    </row>
    <row r="33" spans="1:24" x14ac:dyDescent="0.25">
      <c r="A33" t="e" vm="64">
        <f>_xlfn.XLOOKUP(B33,Teams!E:E,Teams!D:D, " ")</f>
        <v>#VALUE!</v>
      </c>
      <c r="B33" t="s">
        <v>267</v>
      </c>
      <c r="C33">
        <v>11</v>
      </c>
      <c r="D33">
        <v>6</v>
      </c>
      <c r="E33">
        <v>10</v>
      </c>
      <c r="F33">
        <v>7</v>
      </c>
      <c r="K33" t="s">
        <v>266</v>
      </c>
      <c r="L33" t="s">
        <v>6</v>
      </c>
      <c r="M33">
        <v>6</v>
      </c>
      <c r="N33">
        <v>2</v>
      </c>
      <c r="O33">
        <v>5</v>
      </c>
      <c r="P33">
        <v>3</v>
      </c>
      <c r="Q33">
        <v>8</v>
      </c>
      <c r="R33" t="s">
        <v>266</v>
      </c>
      <c r="S33" t="s">
        <v>5</v>
      </c>
      <c r="T33">
        <v>6</v>
      </c>
      <c r="U33">
        <v>3</v>
      </c>
      <c r="V33">
        <v>5</v>
      </c>
      <c r="W33">
        <v>4</v>
      </c>
      <c r="X33">
        <v>9</v>
      </c>
    </row>
    <row r="34" spans="1:24" x14ac:dyDescent="0.25">
      <c r="K34" t="s">
        <v>267</v>
      </c>
      <c r="L34" t="s">
        <v>6</v>
      </c>
      <c r="M34">
        <v>5</v>
      </c>
      <c r="N34">
        <v>3</v>
      </c>
      <c r="O34">
        <v>3</v>
      </c>
      <c r="P34">
        <v>5</v>
      </c>
      <c r="Q34">
        <v>8</v>
      </c>
      <c r="R34" t="s">
        <v>267</v>
      </c>
      <c r="S34" t="s">
        <v>5</v>
      </c>
      <c r="T34">
        <v>6</v>
      </c>
      <c r="U34">
        <v>3</v>
      </c>
      <c r="V34">
        <v>7</v>
      </c>
      <c r="W34">
        <v>2</v>
      </c>
      <c r="X34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A562-97D3-4EE0-ABAD-8F2FF196E5DB}">
  <dimension ref="A1:F33"/>
  <sheetViews>
    <sheetView zoomScale="80" zoomScaleNormal="80" workbookViewId="0">
      <selection activeCell="J14" sqref="J14"/>
    </sheetView>
  </sheetViews>
  <sheetFormatPr defaultRowHeight="15" x14ac:dyDescent="0.25"/>
  <cols>
    <col min="1" max="1" width="14.7109375" bestFit="1" customWidth="1"/>
    <col min="2" max="2" width="24.140625" bestFit="1" customWidth="1"/>
    <col min="3" max="3" width="13.5703125" bestFit="1" customWidth="1"/>
    <col min="4" max="4" width="9" style="2"/>
  </cols>
  <sheetData>
    <row r="1" spans="1:6" x14ac:dyDescent="0.25">
      <c r="A1" s="1" t="s">
        <v>39</v>
      </c>
      <c r="B1" s="1" t="s">
        <v>111</v>
      </c>
      <c r="C1" s="1" t="s">
        <v>178</v>
      </c>
      <c r="D1" s="5" t="s">
        <v>180</v>
      </c>
      <c r="E1" s="1" t="s">
        <v>268</v>
      </c>
      <c r="F1" s="1" t="s">
        <v>559</v>
      </c>
    </row>
    <row r="2" spans="1:6" x14ac:dyDescent="0.25">
      <c r="A2" t="s">
        <v>33</v>
      </c>
      <c r="B2" t="s">
        <v>83</v>
      </c>
      <c r="C2" t="s">
        <v>207</v>
      </c>
      <c r="D2" s="2" t="e" vm="25">
        <v>#VALUE!</v>
      </c>
      <c r="E2" t="s">
        <v>244</v>
      </c>
      <c r="F2" t="s">
        <v>568</v>
      </c>
    </row>
    <row r="3" spans="1:6" x14ac:dyDescent="0.25">
      <c r="A3" t="s">
        <v>18</v>
      </c>
      <c r="B3" t="s">
        <v>103</v>
      </c>
      <c r="C3" t="s">
        <v>200</v>
      </c>
      <c r="D3" s="2" t="e" vm="22">
        <v>#VALUE!</v>
      </c>
      <c r="E3" t="s">
        <v>237</v>
      </c>
    </row>
    <row r="4" spans="1:6" x14ac:dyDescent="0.25">
      <c r="A4" t="s">
        <v>12</v>
      </c>
      <c r="B4" t="s">
        <v>93</v>
      </c>
      <c r="C4" t="s">
        <v>188</v>
      </c>
      <c r="D4" s="2" t="e" vm="12">
        <v>#VALUE!</v>
      </c>
      <c r="E4" t="s">
        <v>262</v>
      </c>
      <c r="F4" t="s">
        <v>566</v>
      </c>
    </row>
    <row r="5" spans="1:6" x14ac:dyDescent="0.25">
      <c r="A5" t="s">
        <v>37</v>
      </c>
      <c r="B5" t="s">
        <v>77</v>
      </c>
      <c r="C5" t="s">
        <v>181</v>
      </c>
      <c r="D5" s="2" t="e" vm="4">
        <v>#VALUE!</v>
      </c>
      <c r="E5" t="s">
        <v>238</v>
      </c>
      <c r="F5" t="s">
        <v>238</v>
      </c>
    </row>
    <row r="6" spans="1:6" x14ac:dyDescent="0.25">
      <c r="A6" t="s">
        <v>38</v>
      </c>
      <c r="B6" t="s">
        <v>104</v>
      </c>
      <c r="C6" t="s">
        <v>201</v>
      </c>
      <c r="D6" s="2" t="e" vm="30">
        <v>#VALUE!</v>
      </c>
      <c r="E6" t="s">
        <v>239</v>
      </c>
      <c r="F6" t="s">
        <v>239</v>
      </c>
    </row>
    <row r="7" spans="1:6" x14ac:dyDescent="0.25">
      <c r="A7" t="s">
        <v>24</v>
      </c>
      <c r="B7" t="s">
        <v>89</v>
      </c>
      <c r="C7" t="s">
        <v>192</v>
      </c>
      <c r="D7" s="2" t="e" vm="24">
        <v>#VALUE!</v>
      </c>
      <c r="E7" t="s">
        <v>240</v>
      </c>
      <c r="F7" t="s">
        <v>240</v>
      </c>
    </row>
    <row r="8" spans="1:6" x14ac:dyDescent="0.25">
      <c r="A8" t="s">
        <v>11</v>
      </c>
      <c r="B8" t="s">
        <v>102</v>
      </c>
      <c r="C8" t="s">
        <v>189</v>
      </c>
      <c r="D8" s="2" t="e" vm="27">
        <v>#VALUE!</v>
      </c>
      <c r="E8" t="s">
        <v>241</v>
      </c>
      <c r="F8" t="s">
        <v>241</v>
      </c>
    </row>
    <row r="9" spans="1:6" x14ac:dyDescent="0.25">
      <c r="A9" t="s">
        <v>30</v>
      </c>
      <c r="B9" t="s">
        <v>99</v>
      </c>
      <c r="C9" t="s">
        <v>190</v>
      </c>
      <c r="D9" s="2" t="e" vm="26">
        <v>#VALUE!</v>
      </c>
      <c r="E9" t="s">
        <v>242</v>
      </c>
      <c r="F9" t="s">
        <v>242</v>
      </c>
    </row>
    <row r="10" spans="1:6" x14ac:dyDescent="0.25">
      <c r="A10" t="s">
        <v>17</v>
      </c>
      <c r="B10" t="s">
        <v>79</v>
      </c>
      <c r="C10" t="s">
        <v>183</v>
      </c>
      <c r="D10" s="2" t="e" vm="23">
        <v>#VALUE!</v>
      </c>
      <c r="E10" t="s">
        <v>245</v>
      </c>
      <c r="F10" t="s">
        <v>245</v>
      </c>
    </row>
    <row r="11" spans="1:6" x14ac:dyDescent="0.25">
      <c r="A11" t="s">
        <v>36</v>
      </c>
      <c r="B11" t="s">
        <v>91</v>
      </c>
      <c r="C11" t="s">
        <v>203</v>
      </c>
      <c r="D11" s="2" t="e" vm="16">
        <v>#VALUE!</v>
      </c>
      <c r="E11" t="s">
        <v>229</v>
      </c>
      <c r="F11" t="s">
        <v>229</v>
      </c>
    </row>
    <row r="12" spans="1:6" x14ac:dyDescent="0.25">
      <c r="A12" t="s">
        <v>23</v>
      </c>
      <c r="B12" t="s">
        <v>87</v>
      </c>
      <c r="C12" t="s">
        <v>193</v>
      </c>
      <c r="D12" s="2" t="e" vm="3">
        <v>#VALUE!</v>
      </c>
      <c r="E12" t="s">
        <v>246</v>
      </c>
      <c r="F12" t="s">
        <v>246</v>
      </c>
    </row>
    <row r="13" spans="1:6" x14ac:dyDescent="0.25">
      <c r="A13" t="s">
        <v>10</v>
      </c>
      <c r="B13" t="s">
        <v>81</v>
      </c>
      <c r="C13" t="s">
        <v>194</v>
      </c>
      <c r="D13" s="2" t="e" vm="10">
        <v>#VALUE!</v>
      </c>
      <c r="E13" t="s">
        <v>247</v>
      </c>
      <c r="F13" t="s">
        <v>1748</v>
      </c>
    </row>
    <row r="14" spans="1:6" x14ac:dyDescent="0.25">
      <c r="A14" t="s">
        <v>31</v>
      </c>
      <c r="B14" t="s">
        <v>80</v>
      </c>
      <c r="C14" t="s">
        <v>196</v>
      </c>
      <c r="D14" s="2" t="e" vm="21">
        <v>#VALUE!</v>
      </c>
      <c r="E14" t="s">
        <v>248</v>
      </c>
      <c r="F14" t="s">
        <v>567</v>
      </c>
    </row>
    <row r="15" spans="1:6" x14ac:dyDescent="0.25">
      <c r="A15" t="s">
        <v>16</v>
      </c>
      <c r="B15" t="s">
        <v>84</v>
      </c>
      <c r="C15" t="s">
        <v>197</v>
      </c>
      <c r="D15" s="2" t="e" vm="9">
        <v>#VALUE!</v>
      </c>
      <c r="E15" t="s">
        <v>243</v>
      </c>
      <c r="F15" t="s">
        <v>560</v>
      </c>
    </row>
    <row r="16" spans="1:6" x14ac:dyDescent="0.25">
      <c r="A16" t="s">
        <v>25</v>
      </c>
      <c r="B16" t="s">
        <v>98</v>
      </c>
      <c r="C16" t="s">
        <v>198</v>
      </c>
      <c r="D16" s="2" t="e" vm="19">
        <v>#VALUE!</v>
      </c>
      <c r="E16" t="s">
        <v>249</v>
      </c>
      <c r="F16" t="s">
        <v>1747</v>
      </c>
    </row>
    <row r="17" spans="1:6" x14ac:dyDescent="0.25">
      <c r="A17" t="s">
        <v>35</v>
      </c>
      <c r="B17" t="s">
        <v>85</v>
      </c>
      <c r="C17" t="s">
        <v>204</v>
      </c>
      <c r="D17" s="2" t="e" vm="7">
        <v>#VALUE!</v>
      </c>
      <c r="E17" t="s">
        <v>250</v>
      </c>
      <c r="F17" t="s">
        <v>1951</v>
      </c>
    </row>
    <row r="18" spans="1:6" x14ac:dyDescent="0.25">
      <c r="A18" t="s">
        <v>22</v>
      </c>
      <c r="B18" t="s">
        <v>101</v>
      </c>
      <c r="C18" t="s">
        <v>205</v>
      </c>
      <c r="D18" s="2" t="e" vm="32">
        <v>#VALUE!</v>
      </c>
      <c r="E18" t="s">
        <v>260</v>
      </c>
      <c r="F18" t="s">
        <v>562</v>
      </c>
    </row>
    <row r="19" spans="1:6" x14ac:dyDescent="0.25">
      <c r="A19" t="s">
        <v>7</v>
      </c>
      <c r="B19" t="s">
        <v>90</v>
      </c>
      <c r="C19" t="s">
        <v>206</v>
      </c>
      <c r="D19" s="2" t="e" vm="15">
        <v>#VALUE!</v>
      </c>
      <c r="E19" t="s">
        <v>263</v>
      </c>
      <c r="F19" t="s">
        <v>563</v>
      </c>
    </row>
    <row r="20" spans="1:6" x14ac:dyDescent="0.25">
      <c r="A20" t="s">
        <v>9</v>
      </c>
      <c r="B20" t="s">
        <v>94</v>
      </c>
      <c r="C20" t="s">
        <v>208</v>
      </c>
      <c r="D20" s="2" t="e" vm="6">
        <v>#VALUE!</v>
      </c>
      <c r="E20" t="s">
        <v>261</v>
      </c>
      <c r="F20" t="s">
        <v>587</v>
      </c>
    </row>
    <row r="21" spans="1:6" x14ac:dyDescent="0.25">
      <c r="A21" t="s">
        <v>28</v>
      </c>
      <c r="B21" t="s">
        <v>95</v>
      </c>
      <c r="C21" t="s">
        <v>182</v>
      </c>
      <c r="D21" s="2" t="e" vm="28">
        <v>#VALUE!</v>
      </c>
      <c r="E21" t="s">
        <v>251</v>
      </c>
      <c r="F21" t="s">
        <v>251</v>
      </c>
    </row>
    <row r="22" spans="1:6" x14ac:dyDescent="0.25">
      <c r="A22" t="s">
        <v>15</v>
      </c>
      <c r="B22" t="s">
        <v>82</v>
      </c>
      <c r="C22" t="s">
        <v>195</v>
      </c>
      <c r="D22" s="2" t="e" vm="17">
        <v>#VALUE!</v>
      </c>
      <c r="E22" t="s">
        <v>252</v>
      </c>
      <c r="F22" t="s">
        <v>252</v>
      </c>
    </row>
    <row r="23" spans="1:6" x14ac:dyDescent="0.25">
      <c r="A23" t="s">
        <v>34</v>
      </c>
      <c r="B23" t="s">
        <v>100</v>
      </c>
      <c r="C23" t="s">
        <v>184</v>
      </c>
      <c r="D23" s="2" t="e" vm="13">
        <v>#VALUE!</v>
      </c>
      <c r="E23" t="s">
        <v>254</v>
      </c>
      <c r="F23" t="s">
        <v>1749</v>
      </c>
    </row>
    <row r="24" spans="1:6" x14ac:dyDescent="0.25">
      <c r="A24" t="s">
        <v>21</v>
      </c>
      <c r="B24" t="s">
        <v>75</v>
      </c>
      <c r="C24" t="s">
        <v>202</v>
      </c>
      <c r="D24" s="2" t="e" vm="31">
        <v>#VALUE!</v>
      </c>
      <c r="E24" t="s">
        <v>253</v>
      </c>
      <c r="F24" t="s">
        <v>564</v>
      </c>
    </row>
    <row r="25" spans="1:6" x14ac:dyDescent="0.25">
      <c r="A25" t="s">
        <v>8</v>
      </c>
      <c r="B25" t="s">
        <v>105</v>
      </c>
      <c r="C25" t="s">
        <v>185</v>
      </c>
      <c r="D25" s="2" t="e" vm="29">
        <v>#VALUE!</v>
      </c>
      <c r="E25" t="s">
        <v>255</v>
      </c>
      <c r="F25" t="s">
        <v>255</v>
      </c>
    </row>
    <row r="26" spans="1:6" x14ac:dyDescent="0.25">
      <c r="A26" t="s">
        <v>27</v>
      </c>
      <c r="B26" t="s">
        <v>106</v>
      </c>
      <c r="C26" t="s">
        <v>179</v>
      </c>
      <c r="D26" s="2" t="e" vm="33">
        <v>#VALUE!</v>
      </c>
      <c r="E26" t="s">
        <v>256</v>
      </c>
      <c r="F26" t="s">
        <v>256</v>
      </c>
    </row>
    <row r="27" spans="1:6" x14ac:dyDescent="0.25">
      <c r="A27" t="s">
        <v>14</v>
      </c>
      <c r="B27" t="s">
        <v>78</v>
      </c>
      <c r="C27" t="s">
        <v>186</v>
      </c>
      <c r="D27" s="2" t="e" vm="5">
        <v>#VALUE!</v>
      </c>
      <c r="E27" t="s">
        <v>258</v>
      </c>
      <c r="F27" t="s">
        <v>258</v>
      </c>
    </row>
    <row r="28" spans="1:6" x14ac:dyDescent="0.25">
      <c r="A28" t="s">
        <v>20</v>
      </c>
      <c r="B28" t="s">
        <v>96</v>
      </c>
      <c r="C28" t="s">
        <v>191</v>
      </c>
      <c r="D28" s="2" t="e" vm="18">
        <v>#VALUE!</v>
      </c>
      <c r="E28" t="s">
        <v>259</v>
      </c>
      <c r="F28" t="s">
        <v>259</v>
      </c>
    </row>
    <row r="29" spans="1:6" x14ac:dyDescent="0.25">
      <c r="A29" t="s">
        <v>26</v>
      </c>
      <c r="B29" t="s">
        <v>107</v>
      </c>
      <c r="C29" t="s">
        <v>209</v>
      </c>
      <c r="D29" s="2" t="e" vm="11">
        <v>#VALUE!</v>
      </c>
      <c r="E29" t="s">
        <v>265</v>
      </c>
      <c r="F29" t="s">
        <v>1746</v>
      </c>
    </row>
    <row r="30" spans="1:6" x14ac:dyDescent="0.25">
      <c r="A30" t="s">
        <v>13</v>
      </c>
      <c r="B30" t="s">
        <v>88</v>
      </c>
      <c r="C30" t="s">
        <v>210</v>
      </c>
      <c r="D30" s="2" t="e" vm="14">
        <v>#VALUE!</v>
      </c>
      <c r="E30" t="s">
        <v>264</v>
      </c>
      <c r="F30" t="s">
        <v>264</v>
      </c>
    </row>
    <row r="31" spans="1:6" x14ac:dyDescent="0.25">
      <c r="A31" t="s">
        <v>32</v>
      </c>
      <c r="B31" t="s">
        <v>76</v>
      </c>
      <c r="C31" t="s">
        <v>200</v>
      </c>
      <c r="D31" s="2" t="e" vm="8">
        <v>#VALUE!</v>
      </c>
      <c r="E31" t="s">
        <v>266</v>
      </c>
      <c r="F31" t="s">
        <v>565</v>
      </c>
    </row>
    <row r="32" spans="1:6" x14ac:dyDescent="0.25">
      <c r="A32" t="s">
        <v>29</v>
      </c>
      <c r="B32" t="s">
        <v>97</v>
      </c>
      <c r="C32" t="s">
        <v>199</v>
      </c>
      <c r="D32" s="2" t="e" vm="34">
        <v>#VALUE!</v>
      </c>
      <c r="E32" t="s">
        <v>257</v>
      </c>
      <c r="F32" t="s">
        <v>561</v>
      </c>
    </row>
    <row r="33" spans="1:6" x14ac:dyDescent="0.25">
      <c r="A33" t="s">
        <v>19</v>
      </c>
      <c r="B33" t="s">
        <v>92</v>
      </c>
      <c r="C33" t="s">
        <v>187</v>
      </c>
      <c r="D33" s="2" t="e" vm="20">
        <v>#VALUE!</v>
      </c>
      <c r="E33" t="s">
        <v>267</v>
      </c>
      <c r="F33" t="s">
        <v>267</v>
      </c>
    </row>
  </sheetData>
  <sortState xmlns:xlrd2="http://schemas.microsoft.com/office/spreadsheetml/2017/richdata2" ref="B2:B33">
    <sortCondition ref="B2:B33"/>
  </sortState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47B98FA4-9F56-4403-A14A-A60A535D0D3C}">
            <xm:f>NOT(ISERROR(SEARCH($B$9,I28)))</xm:f>
            <xm:f>$B$9</xm:f>
            <x14:dxf>
              <font>
                <color rgb="FF302D32"/>
              </font>
              <fill>
                <patternFill>
                  <bgColor rgb="FFFF3900"/>
                </patternFill>
              </fill>
            </x14:dxf>
          </x14:cfRule>
          <xm:sqref>I28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8ABF55-B6A4-4ED0-B348-D64C32837B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Trends</vt:lpstr>
      <vt:lpstr>Model Predictions</vt:lpstr>
      <vt:lpstr>Matchup</vt:lpstr>
      <vt:lpstr>Power Rating</vt:lpstr>
      <vt:lpstr>Self PR</vt:lpstr>
      <vt:lpstr>YPP</vt:lpstr>
      <vt:lpstr>Offense Data 2025</vt:lpstr>
      <vt:lpstr>Defense Data 2025</vt:lpstr>
      <vt:lpstr>Fantasy</vt:lpstr>
      <vt:lpstr>2024 Over_Under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Jamin Vereen</dc:creator>
  <cp:lastModifiedBy>Jamin Vereen</cp:lastModifiedBy>
  <dcterms:created xsi:type="dcterms:W3CDTF">2024-08-14T00:48:28Z</dcterms:created>
  <dcterms:modified xsi:type="dcterms:W3CDTF">2026-04-03T01:05:51Z</dcterms:modified>
</cp:coreProperties>
</file>