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tables/table9.xml" ContentType="application/vnd.openxmlformats-officedocument.spreadsheetml.table+xml"/>
  <Override PartName="/xl/queryTables/queryTable8.xml" ContentType="application/vnd.openxmlformats-officedocument.spreadsheetml.queryTable+xml"/>
  <Override PartName="/xl/tables/table10.xml" ContentType="application/vnd.openxmlformats-officedocument.spreadsheetml.table+xml"/>
  <Override PartName="/xl/queryTables/queryTable9.xml" ContentType="application/vnd.openxmlformats-officedocument.spreadsheetml.queryTable+xml"/>
  <Override PartName="/xl/tables/table11.xml" ContentType="application/vnd.openxmlformats-officedocument.spreadsheetml.table+xml"/>
  <Override PartName="/xl/queryTables/queryTable10.xml" ContentType="application/vnd.openxmlformats-officedocument.spreadsheetml.queryTable+xml"/>
  <Override PartName="/xl/tables/table12.xml" ContentType="application/vnd.openxmlformats-officedocument.spreadsheetml.table+xml"/>
  <Override PartName="/xl/queryTables/queryTable11.xml" ContentType="application/vnd.openxmlformats-officedocument.spreadsheetml.queryTable+xml"/>
  <Override PartName="/xl/tables/table13.xml" ContentType="application/vnd.openxmlformats-officedocument.spreadsheetml.table+xml"/>
  <Override PartName="/xl/queryTables/queryTable12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https://d.docs.live.net/7f7525d8b9dba4b3/NFL scrapping/NFL_DFS_OPTIMZER/"/>
    </mc:Choice>
  </mc:AlternateContent>
  <xr:revisionPtr revIDLastSave="247" documentId="8_{2696CDBB-193D-4050-B7A0-B7B320C53679}" xr6:coauthVersionLast="47" xr6:coauthVersionMax="47" xr10:uidLastSave="{D4589587-6051-4D26-9C1F-142A84101ED9}"/>
  <bookViews>
    <workbookView xWindow="-98" yWindow="-98" windowWidth="20715" windowHeight="13155" activeTab="2" xr2:uid="{BAE99156-19E6-40B9-9108-B620F1B65E5C}"/>
  </bookViews>
  <sheets>
    <sheet name="Trends" sheetId="18" r:id="rId1"/>
    <sheet name="Matchup" sheetId="5" r:id="rId2"/>
    <sheet name="Model Predictions" sheetId="20" r:id="rId3"/>
    <sheet name="Power Rating" sheetId="4" r:id="rId4"/>
    <sheet name="Self PR" sheetId="21" r:id="rId5"/>
    <sheet name="YPP" sheetId="2" r:id="rId6"/>
    <sheet name="Offense Data 2025" sheetId="14" r:id="rId7"/>
    <sheet name="Defense Data 2025" sheetId="15" r:id="rId8"/>
    <sheet name="Fantasy" sheetId="22" r:id="rId9"/>
    <sheet name="2024 Over_Under" sheetId="19" r:id="rId10"/>
    <sheet name="Teams" sheetId="1" r:id="rId11"/>
  </sheets>
  <definedNames>
    <definedName name="ExternalData_1" localSheetId="7" hidden="1">'Defense Data 2025'!$A$2:$AB$37</definedName>
    <definedName name="ExternalData_1" localSheetId="8" hidden="1">Fantasy!$B$2:$AH$565</definedName>
    <definedName name="ExternalData_1" localSheetId="6" hidden="1">'Offense Data 2025'!$A$2:$AB$37</definedName>
    <definedName name="ExternalData_1" localSheetId="5" hidden="1">YPP!$B$1:$H$33</definedName>
    <definedName name="ExternalData_2" localSheetId="7" hidden="1">'Defense Data 2025'!$A$41:$Y$76</definedName>
    <definedName name="ExternalData_2" localSheetId="6" hidden="1">'Offense Data 2025'!$A$41:$Y$76</definedName>
    <definedName name="ExternalData_2" localSheetId="5" hidden="1">YPP!$K$1:$Q$33</definedName>
    <definedName name="ExternalData_3" localSheetId="7" hidden="1">'Defense Data 2025'!$A$80:$I$115</definedName>
    <definedName name="ExternalData_3" localSheetId="6" hidden="1">'Offense Data 2025'!$A$80:$K$115</definedName>
    <definedName name="ExternalData_4" localSheetId="7" hidden="1">'Defense Data 2025'!$A$119:$U$154</definedName>
    <definedName name="ExternalData_4" localSheetId="6" hidden="1">'Offense Data 2025'!$A$119:$U$154</definedName>
    <definedName name="ExternalData_5" localSheetId="6" hidden="1">'Offense Data 2025'!$A$158:$L$191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TYPP_d57cc417-f76b-4bb5-b874-b57b6caa3772" name="OTYPP" connection="Query - OTYPP"/>
          <x15:modelTable id="Team Offense Table_4a2c0515-09a5-44ae-9172-5eeddca2a637" name="Team Offense Table" connection="Query - Team Offense Table"/>
          <x15:modelTable id="Passing Offense Table_21d0da88-e781-4b21-a537-4e9037d0f9b1" name="Passing Offense Table" connection="Query - Passing Offense Table"/>
          <x15:modelTable id="Rushing Offense Table_736efd6f-5414-4578-a372-d92abfe6da6d" name="Rushing Offense Table" connection="Query - Rushing Offense Table"/>
          <x15:modelTable id="Scoring Offense Table_a810503c-6e13-4ec3-aeea-ffde02ad84c0" name="Scoring Offense Table" connection="Query - Scoring Offense Table"/>
          <x15:modelTable id="Team Defense Table_e1bb87fa-42ad-4f4b-b126-23a9ab59203a" name="Team Defense Table" connection="Query - Team Defense Table"/>
          <x15:modelTable id="Passing Defense Table_377df5ee-2f2f-46b7-ad06-3d37f5115315" name="Passing Defense Table" connection="Query - Passing Defense Table"/>
          <x15:modelTable id="Rushing Defense Table_c8e72645-4dcc-4791-9285-e9580ebcf63d" name="Rushing Defense Table" connection="Query - Rushing Defense Table"/>
          <x15:modelTable id="Scoring Defense Table_cc972fbf-74c0-436f-9ff6-d6a6875247e1" name="Scoring Defense Table" connection="Query - Scoring Defense Table"/>
          <x15:modelTable id="Drive Averages Table_bffd604a-db3d-44e1-acab-4621c06db927" name="Drive Averages Table" connection="Query - Drive Averages Tabl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10" i="20" l="1"/>
  <c r="D110" i="20"/>
  <c r="C111" i="20"/>
  <c r="D111" i="20"/>
  <c r="C112" i="20"/>
  <c r="D112" i="20"/>
  <c r="C113" i="20"/>
  <c r="D113" i="20"/>
  <c r="C114" i="20"/>
  <c r="D114" i="20"/>
  <c r="C115" i="20"/>
  <c r="D115" i="20"/>
  <c r="C116" i="20"/>
  <c r="D116" i="20"/>
  <c r="C117" i="20"/>
  <c r="D117" i="20"/>
  <c r="C118" i="20"/>
  <c r="D118" i="20"/>
  <c r="C119" i="20"/>
  <c r="D119" i="20"/>
  <c r="C120" i="20"/>
  <c r="D120" i="20"/>
  <c r="C121" i="20"/>
  <c r="D121" i="20"/>
  <c r="C122" i="20"/>
  <c r="D122" i="20"/>
  <c r="S109" i="20"/>
  <c r="U109" i="20" s="1"/>
  <c r="T109" i="20"/>
  <c r="V109" i="20"/>
  <c r="X109" i="20"/>
  <c r="Z109" i="20"/>
  <c r="AB109" i="20"/>
  <c r="AD109" i="20"/>
  <c r="W109" i="20"/>
  <c r="Y109" i="20" s="1"/>
  <c r="AA109" i="20"/>
  <c r="AC109" i="20"/>
  <c r="S108" i="20"/>
  <c r="U108" i="20"/>
  <c r="T108" i="20"/>
  <c r="V108" i="20" s="1"/>
  <c r="X108" i="20"/>
  <c r="Z108" i="20"/>
  <c r="AB108" i="20"/>
  <c r="AD108" i="20"/>
  <c r="W108" i="20"/>
  <c r="AC108" i="20" s="1"/>
  <c r="Y108" i="20"/>
  <c r="AA108" i="20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2" i="2"/>
  <c r="S107" i="20"/>
  <c r="U107" i="20" s="1"/>
  <c r="T107" i="20"/>
  <c r="V107" i="20"/>
  <c r="X107" i="20"/>
  <c r="Z107" i="20" s="1"/>
  <c r="AB107" i="20"/>
  <c r="AD107" i="20"/>
  <c r="W107" i="20"/>
  <c r="Y107" i="20" s="1"/>
  <c r="S106" i="20"/>
  <c r="U106" i="20"/>
  <c r="T106" i="20"/>
  <c r="V106" i="20"/>
  <c r="X106" i="20"/>
  <c r="Z106" i="20"/>
  <c r="AB106" i="20"/>
  <c r="AD106" i="20"/>
  <c r="W106" i="20"/>
  <c r="Y106" i="20" s="1"/>
  <c r="AA106" i="20"/>
  <c r="AC106" i="20"/>
  <c r="S105" i="20"/>
  <c r="U105" i="20"/>
  <c r="T105" i="20"/>
  <c r="V105" i="20"/>
  <c r="X105" i="20"/>
  <c r="AD105" i="20" s="1"/>
  <c r="Z105" i="20"/>
  <c r="AB105" i="20"/>
  <c r="W105" i="20"/>
  <c r="Y105" i="20" s="1"/>
  <c r="S104" i="20"/>
  <c r="U104" i="20" s="1"/>
  <c r="T104" i="20"/>
  <c r="V104" i="20" s="1"/>
  <c r="X104" i="20"/>
  <c r="Z104" i="20"/>
  <c r="AB104" i="20"/>
  <c r="AD104" i="20"/>
  <c r="W104" i="20"/>
  <c r="AA104" i="20" s="1"/>
  <c r="Y104" i="20"/>
  <c r="S103" i="20"/>
  <c r="U103" i="20"/>
  <c r="T103" i="20"/>
  <c r="V103" i="20"/>
  <c r="X103" i="20"/>
  <c r="Z103" i="20"/>
  <c r="AB103" i="20"/>
  <c r="AD103" i="20"/>
  <c r="W103" i="20"/>
  <c r="Y103" i="20" s="1"/>
  <c r="S102" i="20"/>
  <c r="U102" i="20"/>
  <c r="T102" i="20"/>
  <c r="V102" i="20" s="1"/>
  <c r="X102" i="20"/>
  <c r="Z102" i="20"/>
  <c r="AB102" i="20"/>
  <c r="AD102" i="20"/>
  <c r="W102" i="20"/>
  <c r="AA102" i="20" s="1"/>
  <c r="S101" i="20"/>
  <c r="U101" i="20" s="1"/>
  <c r="T101" i="20"/>
  <c r="V101" i="20" s="1"/>
  <c r="X101" i="20"/>
  <c r="Z101" i="20" s="1"/>
  <c r="AB101" i="20"/>
  <c r="W101" i="20"/>
  <c r="Y101" i="20" s="1"/>
  <c r="S100" i="20"/>
  <c r="U100" i="20" s="1"/>
  <c r="T100" i="20"/>
  <c r="V100" i="20" s="1"/>
  <c r="X100" i="20"/>
  <c r="Z100" i="20"/>
  <c r="AB100" i="20"/>
  <c r="AD100" i="20"/>
  <c r="W100" i="20"/>
  <c r="Y100" i="20" s="1"/>
  <c r="S99" i="20"/>
  <c r="U99" i="20"/>
  <c r="T99" i="20"/>
  <c r="V99" i="20" s="1"/>
  <c r="X99" i="20"/>
  <c r="Z99" i="20"/>
  <c r="AB99" i="20"/>
  <c r="AD99" i="20"/>
  <c r="W99" i="20"/>
  <c r="Y99" i="20"/>
  <c r="AA99" i="20"/>
  <c r="AC99" i="20"/>
  <c r="S98" i="20"/>
  <c r="U98" i="20"/>
  <c r="T98" i="20"/>
  <c r="V98" i="20" s="1"/>
  <c r="X98" i="20"/>
  <c r="Z98" i="20"/>
  <c r="AB98" i="20"/>
  <c r="AD98" i="20"/>
  <c r="W98" i="20"/>
  <c r="AC98" i="20" s="1"/>
  <c r="S97" i="20"/>
  <c r="U97" i="20"/>
  <c r="T97" i="20"/>
  <c r="V97" i="20" s="1"/>
  <c r="X97" i="20"/>
  <c r="Z97" i="20"/>
  <c r="AB97" i="20"/>
  <c r="AD97" i="20"/>
  <c r="W97" i="20"/>
  <c r="AA97" i="20" s="1"/>
  <c r="Y97" i="20"/>
  <c r="S96" i="20"/>
  <c r="U96" i="20" s="1"/>
  <c r="T96" i="20"/>
  <c r="V96" i="20"/>
  <c r="X96" i="20"/>
  <c r="Z96" i="20"/>
  <c r="AB96" i="20"/>
  <c r="AD96" i="20"/>
  <c r="W96" i="20"/>
  <c r="Y96" i="20" s="1"/>
  <c r="AA96" i="20"/>
  <c r="AC96" i="20"/>
  <c r="S95" i="20"/>
  <c r="U95" i="20"/>
  <c r="T95" i="20"/>
  <c r="V95" i="20"/>
  <c r="X95" i="20"/>
  <c r="Z95" i="20"/>
  <c r="AB95" i="20"/>
  <c r="AD95" i="20"/>
  <c r="W95" i="20"/>
  <c r="Y95" i="20" s="1"/>
  <c r="C95" i="20"/>
  <c r="D95" i="20"/>
  <c r="C96" i="20"/>
  <c r="D96" i="20"/>
  <c r="C97" i="20"/>
  <c r="D97" i="20"/>
  <c r="C98" i="20"/>
  <c r="D98" i="20"/>
  <c r="C99" i="20"/>
  <c r="D99" i="20"/>
  <c r="C100" i="20"/>
  <c r="D100" i="20"/>
  <c r="C101" i="20"/>
  <c r="D101" i="20"/>
  <c r="C102" i="20"/>
  <c r="D102" i="20"/>
  <c r="C103" i="20"/>
  <c r="D103" i="20"/>
  <c r="C104" i="20"/>
  <c r="D104" i="20"/>
  <c r="C105" i="20"/>
  <c r="D105" i="20"/>
  <c r="C106" i="20"/>
  <c r="D106" i="20"/>
  <c r="C107" i="20"/>
  <c r="D107" i="20"/>
  <c r="C108" i="20"/>
  <c r="D108" i="20"/>
  <c r="C109" i="20"/>
  <c r="D109" i="20"/>
  <c r="S94" i="20"/>
  <c r="U94" i="20"/>
  <c r="T94" i="20"/>
  <c r="V94" i="20"/>
  <c r="X94" i="20"/>
  <c r="Z94" i="20"/>
  <c r="AB94" i="20"/>
  <c r="AD94" i="20"/>
  <c r="W94" i="20"/>
  <c r="AC94" i="20" s="1"/>
  <c r="Y94" i="20"/>
  <c r="S93" i="20"/>
  <c r="U93" i="20" s="1"/>
  <c r="T93" i="20"/>
  <c r="V93" i="20"/>
  <c r="X93" i="20"/>
  <c r="Z93" i="20" s="1"/>
  <c r="W93" i="20"/>
  <c r="AA93" i="20" s="1"/>
  <c r="S92" i="20"/>
  <c r="U92" i="20" s="1"/>
  <c r="T92" i="20"/>
  <c r="V92" i="20" s="1"/>
  <c r="X92" i="20"/>
  <c r="Z92" i="20"/>
  <c r="AB92" i="20"/>
  <c r="AD92" i="20"/>
  <c r="W92" i="20"/>
  <c r="Y92" i="20"/>
  <c r="AA92" i="20"/>
  <c r="AC92" i="20"/>
  <c r="S91" i="20"/>
  <c r="U91" i="20"/>
  <c r="T91" i="20"/>
  <c r="V91" i="20" s="1"/>
  <c r="X91" i="20"/>
  <c r="Z91" i="20"/>
  <c r="AB91" i="20"/>
  <c r="AD91" i="20"/>
  <c r="W91" i="20"/>
  <c r="Y91" i="20" s="1"/>
  <c r="AA91" i="20"/>
  <c r="AC91" i="20"/>
  <c r="S90" i="20"/>
  <c r="U90" i="20"/>
  <c r="T90" i="20"/>
  <c r="V90" i="20" s="1"/>
  <c r="X90" i="20"/>
  <c r="Z90" i="20"/>
  <c r="AB90" i="20"/>
  <c r="AD90" i="20"/>
  <c r="W90" i="20"/>
  <c r="Y90" i="20" s="1"/>
  <c r="S89" i="20"/>
  <c r="U89" i="20" s="1"/>
  <c r="T89" i="20"/>
  <c r="V89" i="20" s="1"/>
  <c r="X89" i="20"/>
  <c r="Z89" i="20"/>
  <c r="AB89" i="20"/>
  <c r="AD89" i="20"/>
  <c r="W89" i="20"/>
  <c r="Y89" i="20" s="1"/>
  <c r="S88" i="20"/>
  <c r="U88" i="20"/>
  <c r="T88" i="20"/>
  <c r="V88" i="20" s="1"/>
  <c r="X88" i="20"/>
  <c r="AB88" i="20" s="1"/>
  <c r="Z88" i="20"/>
  <c r="W88" i="20"/>
  <c r="Y88" i="20" s="1"/>
  <c r="S87" i="20"/>
  <c r="U87" i="20"/>
  <c r="T87" i="20"/>
  <c r="V87" i="20"/>
  <c r="X87" i="20"/>
  <c r="Z87" i="20"/>
  <c r="AB87" i="20"/>
  <c r="AD87" i="20"/>
  <c r="W87" i="20"/>
  <c r="AC87" i="20" s="1"/>
  <c r="S86" i="20"/>
  <c r="U86" i="20" s="1"/>
  <c r="T86" i="20"/>
  <c r="V86" i="20"/>
  <c r="X86" i="20"/>
  <c r="Z86" i="20" s="1"/>
  <c r="W86" i="20"/>
  <c r="Y86" i="20"/>
  <c r="AA86" i="20"/>
  <c r="AC86" i="20"/>
  <c r="S85" i="20"/>
  <c r="U85" i="20"/>
  <c r="T85" i="20"/>
  <c r="V85" i="20"/>
  <c r="X85" i="20"/>
  <c r="Z85" i="20" s="1"/>
  <c r="AB85" i="20"/>
  <c r="AD85" i="20"/>
  <c r="W85" i="20"/>
  <c r="Y85" i="20" s="1"/>
  <c r="AA85" i="20"/>
  <c r="AC85" i="20"/>
  <c r="S84" i="20"/>
  <c r="U84" i="20"/>
  <c r="T84" i="20"/>
  <c r="V84" i="20" s="1"/>
  <c r="X84" i="20"/>
  <c r="Z84" i="20"/>
  <c r="AB84" i="20"/>
  <c r="AD84" i="20"/>
  <c r="W84" i="20"/>
  <c r="Y84" i="20" s="1"/>
  <c r="S83" i="20"/>
  <c r="U83" i="20"/>
  <c r="T83" i="20"/>
  <c r="V83" i="20" s="1"/>
  <c r="X83" i="20"/>
  <c r="Z83" i="20" s="1"/>
  <c r="AB83" i="20"/>
  <c r="W83" i="20"/>
  <c r="Y83" i="20" s="1"/>
  <c r="S82" i="20"/>
  <c r="U82" i="20" s="1"/>
  <c r="T82" i="20"/>
  <c r="V82" i="20"/>
  <c r="X82" i="20"/>
  <c r="Z82" i="20" s="1"/>
  <c r="AB82" i="20"/>
  <c r="AD82" i="20"/>
  <c r="W82" i="20"/>
  <c r="Y82" i="20" s="1"/>
  <c r="AA82" i="20"/>
  <c r="AC82" i="20"/>
  <c r="S81" i="20"/>
  <c r="U81" i="20" s="1"/>
  <c r="T81" i="20"/>
  <c r="V81" i="20"/>
  <c r="X81" i="20"/>
  <c r="Z81" i="20" s="1"/>
  <c r="W81" i="20"/>
  <c r="Y81" i="20" s="1"/>
  <c r="AC107" i="20" l="1"/>
  <c r="AA107" i="20"/>
  <c r="AC105" i="20"/>
  <c r="AA105" i="20"/>
  <c r="AC104" i="20"/>
  <c r="AC103" i="20"/>
  <c r="AA103" i="20"/>
  <c r="Y102" i="20"/>
  <c r="AC102" i="20"/>
  <c r="AD101" i="20"/>
  <c r="AC101" i="20"/>
  <c r="AA101" i="20"/>
  <c r="AC100" i="20"/>
  <c r="AA100" i="20"/>
  <c r="AA98" i="20"/>
  <c r="Y98" i="20"/>
  <c r="AC97" i="20"/>
  <c r="AC95" i="20"/>
  <c r="AA95" i="20"/>
  <c r="AA94" i="20"/>
  <c r="AD93" i="20"/>
  <c r="AB93" i="20"/>
  <c r="Y93" i="20"/>
  <c r="AC93" i="20"/>
  <c r="AC90" i="20"/>
  <c r="AA90" i="20"/>
  <c r="AC89" i="20"/>
  <c r="AA89" i="20"/>
  <c r="AD88" i="20"/>
  <c r="AC88" i="20"/>
  <c r="AA88" i="20"/>
  <c r="AA87" i="20"/>
  <c r="Y87" i="20"/>
  <c r="AD86" i="20"/>
  <c r="AB86" i="20"/>
  <c r="AC84" i="20"/>
  <c r="AA84" i="20"/>
  <c r="AD83" i="20"/>
  <c r="AC83" i="20"/>
  <c r="AA83" i="20"/>
  <c r="AD81" i="20"/>
  <c r="AB81" i="20"/>
  <c r="AC81" i="20"/>
  <c r="AA81" i="20"/>
  <c r="S80" i="20"/>
  <c r="U80" i="20"/>
  <c r="T80" i="20"/>
  <c r="V80" i="20"/>
  <c r="X80" i="20"/>
  <c r="Z80" i="20"/>
  <c r="AB80" i="20"/>
  <c r="AD80" i="20"/>
  <c r="W80" i="20"/>
  <c r="Y80" i="20" s="1"/>
  <c r="AA80" i="20"/>
  <c r="AC80" i="20"/>
  <c r="C80" i="20"/>
  <c r="D80" i="20"/>
  <c r="C81" i="20"/>
  <c r="D81" i="20"/>
  <c r="C82" i="20"/>
  <c r="D82" i="20"/>
  <c r="C83" i="20"/>
  <c r="D83" i="20"/>
  <c r="C84" i="20"/>
  <c r="D84" i="20"/>
  <c r="C85" i="20"/>
  <c r="D85" i="20"/>
  <c r="C86" i="20"/>
  <c r="D86" i="20"/>
  <c r="C87" i="20"/>
  <c r="D87" i="20"/>
  <c r="C88" i="20"/>
  <c r="D88" i="20"/>
  <c r="C89" i="20"/>
  <c r="D89" i="20"/>
  <c r="C90" i="20"/>
  <c r="D90" i="20"/>
  <c r="C91" i="20"/>
  <c r="D91" i="20"/>
  <c r="C92" i="20"/>
  <c r="D92" i="20"/>
  <c r="C93" i="20"/>
  <c r="D93" i="20"/>
  <c r="C94" i="20"/>
  <c r="D94" i="20"/>
  <c r="S79" i="20"/>
  <c r="U79" i="20"/>
  <c r="T79" i="20"/>
  <c r="V79" i="20"/>
  <c r="X79" i="20"/>
  <c r="Z79" i="20"/>
  <c r="AB79" i="20"/>
  <c r="AD79" i="20"/>
  <c r="W79" i="20"/>
  <c r="Y79" i="20" s="1"/>
  <c r="AA79" i="20"/>
  <c r="AC79" i="20"/>
  <c r="S78" i="20"/>
  <c r="U78" i="20"/>
  <c r="T78" i="20"/>
  <c r="V78" i="20" s="1"/>
  <c r="X78" i="20"/>
  <c r="Z78" i="20"/>
  <c r="AB78" i="20"/>
  <c r="AD78" i="20"/>
  <c r="W78" i="20"/>
  <c r="Y78" i="20" s="1"/>
  <c r="AA78" i="20"/>
  <c r="AC78" i="20"/>
  <c r="S77" i="20"/>
  <c r="U77" i="20" s="1"/>
  <c r="T77" i="20"/>
  <c r="V77" i="20"/>
  <c r="X77" i="20"/>
  <c r="Z77" i="20"/>
  <c r="AB77" i="20"/>
  <c r="AD77" i="20"/>
  <c r="W77" i="20"/>
  <c r="AA77" i="20" s="1"/>
  <c r="S76" i="20"/>
  <c r="U76" i="20" s="1"/>
  <c r="T76" i="20"/>
  <c r="V76" i="20"/>
  <c r="X76" i="20"/>
  <c r="Z76" i="20"/>
  <c r="AB76" i="20"/>
  <c r="AD76" i="20"/>
  <c r="W76" i="20"/>
  <c r="Y76" i="20" s="1"/>
  <c r="S75" i="20"/>
  <c r="U75" i="20"/>
  <c r="T75" i="20"/>
  <c r="V75" i="20" s="1"/>
  <c r="X75" i="20"/>
  <c r="Z75" i="20"/>
  <c r="AB75" i="20"/>
  <c r="AD75" i="20"/>
  <c r="W75" i="20"/>
  <c r="Y75" i="20" s="1"/>
  <c r="S74" i="20"/>
  <c r="U74" i="20" s="1"/>
  <c r="T74" i="20"/>
  <c r="V74" i="20"/>
  <c r="X74" i="20"/>
  <c r="AD74" i="20" s="1"/>
  <c r="Z74" i="20"/>
  <c r="AB74" i="20"/>
  <c r="W74" i="20"/>
  <c r="AC74" i="20" s="1"/>
  <c r="AA74" i="20"/>
  <c r="S73" i="20"/>
  <c r="U73" i="20" s="1"/>
  <c r="T73" i="20"/>
  <c r="V73" i="20"/>
  <c r="X73" i="20"/>
  <c r="Z73" i="20"/>
  <c r="AB73" i="20"/>
  <c r="AD73" i="20"/>
  <c r="W73" i="20"/>
  <c r="AA73" i="20" s="1"/>
  <c r="S72" i="20"/>
  <c r="U72" i="20"/>
  <c r="T72" i="20"/>
  <c r="V72" i="20" s="1"/>
  <c r="X72" i="20"/>
  <c r="Z72" i="20"/>
  <c r="AB72" i="20"/>
  <c r="AD72" i="20"/>
  <c r="W72" i="20"/>
  <c r="Y72" i="20" s="1"/>
  <c r="S71" i="20"/>
  <c r="U71" i="20" s="1"/>
  <c r="T71" i="20"/>
  <c r="V71" i="20"/>
  <c r="X71" i="20"/>
  <c r="Z71" i="20"/>
  <c r="AB71" i="20"/>
  <c r="AD71" i="20"/>
  <c r="W71" i="20"/>
  <c r="Y71" i="20"/>
  <c r="AA71" i="20"/>
  <c r="AC71" i="20"/>
  <c r="S70" i="20"/>
  <c r="U70" i="20"/>
  <c r="T70" i="20"/>
  <c r="V70" i="20"/>
  <c r="X70" i="20"/>
  <c r="Z70" i="20"/>
  <c r="AB70" i="20"/>
  <c r="AD70" i="20"/>
  <c r="W70" i="20"/>
  <c r="AA70" i="20" s="1"/>
  <c r="S69" i="20"/>
  <c r="U69" i="20" s="1"/>
  <c r="T69" i="20"/>
  <c r="V69" i="20" s="1"/>
  <c r="X69" i="20"/>
  <c r="Z69" i="20"/>
  <c r="AB69" i="20"/>
  <c r="AD69" i="20"/>
  <c r="W69" i="20"/>
  <c r="Y69" i="20" s="1"/>
  <c r="AA69" i="20"/>
  <c r="AC69" i="20"/>
  <c r="S68" i="20"/>
  <c r="U68" i="20"/>
  <c r="T68" i="20"/>
  <c r="V68" i="20" s="1"/>
  <c r="X68" i="20"/>
  <c r="Z68" i="20" s="1"/>
  <c r="AB68" i="20"/>
  <c r="AD68" i="20"/>
  <c r="W68" i="20"/>
  <c r="AC68" i="20" s="1"/>
  <c r="S67" i="20"/>
  <c r="U67" i="20"/>
  <c r="T67" i="20"/>
  <c r="V67" i="20" s="1"/>
  <c r="X67" i="20"/>
  <c r="Z67" i="20"/>
  <c r="AB67" i="20"/>
  <c r="AD67" i="20"/>
  <c r="W67" i="20"/>
  <c r="AC67" i="20" s="1"/>
  <c r="S66" i="20"/>
  <c r="U66" i="20"/>
  <c r="T66" i="20"/>
  <c r="V66" i="20" s="1"/>
  <c r="X66" i="20"/>
  <c r="Z66" i="20"/>
  <c r="AB66" i="20"/>
  <c r="AD66" i="20"/>
  <c r="W66" i="20"/>
  <c r="AA66" i="20" s="1"/>
  <c r="C66" i="20"/>
  <c r="D66" i="20"/>
  <c r="C67" i="20"/>
  <c r="D67" i="20"/>
  <c r="C68" i="20"/>
  <c r="D68" i="20"/>
  <c r="C69" i="20"/>
  <c r="D69" i="20"/>
  <c r="C70" i="20"/>
  <c r="D70" i="20"/>
  <c r="C71" i="20"/>
  <c r="D71" i="20"/>
  <c r="C72" i="20"/>
  <c r="D72" i="20"/>
  <c r="C73" i="20"/>
  <c r="D73" i="20"/>
  <c r="C74" i="20"/>
  <c r="D74" i="20"/>
  <c r="C75" i="20"/>
  <c r="D75" i="20"/>
  <c r="C76" i="20"/>
  <c r="D76" i="20"/>
  <c r="C77" i="20"/>
  <c r="D77" i="20"/>
  <c r="C78" i="20"/>
  <c r="D78" i="20"/>
  <c r="C79" i="20"/>
  <c r="D79" i="20"/>
  <c r="S65" i="20"/>
  <c r="U65" i="20" s="1"/>
  <c r="T65" i="20"/>
  <c r="V65" i="20"/>
  <c r="X65" i="20"/>
  <c r="AB65" i="20" s="1"/>
  <c r="W65" i="20"/>
  <c r="AA65" i="20" s="1"/>
  <c r="S64" i="20"/>
  <c r="U64" i="20" s="1"/>
  <c r="T64" i="20"/>
  <c r="V64" i="20"/>
  <c r="X64" i="20"/>
  <c r="Z64" i="20" s="1"/>
  <c r="AB64" i="20"/>
  <c r="AD64" i="20"/>
  <c r="W64" i="20"/>
  <c r="AA64" i="20" s="1"/>
  <c r="AC64" i="20"/>
  <c r="S63" i="20"/>
  <c r="U63" i="20"/>
  <c r="T63" i="20"/>
  <c r="V63" i="20"/>
  <c r="X63" i="20"/>
  <c r="Z63" i="20"/>
  <c r="AB63" i="20"/>
  <c r="AD63" i="20"/>
  <c r="W63" i="20"/>
  <c r="Y63" i="20"/>
  <c r="AA63" i="20"/>
  <c r="AC63" i="20"/>
  <c r="Y77" i="20" l="1"/>
  <c r="AC77" i="20"/>
  <c r="AC76" i="20"/>
  <c r="AA76" i="20"/>
  <c r="AC75" i="20"/>
  <c r="AA75" i="20"/>
  <c r="Y74" i="20"/>
  <c r="Y73" i="20"/>
  <c r="AC73" i="20"/>
  <c r="AC72" i="20"/>
  <c r="AA72" i="20"/>
  <c r="Y70" i="20"/>
  <c r="AC70" i="20"/>
  <c r="Y68" i="20"/>
  <c r="AA68" i="20"/>
  <c r="AA67" i="20"/>
  <c r="Y67" i="20"/>
  <c r="AC66" i="20"/>
  <c r="Y66" i="20"/>
  <c r="Z65" i="20"/>
  <c r="AD65" i="20"/>
  <c r="Y65" i="20"/>
  <c r="AC65" i="20"/>
  <c r="Y64" i="20"/>
  <c r="S62" i="20"/>
  <c r="U62" i="20" s="1"/>
  <c r="T62" i="20"/>
  <c r="V62" i="20" s="1"/>
  <c r="X62" i="20"/>
  <c r="Z62" i="20" s="1"/>
  <c r="AB62" i="20"/>
  <c r="AD62" i="20"/>
  <c r="W62" i="20"/>
  <c r="Y62" i="20"/>
  <c r="AA62" i="20"/>
  <c r="AC62" i="20"/>
  <c r="S61" i="20"/>
  <c r="U61" i="20"/>
  <c r="T61" i="20"/>
  <c r="V61" i="20" s="1"/>
  <c r="X61" i="20"/>
  <c r="Z61" i="20" s="1"/>
  <c r="AB61" i="20"/>
  <c r="AD61" i="20"/>
  <c r="W61" i="20"/>
  <c r="Y61" i="20" s="1"/>
  <c r="S60" i="20"/>
  <c r="U60" i="20" s="1"/>
  <c r="T60" i="20"/>
  <c r="V60" i="20"/>
  <c r="X60" i="20"/>
  <c r="Z60" i="20"/>
  <c r="AB60" i="20"/>
  <c r="AD60" i="20"/>
  <c r="W60" i="20"/>
  <c r="Y60" i="20" s="1"/>
  <c r="AA60" i="20"/>
  <c r="AC60" i="20"/>
  <c r="S59" i="20"/>
  <c r="U59" i="20" s="1"/>
  <c r="T59" i="20"/>
  <c r="V59" i="20" s="1"/>
  <c r="X59" i="20"/>
  <c r="Z59" i="20"/>
  <c r="AB59" i="20"/>
  <c r="AD59" i="20"/>
  <c r="W59" i="20"/>
  <c r="Y59" i="20" s="1"/>
  <c r="S58" i="20"/>
  <c r="U58" i="20" s="1"/>
  <c r="T58" i="20"/>
  <c r="V58" i="20"/>
  <c r="X58" i="20"/>
  <c r="AB58" i="20" s="1"/>
  <c r="W58" i="20"/>
  <c r="Y58" i="20" s="1"/>
  <c r="AC58" i="20"/>
  <c r="S57" i="20"/>
  <c r="U57" i="20" s="1"/>
  <c r="T57" i="20"/>
  <c r="V57" i="20" s="1"/>
  <c r="X57" i="20"/>
  <c r="AD57" i="20" s="1"/>
  <c r="W57" i="20"/>
  <c r="Y57" i="20" s="1"/>
  <c r="S56" i="20"/>
  <c r="U56" i="20"/>
  <c r="T56" i="20"/>
  <c r="V56" i="20" s="1"/>
  <c r="X56" i="20"/>
  <c r="Z56" i="20" s="1"/>
  <c r="AD56" i="20"/>
  <c r="W56" i="20"/>
  <c r="Y56" i="20" s="1"/>
  <c r="S55" i="20"/>
  <c r="U55" i="20" s="1"/>
  <c r="T55" i="20"/>
  <c r="V55" i="20"/>
  <c r="X55" i="20"/>
  <c r="Z55" i="20"/>
  <c r="AB55" i="20"/>
  <c r="AD55" i="20"/>
  <c r="W55" i="20"/>
  <c r="AA55" i="20" s="1"/>
  <c r="S54" i="20"/>
  <c r="U54" i="20" s="1"/>
  <c r="T54" i="20"/>
  <c r="V54" i="20"/>
  <c r="X54" i="20"/>
  <c r="Z54" i="20" s="1"/>
  <c r="AB54" i="20"/>
  <c r="AD54" i="20"/>
  <c r="W54" i="20"/>
  <c r="AC54" i="20" s="1"/>
  <c r="AA54" i="20"/>
  <c r="S53" i="20"/>
  <c r="U53" i="20" s="1"/>
  <c r="T53" i="20"/>
  <c r="V53" i="20"/>
  <c r="X53" i="20"/>
  <c r="Z53" i="20" s="1"/>
  <c r="W53" i="20"/>
  <c r="Y53" i="20" s="1"/>
  <c r="S52" i="20"/>
  <c r="U52" i="20" s="1"/>
  <c r="T52" i="20"/>
  <c r="V52" i="20" s="1"/>
  <c r="X52" i="20"/>
  <c r="AB52" i="20" s="1"/>
  <c r="Z52" i="20"/>
  <c r="W52" i="20"/>
  <c r="Y52" i="20" s="1"/>
  <c r="S51" i="20"/>
  <c r="U51" i="20"/>
  <c r="T51" i="20"/>
  <c r="V51" i="20"/>
  <c r="X51" i="20"/>
  <c r="Z51" i="20"/>
  <c r="AB51" i="20"/>
  <c r="AD51" i="20"/>
  <c r="W51" i="20"/>
  <c r="Y51" i="20" s="1"/>
  <c r="AA51" i="20"/>
  <c r="AC51" i="20"/>
  <c r="AC61" i="20" l="1"/>
  <c r="AA61" i="20"/>
  <c r="AC59" i="20"/>
  <c r="AA59" i="20"/>
  <c r="Z58" i="20"/>
  <c r="AD58" i="20"/>
  <c r="AA58" i="20"/>
  <c r="AB57" i="20"/>
  <c r="Z57" i="20"/>
  <c r="AC57" i="20"/>
  <c r="AA57" i="20"/>
  <c r="AB56" i="20"/>
  <c r="AC56" i="20"/>
  <c r="AA56" i="20"/>
  <c r="Y55" i="20"/>
  <c r="AC55" i="20"/>
  <c r="Y54" i="20"/>
  <c r="AD53" i="20"/>
  <c r="AB53" i="20"/>
  <c r="AA53" i="20"/>
  <c r="AC53" i="20"/>
  <c r="AD52" i="20"/>
  <c r="AA52" i="20"/>
  <c r="AC52" i="20"/>
  <c r="S50" i="20"/>
  <c r="U50" i="20"/>
  <c r="T50" i="20"/>
  <c r="V50" i="20"/>
  <c r="X50" i="20"/>
  <c r="Z50" i="20"/>
  <c r="AB50" i="20"/>
  <c r="AD50" i="20"/>
  <c r="W50" i="20"/>
  <c r="Y50" i="20" s="1"/>
  <c r="AC50" i="20" l="1"/>
  <c r="AA50" i="20"/>
  <c r="S49" i="20"/>
  <c r="U49" i="20"/>
  <c r="T49" i="20"/>
  <c r="V49" i="20"/>
  <c r="X49" i="20"/>
  <c r="Z49" i="20" s="1"/>
  <c r="AB49" i="20"/>
  <c r="AD49" i="20"/>
  <c r="W49" i="20"/>
  <c r="Y49" i="20" s="1"/>
  <c r="AA49" i="20"/>
  <c r="AC49" i="20"/>
  <c r="C50" i="20"/>
  <c r="D50" i="20"/>
  <c r="C51" i="20"/>
  <c r="D51" i="20"/>
  <c r="C52" i="20"/>
  <c r="D52" i="20"/>
  <c r="C53" i="20"/>
  <c r="D53" i="20"/>
  <c r="C54" i="20"/>
  <c r="D54" i="20"/>
  <c r="C55" i="20"/>
  <c r="D55" i="20"/>
  <c r="C56" i="20"/>
  <c r="D56" i="20"/>
  <c r="C57" i="20"/>
  <c r="D57" i="20"/>
  <c r="C58" i="20"/>
  <c r="D58" i="20"/>
  <c r="C59" i="20"/>
  <c r="D59" i="20"/>
  <c r="C60" i="20"/>
  <c r="D60" i="20"/>
  <c r="C61" i="20"/>
  <c r="D61" i="20"/>
  <c r="C62" i="20"/>
  <c r="D62" i="20"/>
  <c r="C63" i="20"/>
  <c r="D63" i="20"/>
  <c r="C64" i="20"/>
  <c r="D64" i="20"/>
  <c r="C65" i="20"/>
  <c r="D65" i="20"/>
  <c r="D3" i="21"/>
  <c r="D4" i="21"/>
  <c r="D5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2" i="21"/>
  <c r="AP2" i="20"/>
  <c r="K5" i="5" s="1"/>
  <c r="AO2" i="20"/>
  <c r="M5" i="5" s="1"/>
  <c r="V3" i="20"/>
  <c r="V4" i="20"/>
  <c r="V5" i="20"/>
  <c r="V6" i="20"/>
  <c r="V7" i="20"/>
  <c r="V8" i="20"/>
  <c r="V9" i="20"/>
  <c r="V10" i="20"/>
  <c r="V11" i="20"/>
  <c r="V12" i="20"/>
  <c r="V13" i="20"/>
  <c r="V14" i="20"/>
  <c r="V15" i="20"/>
  <c r="V16" i="20"/>
  <c r="V17" i="20"/>
  <c r="V18" i="20"/>
  <c r="V19" i="20"/>
  <c r="V20" i="20"/>
  <c r="V21" i="20"/>
  <c r="V22" i="20"/>
  <c r="V23" i="20"/>
  <c r="V24" i="20"/>
  <c r="V25" i="20"/>
  <c r="V26" i="20"/>
  <c r="V27" i="20"/>
  <c r="V28" i="20"/>
  <c r="V29" i="20"/>
  <c r="V30" i="20"/>
  <c r="V31" i="20"/>
  <c r="V32" i="20"/>
  <c r="V33" i="20"/>
  <c r="V34" i="20"/>
  <c r="V35" i="20"/>
  <c r="V36" i="20"/>
  <c r="V37" i="20"/>
  <c r="V38" i="20"/>
  <c r="V39" i="20"/>
  <c r="V40" i="20"/>
  <c r="V41" i="20"/>
  <c r="V42" i="20"/>
  <c r="V43" i="20"/>
  <c r="V44" i="20"/>
  <c r="V45" i="20"/>
  <c r="V46" i="20"/>
  <c r="V47" i="20"/>
  <c r="V48" i="20"/>
  <c r="V2" i="20"/>
  <c r="S48" i="20"/>
  <c r="U48" i="20"/>
  <c r="T48" i="20"/>
  <c r="X48" i="20"/>
  <c r="Z48" i="20"/>
  <c r="AB48" i="20"/>
  <c r="AD48" i="20"/>
  <c r="W48" i="20"/>
  <c r="Y48" i="20" s="1"/>
  <c r="S47" i="20"/>
  <c r="U47" i="20" s="1"/>
  <c r="T47" i="20"/>
  <c r="X47" i="20"/>
  <c r="AB47" i="20" s="1"/>
  <c r="W47" i="20"/>
  <c r="AA47" i="20" s="1"/>
  <c r="Y47" i="20"/>
  <c r="S46" i="20"/>
  <c r="U46" i="20" s="1"/>
  <c r="T46" i="20"/>
  <c r="X46" i="20"/>
  <c r="Z46" i="20" s="1"/>
  <c r="W46" i="20"/>
  <c r="Y46" i="20" s="1"/>
  <c r="S45" i="20"/>
  <c r="U45" i="20"/>
  <c r="T45" i="20"/>
  <c r="X45" i="20"/>
  <c r="Z45" i="20" s="1"/>
  <c r="AD45" i="20"/>
  <c r="W45" i="20"/>
  <c r="AA45" i="20" s="1"/>
  <c r="Y45" i="20"/>
  <c r="S44" i="20"/>
  <c r="U44" i="20" s="1"/>
  <c r="T44" i="20"/>
  <c r="X44" i="20"/>
  <c r="Z44" i="20"/>
  <c r="AB44" i="20"/>
  <c r="AD44" i="20"/>
  <c r="W44" i="20"/>
  <c r="AA44" i="20" s="1"/>
  <c r="Y44" i="20"/>
  <c r="S43" i="20"/>
  <c r="U43" i="20"/>
  <c r="T43" i="20"/>
  <c r="X43" i="20"/>
  <c r="Z43" i="20" s="1"/>
  <c r="AB43" i="20"/>
  <c r="AD43" i="20"/>
  <c r="W43" i="20"/>
  <c r="AA43" i="20" s="1"/>
  <c r="S42" i="20"/>
  <c r="U42" i="20" s="1"/>
  <c r="T42" i="20"/>
  <c r="X42" i="20"/>
  <c r="Z42" i="20"/>
  <c r="AB42" i="20"/>
  <c r="AD42" i="20"/>
  <c r="W42" i="20"/>
  <c r="AA42" i="20" s="1"/>
  <c r="Y42" i="20"/>
  <c r="S41" i="20"/>
  <c r="U41" i="20"/>
  <c r="T41" i="20"/>
  <c r="X41" i="20"/>
  <c r="AD41" i="20" s="1"/>
  <c r="Z41" i="20"/>
  <c r="AB41" i="20"/>
  <c r="W41" i="20"/>
  <c r="Y41" i="20" s="1"/>
  <c r="AC41" i="20"/>
  <c r="S40" i="20"/>
  <c r="U40" i="20" s="1"/>
  <c r="T40" i="20"/>
  <c r="X40" i="20"/>
  <c r="Z40" i="20" s="1"/>
  <c r="W40" i="20"/>
  <c r="AA40" i="20" s="1"/>
  <c r="Y40" i="20"/>
  <c r="S39" i="20"/>
  <c r="U39" i="20"/>
  <c r="T39" i="20"/>
  <c r="X39" i="20"/>
  <c r="Z39" i="20" s="1"/>
  <c r="AB39" i="20"/>
  <c r="W39" i="20"/>
  <c r="AA39" i="20" s="1"/>
  <c r="Y39" i="20"/>
  <c r="AC39" i="20"/>
  <c r="S38" i="20"/>
  <c r="U38" i="20" s="1"/>
  <c r="T38" i="20"/>
  <c r="X38" i="20"/>
  <c r="Z38" i="20" s="1"/>
  <c r="AB38" i="20"/>
  <c r="AD38" i="20"/>
  <c r="W38" i="20"/>
  <c r="Y38" i="20" s="1"/>
  <c r="S37" i="20"/>
  <c r="U37" i="20"/>
  <c r="T37" i="20"/>
  <c r="X37" i="20"/>
  <c r="Z37" i="20" s="1"/>
  <c r="AB37" i="20"/>
  <c r="AD37" i="20"/>
  <c r="W37" i="20"/>
  <c r="Y37" i="20" s="1"/>
  <c r="AC37" i="20"/>
  <c r="S36" i="20"/>
  <c r="U36" i="20" s="1"/>
  <c r="T36" i="20"/>
  <c r="X36" i="20"/>
  <c r="Z36" i="20"/>
  <c r="AB36" i="20"/>
  <c r="AD36" i="20"/>
  <c r="W36" i="20"/>
  <c r="AA36" i="20" s="1"/>
  <c r="Y36" i="20"/>
  <c r="S35" i="20"/>
  <c r="U35" i="20"/>
  <c r="T35" i="20"/>
  <c r="X35" i="20"/>
  <c r="Z35" i="20"/>
  <c r="AB35" i="20"/>
  <c r="AD35" i="20"/>
  <c r="W35" i="20"/>
  <c r="AA35" i="20" s="1"/>
  <c r="AC17" i="2"/>
  <c r="AC16" i="2"/>
  <c r="S34" i="20"/>
  <c r="U34" i="20"/>
  <c r="T34" i="20"/>
  <c r="X34" i="20"/>
  <c r="AB34" i="20" s="1"/>
  <c r="Z34" i="20"/>
  <c r="W34" i="20"/>
  <c r="Y34" i="20" s="1"/>
  <c r="AA34" i="20"/>
  <c r="C31" i="5"/>
  <c r="D31" i="5" s="1"/>
  <c r="C30" i="5"/>
  <c r="D30" i="5" s="1"/>
  <c r="C29" i="5"/>
  <c r="D29" i="5" s="1"/>
  <c r="C28" i="5"/>
  <c r="D28" i="5" s="1"/>
  <c r="H31" i="5"/>
  <c r="G31" i="5" s="1"/>
  <c r="H30" i="5"/>
  <c r="G30" i="5" s="1"/>
  <c r="H29" i="5"/>
  <c r="G29" i="5" s="1"/>
  <c r="H28" i="5"/>
  <c r="G28" i="5" s="1"/>
  <c r="C34" i="20"/>
  <c r="D34" i="20"/>
  <c r="C35" i="20"/>
  <c r="D35" i="20"/>
  <c r="C36" i="20"/>
  <c r="D36" i="20"/>
  <c r="C37" i="20"/>
  <c r="D37" i="20"/>
  <c r="C38" i="20"/>
  <c r="D38" i="20"/>
  <c r="C39" i="20"/>
  <c r="D39" i="20"/>
  <c r="C40" i="20"/>
  <c r="D40" i="20"/>
  <c r="C41" i="20"/>
  <c r="D41" i="20"/>
  <c r="C42" i="20"/>
  <c r="D42" i="20"/>
  <c r="C43" i="20"/>
  <c r="D43" i="20"/>
  <c r="C44" i="20"/>
  <c r="D44" i="20"/>
  <c r="C45" i="20"/>
  <c r="D45" i="20"/>
  <c r="C46" i="20"/>
  <c r="D46" i="20"/>
  <c r="C47" i="20"/>
  <c r="D47" i="20"/>
  <c r="C48" i="20"/>
  <c r="D48" i="20"/>
  <c r="C49" i="20"/>
  <c r="D49" i="20"/>
  <c r="S33" i="20"/>
  <c r="U33" i="20" s="1"/>
  <c r="T33" i="20"/>
  <c r="X33" i="20"/>
  <c r="Z33" i="20" s="1"/>
  <c r="W33" i="20"/>
  <c r="Y33" i="20" s="1"/>
  <c r="S32" i="20"/>
  <c r="U32" i="20" s="1"/>
  <c r="T32" i="20"/>
  <c r="X32" i="20"/>
  <c r="Z32" i="20" s="1"/>
  <c r="W32" i="20"/>
  <c r="Y32" i="20" s="1"/>
  <c r="AC32" i="20"/>
  <c r="AD47" i="20" l="1"/>
  <c r="AB45" i="20"/>
  <c r="AD33" i="20"/>
  <c r="AD39" i="20"/>
  <c r="AD40" i="20"/>
  <c r="AA41" i="20"/>
  <c r="AD32" i="20"/>
  <c r="AB33" i="20"/>
  <c r="AD34" i="20"/>
  <c r="AB40" i="20"/>
  <c r="AC42" i="20"/>
  <c r="AC47" i="20"/>
  <c r="AC48" i="20"/>
  <c r="AB32" i="20"/>
  <c r="Y35" i="20"/>
  <c r="AA48" i="20"/>
  <c r="Z47" i="20"/>
  <c r="AD46" i="20"/>
  <c r="AB46" i="20"/>
  <c r="AC46" i="20"/>
  <c r="AA46" i="20"/>
  <c r="AC45" i="20"/>
  <c r="AC44" i="20"/>
  <c r="Y43" i="20"/>
  <c r="AC43" i="20"/>
  <c r="AC40" i="20"/>
  <c r="AC38" i="20"/>
  <c r="AA38" i="20"/>
  <c r="AA37" i="20"/>
  <c r="AC36" i="20"/>
  <c r="AC35" i="20"/>
  <c r="AC34" i="20"/>
  <c r="AA33" i="20"/>
  <c r="AC33" i="20"/>
  <c r="AA32" i="20"/>
  <c r="S31" i="20"/>
  <c r="U31" i="20"/>
  <c r="T31" i="20"/>
  <c r="X31" i="20"/>
  <c r="Z31" i="20" s="1"/>
  <c r="AD31" i="20"/>
  <c r="W31" i="20"/>
  <c r="Y31" i="20" s="1"/>
  <c r="AC31" i="20" l="1"/>
  <c r="AA31" i="20"/>
  <c r="AB31" i="20"/>
  <c r="W3" i="20" l="1"/>
  <c r="Y3" i="20" s="1"/>
  <c r="X3" i="20"/>
  <c r="Z3" i="20" s="1"/>
  <c r="W4" i="20"/>
  <c r="Y4" i="20" s="1"/>
  <c r="X4" i="20"/>
  <c r="Z4" i="20" s="1"/>
  <c r="W5" i="20"/>
  <c r="Y5" i="20" s="1"/>
  <c r="X5" i="20"/>
  <c r="Z5" i="20" s="1"/>
  <c r="W6" i="20"/>
  <c r="Y6" i="20" s="1"/>
  <c r="X6" i="20"/>
  <c r="Z6" i="20" s="1"/>
  <c r="W7" i="20"/>
  <c r="Y7" i="20" s="1"/>
  <c r="X7" i="20"/>
  <c r="Z7" i="20" s="1"/>
  <c r="W8" i="20"/>
  <c r="Y8" i="20" s="1"/>
  <c r="X8" i="20"/>
  <c r="Z8" i="20" s="1"/>
  <c r="W9" i="20"/>
  <c r="Y9" i="20" s="1"/>
  <c r="X9" i="20"/>
  <c r="Z9" i="20" s="1"/>
  <c r="W10" i="20"/>
  <c r="Y10" i="20" s="1"/>
  <c r="X10" i="20"/>
  <c r="Z10" i="20" s="1"/>
  <c r="W11" i="20"/>
  <c r="AA11" i="20" s="1"/>
  <c r="X11" i="20"/>
  <c r="Z11" i="20" s="1"/>
  <c r="W12" i="20"/>
  <c r="Y12" i="20" s="1"/>
  <c r="X12" i="20"/>
  <c r="Z12" i="20" s="1"/>
  <c r="W13" i="20"/>
  <c r="Y13" i="20" s="1"/>
  <c r="X13" i="20"/>
  <c r="Z13" i="20" s="1"/>
  <c r="W14" i="20"/>
  <c r="Y14" i="20" s="1"/>
  <c r="X14" i="20"/>
  <c r="Z14" i="20" s="1"/>
  <c r="W15" i="20"/>
  <c r="Y15" i="20" s="1"/>
  <c r="X15" i="20"/>
  <c r="Z15" i="20" s="1"/>
  <c r="W16" i="20"/>
  <c r="Y16" i="20" s="1"/>
  <c r="X16" i="20"/>
  <c r="Z16" i="20" s="1"/>
  <c r="W17" i="20"/>
  <c r="Y17" i="20" s="1"/>
  <c r="X17" i="20"/>
  <c r="Z17" i="20" s="1"/>
  <c r="W18" i="20"/>
  <c r="AA18" i="20" s="1"/>
  <c r="X18" i="20"/>
  <c r="Z18" i="20" s="1"/>
  <c r="W19" i="20"/>
  <c r="AA19" i="20" s="1"/>
  <c r="X19" i="20"/>
  <c r="Z19" i="20" s="1"/>
  <c r="W20" i="20"/>
  <c r="Y20" i="20" s="1"/>
  <c r="X20" i="20"/>
  <c r="Z20" i="20" s="1"/>
  <c r="W21" i="20"/>
  <c r="Y21" i="20" s="1"/>
  <c r="X21" i="20"/>
  <c r="Z21" i="20" s="1"/>
  <c r="W22" i="20"/>
  <c r="Y22" i="20" s="1"/>
  <c r="X22" i="20"/>
  <c r="Z22" i="20" s="1"/>
  <c r="W23" i="20"/>
  <c r="Y23" i="20" s="1"/>
  <c r="X23" i="20"/>
  <c r="Z23" i="20" s="1"/>
  <c r="W24" i="20"/>
  <c r="Y24" i="20" s="1"/>
  <c r="X24" i="20"/>
  <c r="Z24" i="20" s="1"/>
  <c r="W25" i="20"/>
  <c r="Y25" i="20" s="1"/>
  <c r="X25" i="20"/>
  <c r="Z25" i="20" s="1"/>
  <c r="W26" i="20"/>
  <c r="Y26" i="20" s="1"/>
  <c r="X26" i="20"/>
  <c r="Z26" i="20" s="1"/>
  <c r="W27" i="20"/>
  <c r="AA27" i="20" s="1"/>
  <c r="X27" i="20"/>
  <c r="Z27" i="20" s="1"/>
  <c r="W28" i="20"/>
  <c r="Y28" i="20" s="1"/>
  <c r="X28" i="20"/>
  <c r="Z28" i="20" s="1"/>
  <c r="W29" i="20"/>
  <c r="Y29" i="20" s="1"/>
  <c r="X29" i="20"/>
  <c r="Z29" i="20" s="1"/>
  <c r="W30" i="20"/>
  <c r="Y30" i="20" s="1"/>
  <c r="X30" i="20"/>
  <c r="Z30" i="20" s="1"/>
  <c r="X2" i="20"/>
  <c r="Z2" i="20" s="1"/>
  <c r="W2" i="20"/>
  <c r="Y2" i="20" s="1"/>
  <c r="S30" i="20"/>
  <c r="U30" i="20" s="1"/>
  <c r="T30" i="20"/>
  <c r="S29" i="20"/>
  <c r="U29" i="20" s="1"/>
  <c r="T29" i="20"/>
  <c r="S28" i="20"/>
  <c r="U28" i="20" s="1"/>
  <c r="T28" i="20"/>
  <c r="C3" i="20"/>
  <c r="D3" i="20"/>
  <c r="C4" i="20"/>
  <c r="D4" i="20"/>
  <c r="C5" i="20"/>
  <c r="D5" i="20"/>
  <c r="C6" i="20"/>
  <c r="D6" i="20"/>
  <c r="C7" i="20"/>
  <c r="D7" i="20"/>
  <c r="C8" i="20"/>
  <c r="D8" i="20"/>
  <c r="C9" i="20"/>
  <c r="D9" i="20"/>
  <c r="C10" i="20"/>
  <c r="D10" i="20"/>
  <c r="C11" i="20"/>
  <c r="D11" i="20"/>
  <c r="C12" i="20"/>
  <c r="D12" i="20"/>
  <c r="C13" i="20"/>
  <c r="D13" i="20"/>
  <c r="C14" i="20"/>
  <c r="D14" i="20"/>
  <c r="C15" i="20"/>
  <c r="D15" i="20"/>
  <c r="C16" i="20"/>
  <c r="D16" i="20"/>
  <c r="C17" i="20"/>
  <c r="D17" i="20"/>
  <c r="C18" i="20"/>
  <c r="D18" i="20"/>
  <c r="C19" i="20"/>
  <c r="D19" i="20"/>
  <c r="C20" i="20"/>
  <c r="D20" i="20"/>
  <c r="C21" i="20"/>
  <c r="D21" i="20"/>
  <c r="C22" i="20"/>
  <c r="D22" i="20"/>
  <c r="C23" i="20"/>
  <c r="D23" i="20"/>
  <c r="C24" i="20"/>
  <c r="D24" i="20"/>
  <c r="C25" i="20"/>
  <c r="D25" i="20"/>
  <c r="C26" i="20"/>
  <c r="D26" i="20"/>
  <c r="C27" i="20"/>
  <c r="D27" i="20"/>
  <c r="C28" i="20"/>
  <c r="D28" i="20"/>
  <c r="C29" i="20"/>
  <c r="D29" i="20"/>
  <c r="C30" i="20"/>
  <c r="D30" i="20"/>
  <c r="C31" i="20"/>
  <c r="D31" i="20"/>
  <c r="C32" i="20"/>
  <c r="D32" i="20"/>
  <c r="C33" i="20"/>
  <c r="D33" i="20"/>
  <c r="D2" i="20"/>
  <c r="C2" i="20"/>
  <c r="S25" i="20"/>
  <c r="U25" i="20" s="1"/>
  <c r="T25" i="20"/>
  <c r="S26" i="20"/>
  <c r="U26" i="20" s="1"/>
  <c r="T26" i="20"/>
  <c r="S27" i="20"/>
  <c r="U27" i="20" s="1"/>
  <c r="T27" i="20"/>
  <c r="S24" i="20"/>
  <c r="U24" i="20" s="1"/>
  <c r="T24" i="20"/>
  <c r="S23" i="20"/>
  <c r="U23" i="20" s="1"/>
  <c r="T23" i="20"/>
  <c r="S22" i="20"/>
  <c r="U22" i="20" s="1"/>
  <c r="T22" i="20"/>
  <c r="S21" i="20"/>
  <c r="U21" i="20" s="1"/>
  <c r="T21" i="20"/>
  <c r="S20" i="20"/>
  <c r="U20" i="20" s="1"/>
  <c r="T20" i="20"/>
  <c r="S19" i="20"/>
  <c r="U19" i="20" s="1"/>
  <c r="T19" i="20"/>
  <c r="S18" i="20"/>
  <c r="U18" i="20" s="1"/>
  <c r="T18" i="20"/>
  <c r="AK2" i="20" l="1"/>
  <c r="AL2" i="20"/>
  <c r="AF2" i="20"/>
  <c r="AD26" i="20"/>
  <c r="AD8" i="20"/>
  <c r="AC21" i="20"/>
  <c r="AD14" i="20"/>
  <c r="AD21" i="20"/>
  <c r="AC14" i="20"/>
  <c r="AC9" i="20"/>
  <c r="AD28" i="20"/>
  <c r="AB22" i="20"/>
  <c r="AC26" i="20"/>
  <c r="AD20" i="20"/>
  <c r="AD13" i="20"/>
  <c r="AD6" i="20"/>
  <c r="AB18" i="20"/>
  <c r="AD25" i="20"/>
  <c r="AD18" i="20"/>
  <c r="AC13" i="20"/>
  <c r="AC6" i="20"/>
  <c r="AD30" i="20"/>
  <c r="AC25" i="20"/>
  <c r="AC18" i="20"/>
  <c r="AD12" i="20"/>
  <c r="AD5" i="20"/>
  <c r="AC30" i="20"/>
  <c r="AD24" i="20"/>
  <c r="AD17" i="20"/>
  <c r="AD10" i="20"/>
  <c r="AC5" i="20"/>
  <c r="AD29" i="20"/>
  <c r="AD22" i="20"/>
  <c r="AC17" i="20"/>
  <c r="AC10" i="20"/>
  <c r="AD4" i="20"/>
  <c r="AC29" i="20"/>
  <c r="AC22" i="20"/>
  <c r="AD16" i="20"/>
  <c r="AD9" i="20"/>
  <c r="Y18" i="20"/>
  <c r="AA14" i="20"/>
  <c r="Y11" i="20"/>
  <c r="AB10" i="20"/>
  <c r="AA10" i="20"/>
  <c r="AC28" i="20"/>
  <c r="AC24" i="20"/>
  <c r="AC20" i="20"/>
  <c r="AC16" i="20"/>
  <c r="AC12" i="20"/>
  <c r="AC8" i="20"/>
  <c r="AC4" i="20"/>
  <c r="AB30" i="20"/>
  <c r="AC2" i="20"/>
  <c r="AD27" i="20"/>
  <c r="AD23" i="20"/>
  <c r="AD19" i="20"/>
  <c r="AD15" i="20"/>
  <c r="AD11" i="20"/>
  <c r="AD7" i="20"/>
  <c r="AD3" i="20"/>
  <c r="AB14" i="20"/>
  <c r="AA30" i="20"/>
  <c r="AD2" i="20"/>
  <c r="AC27" i="20"/>
  <c r="AC23" i="20"/>
  <c r="AC19" i="20"/>
  <c r="AC15" i="20"/>
  <c r="AC11" i="20"/>
  <c r="AC7" i="20"/>
  <c r="AC3" i="20"/>
  <c r="AB13" i="20"/>
  <c r="AA22" i="20"/>
  <c r="AB9" i="20"/>
  <c r="AB29" i="20"/>
  <c r="AB6" i="20"/>
  <c r="AB25" i="20"/>
  <c r="AB21" i="20"/>
  <c r="Y19" i="20"/>
  <c r="AB26" i="20"/>
  <c r="AB17" i="20"/>
  <c r="AA6" i="20"/>
  <c r="AA26" i="20"/>
  <c r="AB5" i="20"/>
  <c r="AA29" i="20"/>
  <c r="AA25" i="20"/>
  <c r="AA21" i="20"/>
  <c r="AA17" i="20"/>
  <c r="AA13" i="20"/>
  <c r="AA9" i="20"/>
  <c r="AA5" i="20"/>
  <c r="AB28" i="20"/>
  <c r="AB24" i="20"/>
  <c r="AB20" i="20"/>
  <c r="AB16" i="20"/>
  <c r="AB12" i="20"/>
  <c r="AB8" i="20"/>
  <c r="AB4" i="20"/>
  <c r="Y27" i="20"/>
  <c r="AA28" i="20"/>
  <c r="AA24" i="20"/>
  <c r="AA20" i="20"/>
  <c r="AA16" i="20"/>
  <c r="AA12" i="20"/>
  <c r="AA8" i="20"/>
  <c r="AA4" i="20"/>
  <c r="AA2" i="20"/>
  <c r="AB27" i="20"/>
  <c r="AB23" i="20"/>
  <c r="AB19" i="20"/>
  <c r="AB15" i="20"/>
  <c r="AB11" i="20"/>
  <c r="AB7" i="20"/>
  <c r="AB3" i="20"/>
  <c r="AB2" i="20"/>
  <c r="AA23" i="20"/>
  <c r="AA15" i="20"/>
  <c r="AA7" i="20"/>
  <c r="AA3" i="20"/>
  <c r="S3" i="20"/>
  <c r="U3" i="20" s="1"/>
  <c r="T3" i="20"/>
  <c r="S4" i="20"/>
  <c r="U4" i="20" s="1"/>
  <c r="T4" i="20"/>
  <c r="S5" i="20"/>
  <c r="U5" i="20" s="1"/>
  <c r="T5" i="20"/>
  <c r="S6" i="20"/>
  <c r="U6" i="20" s="1"/>
  <c r="T6" i="20"/>
  <c r="S7" i="20"/>
  <c r="U7" i="20" s="1"/>
  <c r="T7" i="20"/>
  <c r="S8" i="20"/>
  <c r="U8" i="20" s="1"/>
  <c r="T8" i="20"/>
  <c r="S9" i="20"/>
  <c r="U9" i="20" s="1"/>
  <c r="T9" i="20"/>
  <c r="S10" i="20"/>
  <c r="U10" i="20" s="1"/>
  <c r="T10" i="20"/>
  <c r="S11" i="20"/>
  <c r="U11" i="20" s="1"/>
  <c r="T11" i="20"/>
  <c r="S12" i="20"/>
  <c r="U12" i="20" s="1"/>
  <c r="T12" i="20"/>
  <c r="S13" i="20"/>
  <c r="U13" i="20" s="1"/>
  <c r="T13" i="20"/>
  <c r="S14" i="20"/>
  <c r="U14" i="20" s="1"/>
  <c r="T14" i="20"/>
  <c r="S15" i="20"/>
  <c r="U15" i="20" s="1"/>
  <c r="T15" i="20"/>
  <c r="S16" i="20"/>
  <c r="U16" i="20" s="1"/>
  <c r="T16" i="20"/>
  <c r="S17" i="20"/>
  <c r="U17" i="20" s="1"/>
  <c r="T17" i="20"/>
  <c r="S2" i="20"/>
  <c r="U2" i="20" s="1"/>
  <c r="T2" i="20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2" i="19"/>
  <c r="T10" i="5"/>
  <c r="V10" i="5" s="1"/>
  <c r="P10" i="5"/>
  <c r="N10" i="5" s="1"/>
  <c r="P26" i="5"/>
  <c r="Q26" i="5" s="1"/>
  <c r="H26" i="5"/>
  <c r="G26" i="5" s="1"/>
  <c r="P25" i="5"/>
  <c r="Q25" i="5" s="1"/>
  <c r="H25" i="5"/>
  <c r="G25" i="5" s="1"/>
  <c r="P24" i="5"/>
  <c r="Q24" i="5" s="1"/>
  <c r="H24" i="5"/>
  <c r="G24" i="5" s="1"/>
  <c r="P23" i="5"/>
  <c r="Q23" i="5" s="1"/>
  <c r="H23" i="5"/>
  <c r="G23" i="5" s="1"/>
  <c r="H22" i="5"/>
  <c r="G22" i="5" s="1"/>
  <c r="P22" i="5"/>
  <c r="Q22" i="5" s="1"/>
  <c r="P21" i="5"/>
  <c r="Q21" i="5" s="1"/>
  <c r="H21" i="5"/>
  <c r="G21" i="5" s="1"/>
  <c r="P19" i="5"/>
  <c r="Q19" i="5" s="1"/>
  <c r="H19" i="5"/>
  <c r="G19" i="5" s="1"/>
  <c r="P18" i="5"/>
  <c r="Q18" i="5" s="1"/>
  <c r="H18" i="5"/>
  <c r="G18" i="5" s="1"/>
  <c r="P17" i="5"/>
  <c r="Q17" i="5" s="1"/>
  <c r="H17" i="5"/>
  <c r="G17" i="5" s="1"/>
  <c r="P16" i="5"/>
  <c r="Q16" i="5" s="1"/>
  <c r="H16" i="5"/>
  <c r="G16" i="5" s="1"/>
  <c r="P15" i="5"/>
  <c r="Q15" i="5" s="1"/>
  <c r="H15" i="5"/>
  <c r="G15" i="5" s="1"/>
  <c r="H14" i="5"/>
  <c r="G14" i="5" s="1"/>
  <c r="P14" i="5"/>
  <c r="Q14" i="5" s="1"/>
  <c r="H12" i="5"/>
  <c r="G12" i="5" s="1"/>
  <c r="P12" i="5"/>
  <c r="I10" i="5"/>
  <c r="P5" i="5" s="1"/>
  <c r="A10" i="5"/>
  <c r="P3" i="5" s="1"/>
  <c r="H2" i="5" s="1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2" i="4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2" i="4"/>
  <c r="C26" i="5"/>
  <c r="D26" i="5" s="1"/>
  <c r="U26" i="5"/>
  <c r="T26" i="5" s="1"/>
  <c r="C25" i="5"/>
  <c r="D25" i="5" s="1"/>
  <c r="U25" i="5"/>
  <c r="T25" i="5" s="1"/>
  <c r="C24" i="5"/>
  <c r="D24" i="5" s="1"/>
  <c r="U24" i="5"/>
  <c r="T24" i="5" s="1"/>
  <c r="C23" i="5"/>
  <c r="D23" i="5" s="1"/>
  <c r="U23" i="5"/>
  <c r="T23" i="5" s="1"/>
  <c r="C22" i="5"/>
  <c r="D22" i="5" s="1"/>
  <c r="U22" i="5"/>
  <c r="T22" i="5" s="1"/>
  <c r="C21" i="5"/>
  <c r="D21" i="5" s="1"/>
  <c r="U21" i="5"/>
  <c r="T21" i="5" s="1"/>
  <c r="C19" i="5"/>
  <c r="D19" i="5" s="1"/>
  <c r="U19" i="5"/>
  <c r="T19" i="5" s="1"/>
  <c r="C18" i="5"/>
  <c r="D18" i="5" s="1"/>
  <c r="U18" i="5"/>
  <c r="T18" i="5" s="1"/>
  <c r="C17" i="5"/>
  <c r="D17" i="5" s="1"/>
  <c r="U17" i="5"/>
  <c r="T17" i="5" s="1"/>
  <c r="C16" i="5"/>
  <c r="D16" i="5" s="1"/>
  <c r="U16" i="5"/>
  <c r="T16" i="5" s="1"/>
  <c r="C15" i="5"/>
  <c r="D15" i="5" s="1"/>
  <c r="U15" i="5"/>
  <c r="T15" i="5" s="1"/>
  <c r="U14" i="5"/>
  <c r="T14" i="5" s="1"/>
  <c r="C14" i="5"/>
  <c r="D14" i="5" s="1"/>
  <c r="C12" i="5"/>
  <c r="U12" i="5"/>
  <c r="T12" i="5" s="1"/>
  <c r="Q12" i="5" l="1"/>
  <c r="L7" i="5"/>
  <c r="D12" i="5"/>
  <c r="K7" i="5"/>
  <c r="O5" i="5"/>
  <c r="A2" i="5"/>
  <c r="H4" i="5"/>
  <c r="O3" i="5"/>
  <c r="I2" i="5" s="1" a="1"/>
  <c r="I2" i="5" s="1"/>
  <c r="D2" i="5"/>
  <c r="H24" i="4"/>
  <c r="I24" i="4" s="1"/>
  <c r="AE2" i="20"/>
  <c r="AH2" i="20"/>
  <c r="AJ2" i="20" s="1"/>
  <c r="AG2" i="20"/>
  <c r="AI2" i="20" s="1"/>
  <c r="AN2" i="20"/>
  <c r="H16" i="4"/>
  <c r="I16" i="4" s="1"/>
  <c r="R25" i="4"/>
  <c r="S25" i="4" s="1"/>
  <c r="H7" i="4"/>
  <c r="I7" i="4" s="1"/>
  <c r="H20" i="4"/>
  <c r="I20" i="4" s="1"/>
  <c r="H19" i="4"/>
  <c r="I19" i="4" s="1"/>
  <c r="H3" i="4"/>
  <c r="I3" i="4" s="1"/>
  <c r="R28" i="4"/>
  <c r="S28" i="4" s="1"/>
  <c r="H26" i="4"/>
  <c r="I26" i="4" s="1"/>
  <c r="H18" i="4"/>
  <c r="I18" i="4" s="1"/>
  <c r="H10" i="4"/>
  <c r="I10" i="4" s="1"/>
  <c r="H2" i="4"/>
  <c r="M27" i="4"/>
  <c r="N27" i="4" s="1"/>
  <c r="M19" i="4"/>
  <c r="N19" i="4" s="1"/>
  <c r="M11" i="4"/>
  <c r="N11" i="4" s="1"/>
  <c r="M3" i="4"/>
  <c r="N3" i="4" s="1"/>
  <c r="R27" i="4"/>
  <c r="S27" i="4" s="1"/>
  <c r="R19" i="4"/>
  <c r="S19" i="4" s="1"/>
  <c r="R11" i="4"/>
  <c r="S11" i="4" s="1"/>
  <c r="R3" i="4"/>
  <c r="S3" i="4" s="1"/>
  <c r="M25" i="4"/>
  <c r="N25" i="4" s="1"/>
  <c r="R9" i="4"/>
  <c r="S9" i="4" s="1"/>
  <c r="M24" i="4"/>
  <c r="N24" i="4" s="1"/>
  <c r="H12" i="4"/>
  <c r="I12" i="4" s="1"/>
  <c r="H27" i="4"/>
  <c r="I27" i="4" s="1"/>
  <c r="H11" i="4"/>
  <c r="I11" i="4" s="1"/>
  <c r="M20" i="4"/>
  <c r="N20" i="4" s="1"/>
  <c r="M12" i="4"/>
  <c r="N12" i="4" s="1"/>
  <c r="R20" i="4"/>
  <c r="S20" i="4" s="1"/>
  <c r="H33" i="4"/>
  <c r="I33" i="4" s="1"/>
  <c r="H25" i="4"/>
  <c r="I25" i="4" s="1"/>
  <c r="H17" i="4"/>
  <c r="I17" i="4" s="1"/>
  <c r="H9" i="4"/>
  <c r="I9" i="4" s="1"/>
  <c r="M2" i="4"/>
  <c r="N2" i="4" s="1"/>
  <c r="M26" i="4"/>
  <c r="N26" i="4" s="1"/>
  <c r="M18" i="4"/>
  <c r="N18" i="4" s="1"/>
  <c r="M10" i="4"/>
  <c r="N10" i="4" s="1"/>
  <c r="R2" i="4"/>
  <c r="R26" i="4"/>
  <c r="S26" i="4" s="1"/>
  <c r="R18" i="4"/>
  <c r="S18" i="4" s="1"/>
  <c r="R10" i="4"/>
  <c r="S10" i="4" s="1"/>
  <c r="H8" i="4"/>
  <c r="I8" i="4" s="1"/>
  <c r="M9" i="4"/>
  <c r="N9" i="4" s="1"/>
  <c r="M16" i="4"/>
  <c r="N16" i="4" s="1"/>
  <c r="R32" i="4"/>
  <c r="S32" i="4" s="1"/>
  <c r="R24" i="4"/>
  <c r="S24" i="4" s="1"/>
  <c r="R8" i="4"/>
  <c r="S8" i="4" s="1"/>
  <c r="H14" i="4"/>
  <c r="I14" i="4" s="1"/>
  <c r="M31" i="4"/>
  <c r="N31" i="4" s="1"/>
  <c r="M15" i="4"/>
  <c r="N15" i="4" s="1"/>
  <c r="R31" i="4"/>
  <c r="S31" i="4" s="1"/>
  <c r="R7" i="4"/>
  <c r="S7" i="4" s="1"/>
  <c r="R33" i="4"/>
  <c r="S33" i="4" s="1"/>
  <c r="H23" i="4"/>
  <c r="I23" i="4" s="1"/>
  <c r="M8" i="4"/>
  <c r="N8" i="4" s="1"/>
  <c r="R16" i="4"/>
  <c r="S16" i="4" s="1"/>
  <c r="H30" i="4"/>
  <c r="I30" i="4" s="1"/>
  <c r="H22" i="4"/>
  <c r="I22" i="4" s="1"/>
  <c r="H6" i="4"/>
  <c r="I6" i="4" s="1"/>
  <c r="F3" i="5" s="1"/>
  <c r="M23" i="4"/>
  <c r="N23" i="4" s="1"/>
  <c r="M7" i="4"/>
  <c r="N7" i="4" s="1"/>
  <c r="R23" i="4"/>
  <c r="S23" i="4" s="1"/>
  <c r="R15" i="4"/>
  <c r="S15" i="4" s="1"/>
  <c r="H29" i="4"/>
  <c r="I29" i="4" s="1"/>
  <c r="H21" i="4"/>
  <c r="I21" i="4" s="1"/>
  <c r="H13" i="4"/>
  <c r="I13" i="4" s="1"/>
  <c r="H5" i="4"/>
  <c r="I5" i="4" s="1"/>
  <c r="M30" i="4"/>
  <c r="N30" i="4" s="1"/>
  <c r="M22" i="4"/>
  <c r="N22" i="4" s="1"/>
  <c r="M14" i="4"/>
  <c r="N14" i="4" s="1"/>
  <c r="M6" i="4"/>
  <c r="N6" i="4" s="1"/>
  <c r="R30" i="4"/>
  <c r="S30" i="4" s="1"/>
  <c r="R22" i="4"/>
  <c r="S22" i="4" s="1"/>
  <c r="R14" i="4"/>
  <c r="S14" i="4" s="1"/>
  <c r="R6" i="4"/>
  <c r="S6" i="4" s="1"/>
  <c r="H32" i="4"/>
  <c r="I32" i="4" s="1"/>
  <c r="M33" i="4"/>
  <c r="N33" i="4" s="1"/>
  <c r="R17" i="4"/>
  <c r="S17" i="4" s="1"/>
  <c r="H31" i="4"/>
  <c r="I31" i="4" s="1"/>
  <c r="M32" i="4"/>
  <c r="N32" i="4" s="1"/>
  <c r="H28" i="4"/>
  <c r="I28" i="4" s="1"/>
  <c r="H4" i="4"/>
  <c r="I4" i="4" s="1"/>
  <c r="M29" i="4"/>
  <c r="N29" i="4" s="1"/>
  <c r="M21" i="4"/>
  <c r="N21" i="4" s="1"/>
  <c r="M13" i="4"/>
  <c r="N13" i="4" s="1"/>
  <c r="M5" i="4"/>
  <c r="N5" i="4" s="1"/>
  <c r="R29" i="4"/>
  <c r="S29" i="4" s="1"/>
  <c r="R21" i="4"/>
  <c r="S21" i="4" s="1"/>
  <c r="R13" i="4"/>
  <c r="S13" i="4" s="1"/>
  <c r="R5" i="4"/>
  <c r="S5" i="4" s="1"/>
  <c r="M17" i="4"/>
  <c r="N17" i="4" s="1"/>
  <c r="H15" i="4"/>
  <c r="I15" i="4" s="1"/>
  <c r="M28" i="4"/>
  <c r="N28" i="4" s="1"/>
  <c r="M4" i="4"/>
  <c r="N4" i="4" s="1"/>
  <c r="R12" i="4"/>
  <c r="S12" i="4" s="1"/>
  <c r="R4" i="4"/>
  <c r="S4" i="4" s="1"/>
  <c r="C3" i="4" a="1"/>
  <c r="C3" i="4" s="1"/>
  <c r="D3" i="4" s="1"/>
  <c r="C9" i="4" a="1"/>
  <c r="C9" i="4" s="1"/>
  <c r="D9" i="4" s="1"/>
  <c r="C13" i="4" a="1"/>
  <c r="C13" i="4" s="1"/>
  <c r="D13" i="4" s="1"/>
  <c r="C22" i="4" a="1"/>
  <c r="C22" i="4" s="1"/>
  <c r="D22" i="4" s="1"/>
  <c r="C28" i="4" a="1"/>
  <c r="C28" i="4" s="1"/>
  <c r="D28" i="4" s="1"/>
  <c r="C33" i="4" a="1"/>
  <c r="C33" i="4" s="1"/>
  <c r="D33" i="4" s="1"/>
  <c r="C4" i="4" a="1"/>
  <c r="C4" i="4" s="1"/>
  <c r="D4" i="4" s="1"/>
  <c r="C14" i="4" a="1"/>
  <c r="C14" i="4" s="1"/>
  <c r="D14" i="4" s="1"/>
  <c r="C18" i="4" a="1"/>
  <c r="C18" i="4" s="1"/>
  <c r="D18" i="4" s="1"/>
  <c r="C23" i="4" a="1"/>
  <c r="C23" i="4" s="1"/>
  <c r="D23" i="4" s="1"/>
  <c r="C29" i="4" a="1"/>
  <c r="C29" i="4" s="1"/>
  <c r="D29" i="4" s="1"/>
  <c r="C2" i="4" a="1"/>
  <c r="C2" i="4" s="1"/>
  <c r="D2" i="4" s="1"/>
  <c r="C32" i="4" a="1"/>
  <c r="C32" i="4" s="1"/>
  <c r="D32" i="4" s="1"/>
  <c r="C5" i="4" a="1"/>
  <c r="C5" i="4" s="1"/>
  <c r="D5" i="4" s="1"/>
  <c r="C15" i="4" a="1"/>
  <c r="C15" i="4" s="1"/>
  <c r="D15" i="4" s="1"/>
  <c r="F2" i="5" s="1"/>
  <c r="C31" i="4" a="1"/>
  <c r="C31" i="4" s="1"/>
  <c r="D31" i="4" s="1"/>
  <c r="C20" i="4" a="1"/>
  <c r="C20" i="4" s="1"/>
  <c r="D20" i="4" s="1"/>
  <c r="C6" i="4" a="1"/>
  <c r="C6" i="4" s="1"/>
  <c r="D6" i="4" s="1"/>
  <c r="C10" i="4" a="1"/>
  <c r="C10" i="4" s="1"/>
  <c r="D10" i="4" s="1"/>
  <c r="C30" i="4" a="1"/>
  <c r="C30" i="4" s="1"/>
  <c r="D30" i="4" s="1"/>
  <c r="C25" i="4" a="1"/>
  <c r="C25" i="4" s="1"/>
  <c r="D25" i="4" s="1"/>
  <c r="C7" i="4" a="1"/>
  <c r="C7" i="4" s="1"/>
  <c r="D7" i="4" s="1"/>
  <c r="C19" i="4" a="1"/>
  <c r="C19" i="4" s="1"/>
  <c r="D19" i="4" s="1"/>
  <c r="C24" i="4" a="1"/>
  <c r="C24" i="4" s="1"/>
  <c r="D24" i="4" s="1"/>
  <c r="C16" i="4" a="1"/>
  <c r="C16" i="4" s="1"/>
  <c r="D16" i="4" s="1"/>
  <c r="C27" i="4" a="1"/>
  <c r="C27" i="4" s="1"/>
  <c r="D27" i="4" s="1"/>
  <c r="C11" i="4" a="1"/>
  <c r="C11" i="4" s="1"/>
  <c r="D11" i="4" s="1"/>
  <c r="C17" i="4" a="1"/>
  <c r="C17" i="4" s="1"/>
  <c r="D17" i="4" s="1"/>
  <c r="C21" i="4" a="1"/>
  <c r="C21" i="4" s="1"/>
  <c r="D21" i="4" s="1"/>
  <c r="C26" i="4" a="1"/>
  <c r="C26" i="4" s="1"/>
  <c r="D26" i="4" s="1"/>
  <c r="C8" i="4" a="1"/>
  <c r="C8" i="4" s="1"/>
  <c r="D8" i="4" s="1"/>
  <c r="C12" i="4" a="1"/>
  <c r="C12" i="4" s="1"/>
  <c r="D12" i="4" s="1"/>
  <c r="S2" i="4"/>
  <c r="I2" i="4"/>
  <c r="L2" i="5" l="1" a="1"/>
  <c r="L2" i="5" s="1"/>
  <c r="K2" i="5" a="1"/>
  <c r="K2" i="5" s="1"/>
  <c r="I4" i="5" a="1"/>
  <c r="I4" i="5" s="1"/>
  <c r="M2" i="5" a="1"/>
  <c r="M2" i="5" s="1"/>
  <c r="C2" i="5" a="1"/>
  <c r="C2" i="5" s="1"/>
  <c r="B2" i="5" a="1"/>
  <c r="B2" i="5" s="1"/>
  <c r="F4" i="5"/>
  <c r="L8" i="5"/>
  <c r="T5" i="5"/>
  <c r="R5" i="5"/>
  <c r="Q5" i="5"/>
  <c r="S5" i="5"/>
  <c r="T3" i="5"/>
  <c r="S3" i="5"/>
  <c r="Q3" i="5"/>
  <c r="R3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ModelConnection_ExternalData_1" description="Data Model" type="5" refreshedVersion="8" minRefreshableVersion="5" saveData="1">
    <dbPr connection="Data Model Connection" command="Team Offense Tabl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keepAlive="1" name="ModelConnection_ExternalData_11" description="Data Model" type="5" refreshedVersion="8" minRefreshableVersion="5" saveData="1">
    <dbPr connection="Data Model Connection" command="Team Defense Table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694C258A-E8BB-40D1-A0DC-42A6300513CB}" keepAlive="1" name="ModelConnection_ExternalData_2" description="Data Model" type="5" refreshedVersion="8" minRefreshableVersion="5" saveData="1">
    <dbPr connection="Data Model Connection" command="OTYPP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00000000-0015-0000-FFFF-FFFF03000000}" keepAlive="1" name="ModelConnection_ExternalData_21" description="Data Model" type="5" refreshedVersion="8" minRefreshableVersion="5" saveData="1">
    <dbPr connection="Data Model Connection" command="Passing Offense Table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00000000-0015-0000-FFFF-FFFF04000000}" keepAlive="1" name="ModelConnection_ExternalData_22" description="Data Model" type="5" refreshedVersion="8" minRefreshableVersion="5" saveData="1">
    <dbPr connection="Data Model Connection" command="Passing Defense Table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00000000-0015-0000-FFFF-FFFF06000000}" keepAlive="1" name="ModelConnection_ExternalData_3" description="Data Model" type="5" refreshedVersion="8" minRefreshableVersion="5" saveData="1">
    <dbPr connection="Data Model Connection" command="Rushing Offense Table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00000000-0015-0000-FFFF-FFFF07000000}" keepAlive="1" name="ModelConnection_ExternalData_31" description="Data Model" type="5" refreshedVersion="8" minRefreshableVersion="5" saveData="1">
    <dbPr connection="Data Model Connection" command="Rushing Defense Table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00000000-0015-0000-FFFF-FFFF08000000}" keepAlive="1" name="ModelConnection_ExternalData_4" description="Data Model" type="5" refreshedVersion="8" minRefreshableVersion="5" saveData="1">
    <dbPr connection="Data Model Connection" command="Scoring Offense Table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00000000-0015-0000-FFFF-FFFF09000000}" keepAlive="1" name="ModelConnection_ExternalData_41" description="Data Model" type="5" refreshedVersion="8" minRefreshableVersion="5" saveData="1">
    <dbPr connection="Data Model Connection" command="Scoring Defense Table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00000000-0015-0000-FFFF-FFFF0A000000}" keepAlive="1" name="ModelConnection_ExternalData_5" description="Data Model" type="5" refreshedVersion="8" minRefreshableVersion="5" saveData="1">
    <dbPr connection="Data Model Connection" command="Drive Averages Table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00000000-0015-0000-FFFF-FFFF0D000000}" name="Query - Drive Averages Table" description="Connection to the 'Drive Averages Table' query in the workbook." type="100" refreshedVersion="8" minRefreshableVersion="5">
    <extLst>
      <ext xmlns:x15="http://schemas.microsoft.com/office/spreadsheetml/2010/11/main" uri="{DE250136-89BD-433C-8126-D09CA5730AF9}">
        <x15:connection id="4ecf68ae-9827-46e7-8a57-779f2130103b">
          <x15:oledbPr connection="Provider=Microsoft.Mashup.OleDb.1;Data Source=$Workbook$;Location=&quot;Drive Averages Table&quot;;Extended Properties=&quot;&quot;">
            <x15:dbTables>
              <x15:dbTable name="Drive Averages Table"/>
            </x15:dbTables>
          </x15:oledbPr>
        </x15:connection>
      </ext>
    </extLst>
  </connection>
  <connection id="12" xr16:uid="{EB0D27D7-DC1F-4882-A3F4-AFBF4941DB90}" keepAlive="1" name="Query - Fantasy Rankings Table" description="Connection to the 'Fantasy Rankings Table' query in the workbook." type="5" refreshedVersion="8" background="1" saveData="1">
    <dbPr connection="Provider=Microsoft.Mashup.OleDb.1;Data Source=$Workbook$;Location=&quot;Fantasy Rankings Table&quot;;Extended Properties=&quot;&quot;" command="SELECT * FROM [Fantasy Rankings Table]"/>
  </connection>
  <connection id="13" xr16:uid="{00000000-0015-0000-FFFF-FFFF0E000000}" name="Query - OTYPP" description="Connection to the 'OTYPP' query in the workbook." type="100" refreshedVersion="8" minRefreshableVersion="5">
    <extLst>
      <ext xmlns:x15="http://schemas.microsoft.com/office/spreadsheetml/2010/11/main" uri="{DE250136-89BD-433C-8126-D09CA5730AF9}">
        <x15:connection id="0a41e83d-68c8-4df9-b0f7-8b3c4032271d"/>
      </ext>
    </extLst>
  </connection>
  <connection id="14" xr16:uid="{00000000-0015-0000-FFFF-FFFF0F000000}" name="Query - Passing Defense Table" description="Connection to the 'Passing Defense Table' query in the workbook." type="100" refreshedVersion="8" minRefreshableVersion="5">
    <extLst>
      <ext xmlns:x15="http://schemas.microsoft.com/office/spreadsheetml/2010/11/main" uri="{DE250136-89BD-433C-8126-D09CA5730AF9}">
        <x15:connection id="b896e306-9bf0-44c7-994e-3f51373f47d5">
          <x15:oledbPr connection="Provider=Microsoft.Mashup.OleDb.1;Data Source=$Workbook$;Location=&quot;Passing Defense Table&quot;;Extended Properties=&quot;&quot;">
            <x15:dbTables>
              <x15:dbTable name="Passing Defense Table"/>
            </x15:dbTables>
          </x15:oledbPr>
        </x15:connection>
      </ext>
    </extLst>
  </connection>
  <connection id="15" xr16:uid="{00000000-0015-0000-FFFF-FFFF10000000}" name="Query - Passing Offense Table" description="Connection to the 'Passing Offense Table' query in the workbook." type="100" refreshedVersion="8" minRefreshableVersion="5">
    <extLst>
      <ext xmlns:x15="http://schemas.microsoft.com/office/spreadsheetml/2010/11/main" uri="{DE250136-89BD-433C-8126-D09CA5730AF9}">
        <x15:connection id="b2c280de-171c-47fc-b554-84a0bc007c77">
          <x15:oledbPr connection="Provider=Microsoft.Mashup.OleDb.1;Data Source=$Workbook$;Location=&quot;Passing Offense Table&quot;;Extended Properties=&quot;&quot;">
            <x15:dbTables>
              <x15:dbTable name="Passing Offense Table"/>
            </x15:dbTables>
          </x15:oledbPr>
        </x15:connection>
      </ext>
    </extLst>
  </connection>
  <connection id="16" xr16:uid="{00000000-0015-0000-FFFF-FFFF11000000}" name="Query - Rushing Defense Table" description="Connection to the 'Rushing Defense Table' query in the workbook." type="100" refreshedVersion="8" minRefreshableVersion="5">
    <extLst>
      <ext xmlns:x15="http://schemas.microsoft.com/office/spreadsheetml/2010/11/main" uri="{DE250136-89BD-433C-8126-D09CA5730AF9}">
        <x15:connection id="2dbf0265-bc63-4bc7-9130-99ed7bf8706d">
          <x15:oledbPr connection="Provider=Microsoft.Mashup.OleDb.1;Data Source=$Workbook$;Location=&quot;Rushing Defense Table&quot;;Extended Properties=&quot;&quot;">
            <x15:dbTables>
              <x15:dbTable name="Rushing Defense Table"/>
            </x15:dbTables>
          </x15:oledbPr>
        </x15:connection>
      </ext>
    </extLst>
  </connection>
  <connection id="17" xr16:uid="{00000000-0015-0000-FFFF-FFFF12000000}" name="Query - Rushing Offense Table" description="Connection to the 'Rushing Offense Table' query in the workbook." type="100" refreshedVersion="8" minRefreshableVersion="5">
    <extLst>
      <ext xmlns:x15="http://schemas.microsoft.com/office/spreadsheetml/2010/11/main" uri="{DE250136-89BD-433C-8126-D09CA5730AF9}">
        <x15:connection id="515213ff-0a5e-4c2b-940f-1e4ffd5ba255">
          <x15:oledbPr connection="Provider=Microsoft.Mashup.OleDb.1;Data Source=$Workbook$;Location=&quot;Rushing Offense Table&quot;;Extended Properties=&quot;&quot;">
            <x15:dbTables>
              <x15:dbTable name="Rushing Offense Table"/>
            </x15:dbTables>
          </x15:oledbPr>
        </x15:connection>
      </ext>
    </extLst>
  </connection>
  <connection id="18" xr16:uid="{00000000-0015-0000-FFFF-FFFF13000000}" name="Query - Scoring Defense Table" description="Connection to the 'Scoring Defense Table' query in the workbook." type="100" refreshedVersion="8" minRefreshableVersion="5">
    <extLst>
      <ext xmlns:x15="http://schemas.microsoft.com/office/spreadsheetml/2010/11/main" uri="{DE250136-89BD-433C-8126-D09CA5730AF9}">
        <x15:connection id="7ffb64ab-d82b-48d9-ab24-4b1e9b7bddc3">
          <x15:oledbPr connection="Provider=Microsoft.Mashup.OleDb.1;Data Source=$Workbook$;Location=&quot;Scoring Defense Table&quot;;Extended Properties=&quot;&quot;">
            <x15:dbTables>
              <x15:dbTable name="Scoring Defense Table"/>
            </x15:dbTables>
          </x15:oledbPr>
        </x15:connection>
      </ext>
    </extLst>
  </connection>
  <connection id="19" xr16:uid="{00000000-0015-0000-FFFF-FFFF14000000}" name="Query - Scoring Offense Table" description="Connection to the 'Scoring Offense Table' query in the workbook." type="100" refreshedVersion="8" minRefreshableVersion="5">
    <extLst>
      <ext xmlns:x15="http://schemas.microsoft.com/office/spreadsheetml/2010/11/main" uri="{DE250136-89BD-433C-8126-D09CA5730AF9}">
        <x15:connection id="4aa39a5b-eb72-4231-aa55-f5a00790cd7b">
          <x15:oledbPr connection="Provider=Microsoft.Mashup.OleDb.1;Data Source=$Workbook$;Location=&quot;Scoring Offense Table&quot;;Extended Properties=&quot;&quot;">
            <x15:dbTables>
              <x15:dbTable name="Scoring Offense Table"/>
            </x15:dbTables>
          </x15:oledbPr>
        </x15:connection>
      </ext>
    </extLst>
  </connection>
  <connection id="20" xr16:uid="{00000000-0015-0000-FFFF-FFFF15000000}" name="Query - Team Defense Table" description="Connection to the 'Team Defense Table' query in the workbook." type="100" refreshedVersion="8" minRefreshableVersion="5">
    <extLst>
      <ext xmlns:x15="http://schemas.microsoft.com/office/spreadsheetml/2010/11/main" uri="{DE250136-89BD-433C-8126-D09CA5730AF9}">
        <x15:connection id="2dbba1b8-f0ef-4abb-afae-dd121ce8c0c8">
          <x15:oledbPr connection="Provider=Microsoft.Mashup.OleDb.1;Data Source=$Workbook$;Location=&quot;Team Defense Table&quot;;Extended Properties=&quot;&quot;">
            <x15:dbTables>
              <x15:dbTable name="Team Defense Table"/>
            </x15:dbTables>
          </x15:oledbPr>
        </x15:connection>
      </ext>
    </extLst>
  </connection>
  <connection id="21" xr16:uid="{00000000-0015-0000-FFFF-FFFF16000000}" name="Query - Team Offense Table" description="Connection to the 'Team Offense Table' query in the workbook." type="100" refreshedVersion="8" minRefreshableVersion="5">
    <extLst>
      <ext xmlns:x15="http://schemas.microsoft.com/office/spreadsheetml/2010/11/main" uri="{DE250136-89BD-433C-8126-D09CA5730AF9}">
        <x15:connection id="c0e8f856-5a01-462f-9f40-71c1aac61bcc">
          <x15:oledbPr connection="Provider=Microsoft.Mashup.OleDb.1;Data Source=$Workbook$;Location=&quot;Team Offense Table&quot;;Extended Properties=&quot;&quot;">
            <x15:dbTables>
              <x15:dbTable name="Team Offense Table"/>
            </x15:dbTables>
          </x15:oledbPr>
        </x15:connection>
      </ext>
    </extLst>
  </connection>
  <connection id="22" xr16:uid="{764DA09A-F84A-4518-B3E1-E54C30B02BA5}" keepAlive="1" name="Query - TYPP" description="Connection to the 'TYPP' query in the workbook." type="5" refreshedVersion="8" background="1" saveData="1">
    <dbPr connection="Provider=Microsoft.Mashup.OleDb.1;Data Source=$Workbook$;Location=TYPP;Extended Properties=&quot;&quot;" command="SELECT * FROM [TYPP]"/>
  </connection>
  <connection id="23" xr16:uid="{00000000-0015-0000-FFFF-FFFF1800000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RICHVALUE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futureMetadata name="XLRICHVALUE" count="6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</future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6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</valueMetadata>
</metadata>
</file>

<file path=xl/sharedStrings.xml><?xml version="1.0" encoding="utf-8"?>
<sst xmlns="http://schemas.openxmlformats.org/spreadsheetml/2006/main" count="21336" uniqueCount="2787">
  <si>
    <t>Rank</t>
  </si>
  <si>
    <t>Team</t>
  </si>
  <si>
    <t>2024</t>
  </si>
  <si>
    <t>Last 3</t>
  </si>
  <si>
    <t>Last 1</t>
  </si>
  <si>
    <t>Home</t>
  </si>
  <si>
    <t>Away</t>
  </si>
  <si>
    <t>LA Chargers</t>
  </si>
  <si>
    <t>NY Giants</t>
  </si>
  <si>
    <t>LA Rams</t>
  </si>
  <si>
    <t>Green Bay</t>
  </si>
  <si>
    <t>Cincinnati</t>
  </si>
  <si>
    <t>Baltimore</t>
  </si>
  <si>
    <t>Seattle</t>
  </si>
  <si>
    <t>Philadelphia</t>
  </si>
  <si>
    <t>Minnesota</t>
  </si>
  <si>
    <t>Indianapolis</t>
  </si>
  <si>
    <t>Dallas</t>
  </si>
  <si>
    <t>Atlanta</t>
  </si>
  <si>
    <t>Washington</t>
  </si>
  <si>
    <t>Pittsburgh</t>
  </si>
  <si>
    <t>New Orleans</t>
  </si>
  <si>
    <t>Las Vegas</t>
  </si>
  <si>
    <t>Detroit</t>
  </si>
  <si>
    <t>Chicago</t>
  </si>
  <si>
    <t>Jacksonville</t>
  </si>
  <si>
    <t>San Francisco</t>
  </si>
  <si>
    <t>NY Jets</t>
  </si>
  <si>
    <t>Miami</t>
  </si>
  <si>
    <t>Tennessee</t>
  </si>
  <si>
    <t>Cleveland</t>
  </si>
  <si>
    <t>Houston</t>
  </si>
  <si>
    <t>Tampa Bay</t>
  </si>
  <si>
    <t>Arizona</t>
  </si>
  <si>
    <t>New England</t>
  </si>
  <si>
    <t>Kansas City</t>
  </si>
  <si>
    <t>Denver</t>
  </si>
  <si>
    <t>Buffalo</t>
  </si>
  <si>
    <t>Carolina</t>
  </si>
  <si>
    <t>Team Rankings</t>
  </si>
  <si>
    <t>2</t>
  </si>
  <si>
    <t>3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</si>
  <si>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</si>
  <si>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</si>
  <si>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</si>
  <si>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</si>
  <si>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</si>
  <si>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</si>
  <si>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</si>
  <si>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</si>
  <si>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</si>
  <si>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</si>
  <si>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</si>
  <si>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4</t>
  </si>
  <si>
    <t>Rk</t>
  </si>
  <si>
    <t>Tm</t>
  </si>
  <si>
    <t>G</t>
  </si>
  <si>
    <t>PF</t>
  </si>
  <si>
    <t>Yds</t>
  </si>
  <si>
    <t>Ply</t>
  </si>
  <si>
    <t>Y/P</t>
  </si>
  <si>
    <t>TO</t>
  </si>
  <si>
    <t>FL</t>
  </si>
  <si>
    <t>1stD</t>
  </si>
  <si>
    <t>Cmp</t>
  </si>
  <si>
    <t>Att</t>
  </si>
  <si>
    <t>TD</t>
  </si>
  <si>
    <t>Int</t>
  </si>
  <si>
    <t>NY/A</t>
  </si>
  <si>
    <t>Y/A</t>
  </si>
  <si>
    <t>Pen</t>
  </si>
  <si>
    <t>1stPy</t>
  </si>
  <si>
    <t>Sc%</t>
  </si>
  <si>
    <t>TO%</t>
  </si>
  <si>
    <t>EXP</t>
  </si>
  <si>
    <t>New Orleans Saints</t>
  </si>
  <si>
    <t>Tampa Bay Buccaneers</t>
  </si>
  <si>
    <t>Buffalo Bills</t>
  </si>
  <si>
    <t>Philadelphia Eagles</t>
  </si>
  <si>
    <t>Dallas Cowboys</t>
  </si>
  <si>
    <t>Houston Texans</t>
  </si>
  <si>
    <t>Green Bay Packers</t>
  </si>
  <si>
    <t>Minnesota Vikings</t>
  </si>
  <si>
    <t>Arizona Cardinals</t>
  </si>
  <si>
    <t>Indianapolis Colts</t>
  </si>
  <si>
    <t>Kansas City Chiefs</t>
  </si>
  <si>
    <t>9.4</t>
  </si>
  <si>
    <t>Detroit Lions</t>
  </si>
  <si>
    <t>Seattle Seahawks</t>
  </si>
  <si>
    <t>Chicago Bears</t>
  </si>
  <si>
    <t>Los Angeles Chargers</t>
  </si>
  <si>
    <t>Denver Broncos</t>
  </si>
  <si>
    <t>Washington Commanders</t>
  </si>
  <si>
    <t>Baltimore Ravens</t>
  </si>
  <si>
    <t>Los Angeles Rams</t>
  </si>
  <si>
    <t>Miami Dolphins</t>
  </si>
  <si>
    <t>Pittsburgh Steelers</t>
  </si>
  <si>
    <t>Tennessee Titans</t>
  </si>
  <si>
    <t>Jacksonville Jaguars</t>
  </si>
  <si>
    <t>Cleveland Browns</t>
  </si>
  <si>
    <t>New England Patriots</t>
  </si>
  <si>
    <t>Las Vegas Raiders</t>
  </si>
  <si>
    <t>Cincinnati Bengals</t>
  </si>
  <si>
    <t>Atlanta Falcons</t>
  </si>
  <si>
    <t>Carolina Panthers</t>
  </si>
  <si>
    <t>New York Giants</t>
  </si>
  <si>
    <t>New York Jets</t>
  </si>
  <si>
    <t>San Francisco 49ers</t>
  </si>
  <si>
    <t>Avg Team</t>
  </si>
  <si>
    <t>League Total</t>
  </si>
  <si>
    <t>Avg Tm/G</t>
  </si>
  <si>
    <t>Pro-football-reference</t>
  </si>
  <si>
    <t>PA</t>
  </si>
  <si>
    <t>Points Per Game</t>
  </si>
  <si>
    <t>Passing %</t>
  </si>
  <si>
    <t>Passing Yards</t>
  </si>
  <si>
    <t>Passing TDs</t>
  </si>
  <si>
    <t>Rushing Attempts</t>
  </si>
  <si>
    <t>Rushing Yards</t>
  </si>
  <si>
    <t>Yds_1</t>
  </si>
  <si>
    <t>1stD_2</t>
  </si>
  <si>
    <t>Att_3</t>
  </si>
  <si>
    <t>Yds_4</t>
  </si>
  <si>
    <t>TD_5</t>
  </si>
  <si>
    <t>1stD_6</t>
  </si>
  <si>
    <t>Yds_7</t>
  </si>
  <si>
    <t>Cmp%</t>
  </si>
  <si>
    <t>TD%</t>
  </si>
  <si>
    <t>Int%</t>
  </si>
  <si>
    <t>Lng</t>
  </si>
  <si>
    <t>AY/A</t>
  </si>
  <si>
    <t>Y/C</t>
  </si>
  <si>
    <t>Y/G</t>
  </si>
  <si>
    <t>Rate</t>
  </si>
  <si>
    <t>Sk</t>
  </si>
  <si>
    <t>Sk%</t>
  </si>
  <si>
    <t>ANY/A</t>
  </si>
  <si>
    <t>4QC</t>
  </si>
  <si>
    <t>GWD</t>
  </si>
  <si>
    <t>RshTD</t>
  </si>
  <si>
    <t>RecTD</t>
  </si>
  <si>
    <t>PR TD</t>
  </si>
  <si>
    <t>KR TD</t>
  </si>
  <si>
    <t>FblTD</t>
  </si>
  <si>
    <t>IntTD</t>
  </si>
  <si>
    <t>OthTD</t>
  </si>
  <si>
    <t>AllTD</t>
  </si>
  <si>
    <t>2PM</t>
  </si>
  <si>
    <t>2PA</t>
  </si>
  <si>
    <t>D2P</t>
  </si>
  <si>
    <t>XPM</t>
  </si>
  <si>
    <t>XPA</t>
  </si>
  <si>
    <t>FGM</t>
  </si>
  <si>
    <t>FGA</t>
  </si>
  <si>
    <t>Sfty</t>
  </si>
  <si>
    <t>Pts</t>
  </si>
  <si>
    <t>Pts/G</t>
  </si>
  <si>
    <t>Fmb</t>
  </si>
  <si>
    <t>PD</t>
  </si>
  <si>
    <t>QBHits</t>
  </si>
  <si>
    <t>TFL</t>
  </si>
  <si>
    <t>Team Offense Table</t>
  </si>
  <si>
    <t>Passing Offense Table</t>
  </si>
  <si>
    <t>Rushing Offense Table</t>
  </si>
  <si>
    <t>Scoring Offense Table</t>
  </si>
  <si>
    <t>Team Defense Table</t>
  </si>
  <si>
    <t>Passing Defense Table</t>
  </si>
  <si>
    <t>Rushing Defense Table</t>
  </si>
  <si>
    <t>Scoring Defense Table</t>
  </si>
  <si>
    <t>Passing Yards/Game</t>
  </si>
  <si>
    <t>Interceptions Thrown</t>
  </si>
  <si>
    <t>Times Sacked</t>
  </si>
  <si>
    <t>Passing Stats</t>
  </si>
  <si>
    <t>Rushing Stats</t>
  </si>
  <si>
    <t>Rushing Yards per attempt</t>
  </si>
  <si>
    <t>Rushing Yards Per Game</t>
  </si>
  <si>
    <t>Rushing Touchdowns</t>
  </si>
  <si>
    <t>Rushing Fumbles</t>
  </si>
  <si>
    <t>Color Codes</t>
  </si>
  <si>
    <t>00563C</t>
  </si>
  <si>
    <t>Logo</t>
  </si>
  <si>
    <t>3091, E7042D</t>
  </si>
  <si>
    <t>008F99, FF4B00</t>
  </si>
  <si>
    <t>001D43</t>
  </si>
  <si>
    <t>001D43, E7032A</t>
  </si>
  <si>
    <t>001D67, B9000A</t>
  </si>
  <si>
    <t>255D7E</t>
  </si>
  <si>
    <t>690C0C, FFB700</t>
  </si>
  <si>
    <t>240B61, A77700</t>
  </si>
  <si>
    <t>FF4E02</t>
  </si>
  <si>
    <t>FF3900, 302D32</t>
  </si>
  <si>
    <t>FFB700</t>
  </si>
  <si>
    <t>FF3F00, 000F26</t>
  </si>
  <si>
    <t>0077BA, AFB7BC</t>
  </si>
  <si>
    <t>03342D, FEBD15</t>
  </si>
  <si>
    <t>4F2683, FFC62F</t>
  </si>
  <si>
    <t>FF0024, 000711</t>
  </si>
  <si>
    <t xml:space="preserve">00306B, </t>
  </si>
  <si>
    <t>E9A30D, 006779</t>
  </si>
  <si>
    <t>0093DE, 001B42</t>
  </si>
  <si>
    <t>C3122D</t>
  </si>
  <si>
    <t>0086D3</t>
  </si>
  <si>
    <t>DCBD8C</t>
  </si>
  <si>
    <t>FF4B00, 001D41</t>
  </si>
  <si>
    <t>FF1135</t>
  </si>
  <si>
    <t>A4AEB1</t>
  </si>
  <si>
    <t>FFC300, 0081CA</t>
  </si>
  <si>
    <t>B01E3E</t>
  </si>
  <si>
    <t>13594, FFC401</t>
  </si>
  <si>
    <t>C70000, BE9A59</t>
  </si>
  <si>
    <t>001C42, 00BF00</t>
  </si>
  <si>
    <t>Drive Averages</t>
  </si>
  <si>
    <t>#Dr</t>
  </si>
  <si>
    <t>Plays</t>
  </si>
  <si>
    <t>Plays_1</t>
  </si>
  <si>
    <t>Start</t>
  </si>
  <si>
    <t>Time</t>
  </si>
  <si>
    <t>% end w/points</t>
  </si>
  <si>
    <t>average play per drive</t>
  </si>
  <si>
    <t>Net yards per drive</t>
  </si>
  <si>
    <t>Drive Duration</t>
  </si>
  <si>
    <t>Power Rating</t>
  </si>
  <si>
    <t xml:space="preserve">Power Rating </t>
  </si>
  <si>
    <t>Interceptions</t>
  </si>
  <si>
    <t>Away Team Offense</t>
  </si>
  <si>
    <t>Home Team Defense</t>
  </si>
  <si>
    <t>Away Team Defense</t>
  </si>
  <si>
    <t>Home Team Offense</t>
  </si>
  <si>
    <t>PHI, WAS</t>
  </si>
  <si>
    <t>DEN</t>
  </si>
  <si>
    <t>LAC, CLE, NO, NYJ, ATL, SEA, CHI (Teams to FADE week 1)</t>
  </si>
  <si>
    <t>KC, CIN, ARI, PIT, TB, SF, MIN</t>
  </si>
  <si>
    <t>Over Wins</t>
  </si>
  <si>
    <t>Under Wins</t>
  </si>
  <si>
    <t>Cover Wins</t>
  </si>
  <si>
    <t>Not Cover</t>
  </si>
  <si>
    <t>Total Games</t>
  </si>
  <si>
    <t>ATL</t>
  </si>
  <si>
    <t>BUF</t>
  </si>
  <si>
    <t>CAR</t>
  </si>
  <si>
    <t>CHI</t>
  </si>
  <si>
    <t>CIN</t>
  </si>
  <si>
    <t>CLE</t>
  </si>
  <si>
    <t>CLT</t>
  </si>
  <si>
    <t>CRD</t>
  </si>
  <si>
    <t>DAL</t>
  </si>
  <si>
    <t>DET</t>
  </si>
  <si>
    <t>GNB</t>
  </si>
  <si>
    <t>HTX</t>
  </si>
  <si>
    <t>JAX</t>
  </si>
  <si>
    <t>KAN</t>
  </si>
  <si>
    <t>MIA</t>
  </si>
  <si>
    <t>MIN</t>
  </si>
  <si>
    <t>NOR</t>
  </si>
  <si>
    <t>NWE</t>
  </si>
  <si>
    <t>NYG</t>
  </si>
  <si>
    <t>NYJ</t>
  </si>
  <si>
    <t>OTI</t>
  </si>
  <si>
    <t>PHI</t>
  </si>
  <si>
    <t>PIT</t>
  </si>
  <si>
    <t>RAI</t>
  </si>
  <si>
    <t>RAM</t>
  </si>
  <si>
    <t>RAV</t>
  </si>
  <si>
    <t>SDG</t>
  </si>
  <si>
    <t>SEA</t>
  </si>
  <si>
    <t>SFO</t>
  </si>
  <si>
    <t>TAM</t>
  </si>
  <si>
    <t>WAS</t>
  </si>
  <si>
    <t>PYTHON</t>
  </si>
  <si>
    <t>Location</t>
  </si>
  <si>
    <t>Over</t>
  </si>
  <si>
    <t>Under</t>
  </si>
  <si>
    <t>Cover</t>
  </si>
  <si>
    <t>2024 Total/ATS</t>
  </si>
  <si>
    <t>Game</t>
  </si>
  <si>
    <t>Spread</t>
  </si>
  <si>
    <t>Total</t>
  </si>
  <si>
    <t>Over_Pred</t>
  </si>
  <si>
    <t>Under_Pred</t>
  </si>
  <si>
    <t>Cover_Pred</t>
  </si>
  <si>
    <t>Cover_Pred_Model</t>
  </si>
  <si>
    <t>Opp_Pts_Pred</t>
  </si>
  <si>
    <t>Tm_Pts_Pred</t>
  </si>
  <si>
    <t>Total_Pred</t>
  </si>
  <si>
    <t>Over_Prob</t>
  </si>
  <si>
    <t>Under_Prob</t>
  </si>
  <si>
    <t>Cover_Prob</t>
  </si>
  <si>
    <t>dal @ phi</t>
  </si>
  <si>
    <t>Not Under</t>
  </si>
  <si>
    <t>No Cover</t>
  </si>
  <si>
    <t>kan @ sdg</t>
  </si>
  <si>
    <t>tam @ atl</t>
  </si>
  <si>
    <t>Not Over</t>
  </si>
  <si>
    <t>cin @ cle</t>
  </si>
  <si>
    <t>mia @ clt</t>
  </si>
  <si>
    <t>car @ jax</t>
  </si>
  <si>
    <t>crd @ nor</t>
  </si>
  <si>
    <t>rai @ nwe</t>
  </si>
  <si>
    <t>pit @ nyj</t>
  </si>
  <si>
    <t>nyg @ was</t>
  </si>
  <si>
    <t>oti @ den</t>
  </si>
  <si>
    <t>sfo @ sea</t>
  </si>
  <si>
    <t>det @ gnb</t>
  </si>
  <si>
    <t>htx @ ram</t>
  </si>
  <si>
    <t>rav @ buf</t>
  </si>
  <si>
    <t>min @ chi</t>
  </si>
  <si>
    <t>Week</t>
  </si>
  <si>
    <t>2025</t>
  </si>
  <si>
    <t>1</t>
  </si>
  <si>
    <t>--</t>
  </si>
  <si>
    <t>21.1</t>
  </si>
  <si>
    <t>19.5</t>
  </si>
  <si>
    <t>18.9</t>
  </si>
  <si>
    <t>17.9</t>
  </si>
  <si>
    <t>16</t>
  </si>
  <si>
    <t>15.9</t>
  </si>
  <si>
    <t>17</t>
  </si>
  <si>
    <t>15.4</t>
  </si>
  <si>
    <t>18</t>
  </si>
  <si>
    <t>14.6</t>
  </si>
  <si>
    <t>19</t>
  </si>
  <si>
    <t>14.5</t>
  </si>
  <si>
    <t>20</t>
  </si>
  <si>
    <t>21</t>
  </si>
  <si>
    <t>12.7</t>
  </si>
  <si>
    <t>22</t>
  </si>
  <si>
    <t>23</t>
  </si>
  <si>
    <t>24</t>
  </si>
  <si>
    <t>12.1</t>
  </si>
  <si>
    <t>25</t>
  </si>
  <si>
    <t>11.3</t>
  </si>
  <si>
    <t>26</t>
  </si>
  <si>
    <t>11.1</t>
  </si>
  <si>
    <t>27</t>
  </si>
  <si>
    <t>10.8</t>
  </si>
  <si>
    <t>28</t>
  </si>
  <si>
    <t>29</t>
  </si>
  <si>
    <t>30</t>
  </si>
  <si>
    <t>8.3</t>
  </si>
  <si>
    <t>31</t>
  </si>
  <si>
    <t>0</t>
  </si>
  <si>
    <t>15.0</t>
  </si>
  <si>
    <t>14.0</t>
  </si>
  <si>
    <t>16.0</t>
  </si>
  <si>
    <t>2.0</t>
  </si>
  <si>
    <t>12.3</t>
  </si>
  <si>
    <t>13.2</t>
  </si>
  <si>
    <t>32</t>
  </si>
  <si>
    <t>Week 2 (2015-2024)</t>
  </si>
  <si>
    <t>Win percentage for home teams favored from -6.5 to -5.5 in week 2: 57.14% (12 of 21) Cover percentage for home teams favored from -6.5 to -5.5 in week 2: 19.05% (4 of 21)</t>
  </si>
  <si>
    <t>Win percentage for road favorites in week 2 (2021-2024): 66.67% (16 of 24)</t>
  </si>
  <si>
    <t>was @ gnb</t>
  </si>
  <si>
    <t>buf @ nyj</t>
  </si>
  <si>
    <t>chi @ det</t>
  </si>
  <si>
    <t>cle @ rav</t>
  </si>
  <si>
    <t>jax @ cin</t>
  </si>
  <si>
    <t>nwe @ mia</t>
  </si>
  <si>
    <t>nyg @ dal</t>
  </si>
  <si>
    <t>ram @ oti</t>
  </si>
  <si>
    <t>sea @ pit</t>
  </si>
  <si>
    <t>sfo @ nor</t>
  </si>
  <si>
    <t>car @ crd</t>
  </si>
  <si>
    <t>den @ clt</t>
  </si>
  <si>
    <t>phi @ kan</t>
  </si>
  <si>
    <t>atl @ min</t>
  </si>
  <si>
    <t>tam @ htx</t>
  </si>
  <si>
    <t>sdg @ rai</t>
  </si>
  <si>
    <t>Act_Opp_Pts</t>
  </si>
  <si>
    <t>Act_Tm_Pts</t>
  </si>
  <si>
    <t>Act_Total</t>
  </si>
  <si>
    <t>Total_Kneibors</t>
  </si>
  <si>
    <t>Total_Kneibors %</t>
  </si>
  <si>
    <t>Home TeamCover %</t>
  </si>
  <si>
    <t>Error_Spread_Opp</t>
  </si>
  <si>
    <t>Error_Spread_Tm</t>
  </si>
  <si>
    <t>ABS_Spread_Opp</t>
  </si>
  <si>
    <t>ABS_Spread_Tm</t>
  </si>
  <si>
    <t>Squared_Error_Opp</t>
  </si>
  <si>
    <t>Squared_Error_Tm</t>
  </si>
  <si>
    <t>%_Error_Opp</t>
  </si>
  <si>
    <t>%_Error_Tm</t>
  </si>
  <si>
    <t>Mean_Absolute_Error_Opp</t>
  </si>
  <si>
    <t>Mean_Absolute_Error_Tm</t>
  </si>
  <si>
    <t>Mean_Squared_Error_Opp</t>
  </si>
  <si>
    <t>Mean_Squared_Error_Tm</t>
  </si>
  <si>
    <t>Root_Mean_Squared_Error_Opp</t>
  </si>
  <si>
    <t>Root_Mean_Squared_Error_Tm</t>
  </si>
  <si>
    <t>STDEV_Opp</t>
  </si>
  <si>
    <t>STDEV_Tm</t>
  </si>
  <si>
    <t>18.0</t>
  </si>
  <si>
    <t>15.7</t>
  </si>
  <si>
    <t>18.8</t>
  </si>
  <si>
    <t>13.3</t>
  </si>
  <si>
    <t>16.9</t>
  </si>
  <si>
    <t>14.8</t>
  </si>
  <si>
    <t>16.2</t>
  </si>
  <si>
    <t>17.3</t>
  </si>
  <si>
    <t>15.8</t>
  </si>
  <si>
    <t>12.8</t>
  </si>
  <si>
    <t>14.9</t>
  </si>
  <si>
    <t>12.0</t>
  </si>
  <si>
    <t>11.6</t>
  </si>
  <si>
    <t>16.3</t>
  </si>
  <si>
    <t>14.1</t>
  </si>
  <si>
    <t>13.5</t>
  </si>
  <si>
    <t>13.7</t>
  </si>
  <si>
    <t>13.0</t>
  </si>
  <si>
    <t>10.9</t>
  </si>
  <si>
    <t>16.1</t>
  </si>
  <si>
    <t>12.5</t>
  </si>
  <si>
    <t>11.7</t>
  </si>
  <si>
    <t>11.4</t>
  </si>
  <si>
    <t>10.1</t>
  </si>
  <si>
    <t>10.5</t>
  </si>
  <si>
    <t>13.4</t>
  </si>
  <si>
    <t>9.8</t>
  </si>
  <si>
    <t>Own 28.9</t>
  </si>
  <si>
    <t>3.3</t>
  </si>
  <si>
    <t>11.5</t>
  </si>
  <si>
    <t>10.3</t>
  </si>
  <si>
    <t>8.5</t>
  </si>
  <si>
    <t>0.7</t>
  </si>
  <si>
    <t>0.6</t>
  </si>
  <si>
    <t>9.5</t>
  </si>
  <si>
    <t>10.2</t>
  </si>
  <si>
    <t>11.8</t>
  </si>
  <si>
    <t>12.4</t>
  </si>
  <si>
    <t>13.1</t>
  </si>
  <si>
    <t>14.2</t>
  </si>
  <si>
    <t>14.4</t>
  </si>
  <si>
    <t>14.7</t>
  </si>
  <si>
    <t>15.1</t>
  </si>
  <si>
    <t>15.6</t>
  </si>
  <si>
    <t>17.1</t>
  </si>
  <si>
    <t>18.3</t>
  </si>
  <si>
    <t>19.0</t>
  </si>
  <si>
    <t>1.3</t>
  </si>
  <si>
    <t>-0.3</t>
  </si>
  <si>
    <t>1.5</t>
  </si>
  <si>
    <t>mia @ buf</t>
  </si>
  <si>
    <t>gnb @ cle</t>
  </si>
  <si>
    <t>htx @ jax</t>
  </si>
  <si>
    <t>cin @ min</t>
  </si>
  <si>
    <t>atl @ car</t>
  </si>
  <si>
    <t>pit @ nwe</t>
  </si>
  <si>
    <t>ram @ phi</t>
  </si>
  <si>
    <t>rai @ was</t>
  </si>
  <si>
    <t>nyj @ tam</t>
  </si>
  <si>
    <t>clt @ oti</t>
  </si>
  <si>
    <t>nor @ sea</t>
  </si>
  <si>
    <t>den @ sdg</t>
  </si>
  <si>
    <t>dal @ chi</t>
  </si>
  <si>
    <t>crd @ sfo</t>
  </si>
  <si>
    <t>kan @ nyg</t>
  </si>
  <si>
    <t>det @ rav</t>
  </si>
  <si>
    <t>pit</t>
  </si>
  <si>
    <t>new</t>
  </si>
  <si>
    <t>Home_PRED_COVER</t>
  </si>
  <si>
    <t>Home PRED_COVER</t>
  </si>
  <si>
    <t>Range</t>
  </si>
  <si>
    <t>PR</t>
  </si>
  <si>
    <t>20.0</t>
  </si>
  <si>
    <t>23.1</t>
  </si>
  <si>
    <t>22.3</t>
  </si>
  <si>
    <t>17.4</t>
  </si>
  <si>
    <t>17.2</t>
  </si>
  <si>
    <t>26.3</t>
  </si>
  <si>
    <t>15.3</t>
  </si>
  <si>
    <t>15.2</t>
  </si>
  <si>
    <t>13.9</t>
  </si>
  <si>
    <t>15.5</t>
  </si>
  <si>
    <t>13.6</t>
  </si>
  <si>
    <t>8.7</t>
  </si>
  <si>
    <t>10.4</t>
  </si>
  <si>
    <t>11.2</t>
  </si>
  <si>
    <t>11.9</t>
  </si>
  <si>
    <t>7.3</t>
  </si>
  <si>
    <t>7.5</t>
  </si>
  <si>
    <t>12.2</t>
  </si>
  <si>
    <t>11.0</t>
  </si>
  <si>
    <t>Own 31.8</t>
  </si>
  <si>
    <t>4.7</t>
  </si>
  <si>
    <t>7.7</t>
  </si>
  <si>
    <t>6.3</t>
  </si>
  <si>
    <t>4.8</t>
  </si>
  <si>
    <t>3.7</t>
  </si>
  <si>
    <t>7.8</t>
  </si>
  <si>
    <t>4.0</t>
  </si>
  <si>
    <t>1.8</t>
  </si>
  <si>
    <t>7.9</t>
  </si>
  <si>
    <t>10.7</t>
  </si>
  <si>
    <t>9.6</t>
  </si>
  <si>
    <t>16.8</t>
  </si>
  <si>
    <t>20.7</t>
  </si>
  <si>
    <t>18.4</t>
  </si>
  <si>
    <t>28.2</t>
  </si>
  <si>
    <t>29.9</t>
  </si>
  <si>
    <t>2.8</t>
  </si>
  <si>
    <t>0.9</t>
  </si>
  <si>
    <t>1.1</t>
  </si>
  <si>
    <t>2.3</t>
  </si>
  <si>
    <t>3.2</t>
  </si>
  <si>
    <t>1.0</t>
  </si>
  <si>
    <t>sea @ crd</t>
  </si>
  <si>
    <t>min @ pit</t>
  </si>
  <si>
    <t>sdg @ nyg</t>
  </si>
  <si>
    <t>car @ nwe</t>
  </si>
  <si>
    <t>phi @ tam</t>
  </si>
  <si>
    <t>was @ atl</t>
  </si>
  <si>
    <t>cle @ det</t>
  </si>
  <si>
    <t>oti @ htx</t>
  </si>
  <si>
    <t>nor @ buf</t>
  </si>
  <si>
    <t>clt @ ram</t>
  </si>
  <si>
    <t>jax @ sfo</t>
  </si>
  <si>
    <t>rav @ kan</t>
  </si>
  <si>
    <t>chi @ rai</t>
  </si>
  <si>
    <t>gnb @ dal</t>
  </si>
  <si>
    <t>nyj @ mia</t>
  </si>
  <si>
    <t>cin @ den</t>
  </si>
  <si>
    <t>Model Predictions</t>
  </si>
  <si>
    <t>Vegas Lines</t>
  </si>
  <si>
    <t>YPPPR</t>
  </si>
  <si>
    <t>MyPRSPREAD</t>
  </si>
  <si>
    <t>Cover_Pred_%</t>
  </si>
  <si>
    <t>Kneighbors Total</t>
  </si>
  <si>
    <t>Over_Pred_%</t>
  </si>
  <si>
    <t>Total Kneighbors</t>
  </si>
  <si>
    <t>Model_Cover_Pred</t>
  </si>
  <si>
    <t>22.0</t>
  </si>
  <si>
    <t>26.8</t>
  </si>
  <si>
    <t>16.7</t>
  </si>
  <si>
    <t>16.4</t>
  </si>
  <si>
    <t>17.7</t>
  </si>
  <si>
    <t>17.6</t>
  </si>
  <si>
    <t>18.5</t>
  </si>
  <si>
    <t>17.0</t>
  </si>
  <si>
    <t>16.5</t>
  </si>
  <si>
    <t>17.5</t>
  </si>
  <si>
    <t>13.8</t>
  </si>
  <si>
    <t>14.3</t>
  </si>
  <si>
    <t>20.6</t>
  </si>
  <si>
    <t>12.9</t>
  </si>
  <si>
    <t>24.9</t>
  </si>
  <si>
    <t>12.6</t>
  </si>
  <si>
    <t>19.2</t>
  </si>
  <si>
    <t>8.1</t>
  </si>
  <si>
    <t>9.0</t>
  </si>
  <si>
    <t>8.8</t>
  </si>
  <si>
    <t>Own 31.9</t>
  </si>
  <si>
    <t>9.3</t>
  </si>
  <si>
    <t>8.4</t>
  </si>
  <si>
    <t>8.2</t>
  </si>
  <si>
    <t>9.2</t>
  </si>
  <si>
    <t>10.0</t>
  </si>
  <si>
    <t>18.2</t>
  </si>
  <si>
    <t>25.7</t>
  </si>
  <si>
    <t>19.8</t>
  </si>
  <si>
    <t>sfo @ ram</t>
  </si>
  <si>
    <t>min @ cle</t>
  </si>
  <si>
    <t>mia @ car</t>
  </si>
  <si>
    <t>rai @ clt</t>
  </si>
  <si>
    <t>nyg @ nor</t>
  </si>
  <si>
    <t>htx @ rav</t>
  </si>
  <si>
    <t>den @ phi</t>
  </si>
  <si>
    <t>dal @ nyj</t>
  </si>
  <si>
    <t>oti @ crd</t>
  </si>
  <si>
    <t>tam @ sea</t>
  </si>
  <si>
    <t>det @ cin</t>
  </si>
  <si>
    <t>was @ sdg</t>
  </si>
  <si>
    <t>nwe @ buf</t>
  </si>
  <si>
    <t>kan @ jax</t>
  </si>
  <si>
    <t>Opp_rYds</t>
  </si>
  <si>
    <t>Opp_rY/A</t>
  </si>
  <si>
    <t>Opp_pYds</t>
  </si>
  <si>
    <t>Tm_pYds</t>
  </si>
  <si>
    <t>Tm_pTD</t>
  </si>
  <si>
    <t>Tm_rYds</t>
  </si>
  <si>
    <t>Tm_rTD</t>
  </si>
  <si>
    <t>Tm_rY/A</t>
  </si>
  <si>
    <t>Opp_pTD</t>
  </si>
  <si>
    <t>Opp_rTD</t>
  </si>
  <si>
    <t>Fanduel</t>
  </si>
  <si>
    <t>IND</t>
  </si>
  <si>
    <t>TEN</t>
  </si>
  <si>
    <t>LV</t>
  </si>
  <si>
    <t>LAC</t>
  </si>
  <si>
    <t>NO</t>
  </si>
  <si>
    <t>TB</t>
  </si>
  <si>
    <t>BAL</t>
  </si>
  <si>
    <t>HOU</t>
  </si>
  <si>
    <t>ARI</t>
  </si>
  <si>
    <t>season</t>
  </si>
  <si>
    <t/>
  </si>
  <si>
    <t>Player</t>
  </si>
  <si>
    <t>FantPos</t>
  </si>
  <si>
    <t>Age</t>
  </si>
  <si>
    <t>GS</t>
  </si>
  <si>
    <t>Tgt</t>
  </si>
  <si>
    <t>Rec</t>
  </si>
  <si>
    <t>Y/R</t>
  </si>
  <si>
    <t>2PP</t>
  </si>
  <si>
    <t>FantPt</t>
  </si>
  <si>
    <t>PPR</t>
  </si>
  <si>
    <t>DKPt</t>
  </si>
  <si>
    <t>FDPt</t>
  </si>
  <si>
    <t>VBD</t>
  </si>
  <si>
    <t>PosRank</t>
  </si>
  <si>
    <t>OvRank</t>
  </si>
  <si>
    <t>Puka Nacua</t>
  </si>
  <si>
    <t>LAR</t>
  </si>
  <si>
    <t>WR</t>
  </si>
  <si>
    <t>52</t>
  </si>
  <si>
    <t>17.33</t>
  </si>
  <si>
    <t>62</t>
  </si>
  <si>
    <t>82</t>
  </si>
  <si>
    <t>51</t>
  </si>
  <si>
    <t>Christian McCaffrey</t>
  </si>
  <si>
    <t>RB</t>
  </si>
  <si>
    <t>91</t>
  </si>
  <si>
    <t>282</t>
  </si>
  <si>
    <t>39</t>
  </si>
  <si>
    <t>387</t>
  </si>
  <si>
    <t>85</t>
  </si>
  <si>
    <t>45</t>
  </si>
  <si>
    <t>James Cook</t>
  </si>
  <si>
    <t>75</t>
  </si>
  <si>
    <t>401</t>
  </si>
  <si>
    <t>89</t>
  </si>
  <si>
    <t>7.42</t>
  </si>
  <si>
    <t>79</t>
  </si>
  <si>
    <t>Jonathan Taylor</t>
  </si>
  <si>
    <t>77</t>
  </si>
  <si>
    <t>414</t>
  </si>
  <si>
    <t>113</t>
  </si>
  <si>
    <t>37</t>
  </si>
  <si>
    <t>Amon-Ra St. Brown</t>
  </si>
  <si>
    <t>3.50</t>
  </si>
  <si>
    <t>307</t>
  </si>
  <si>
    <t>67</t>
  </si>
  <si>
    <t>94.4</t>
  </si>
  <si>
    <t>Bijan Robinson</t>
  </si>
  <si>
    <t>64</t>
  </si>
  <si>
    <t>314</t>
  </si>
  <si>
    <t>270</t>
  </si>
  <si>
    <t>15.00</t>
  </si>
  <si>
    <t>70</t>
  </si>
  <si>
    <t>Kyren Williams</t>
  </si>
  <si>
    <t>368</t>
  </si>
  <si>
    <t>118</t>
  </si>
  <si>
    <t>69</t>
  </si>
  <si>
    <t>84.6</t>
  </si>
  <si>
    <t>76.6</t>
  </si>
  <si>
    <t>Rome Odunze</t>
  </si>
  <si>
    <t>35</t>
  </si>
  <si>
    <t>296</t>
  </si>
  <si>
    <t>60</t>
  </si>
  <si>
    <t>79.6</t>
  </si>
  <si>
    <t>82.6</t>
  </si>
  <si>
    <t>69.6</t>
  </si>
  <si>
    <t>Quentin Johnston</t>
  </si>
  <si>
    <t>-2</t>
  </si>
  <si>
    <t>-2.00</t>
  </si>
  <si>
    <t>36</t>
  </si>
  <si>
    <t>337</t>
  </si>
  <si>
    <t>58</t>
  </si>
  <si>
    <t>George Pickens</t>
  </si>
  <si>
    <t>33</t>
  </si>
  <si>
    <t>300</t>
  </si>
  <si>
    <t>54</t>
  </si>
  <si>
    <t>Josh Allen</t>
  </si>
  <si>
    <t>QB</t>
  </si>
  <si>
    <t>121</t>
  </si>
  <si>
    <t>159</t>
  </si>
  <si>
    <t>98</t>
  </si>
  <si>
    <t>99.5</t>
  </si>
  <si>
    <t>Josh Jacobs</t>
  </si>
  <si>
    <t>80</t>
  </si>
  <si>
    <t>266</t>
  </si>
  <si>
    <t>3.33</t>
  </si>
  <si>
    <t>119</t>
  </si>
  <si>
    <t>63</t>
  </si>
  <si>
    <t>Davante Adams</t>
  </si>
  <si>
    <t>46</t>
  </si>
  <si>
    <t>357</t>
  </si>
  <si>
    <t>75.7</t>
  </si>
  <si>
    <t>Emeka Egbuka</t>
  </si>
  <si>
    <t>4.50</t>
  </si>
  <si>
    <t>53</t>
  </si>
  <si>
    <t>Matthew Stafford</t>
  </si>
  <si>
    <t>122</t>
  </si>
  <si>
    <t>183</t>
  </si>
  <si>
    <t>-4</t>
  </si>
  <si>
    <t>Javonte Williams</t>
  </si>
  <si>
    <t>312</t>
  </si>
  <si>
    <t>74</t>
  </si>
  <si>
    <t>61</t>
  </si>
  <si>
    <t>Travis Etienne</t>
  </si>
  <si>
    <t>65</t>
  </si>
  <si>
    <t>394</t>
  </si>
  <si>
    <t>Jahmyr Gibbs</t>
  </si>
  <si>
    <t>271</t>
  </si>
  <si>
    <t>59</t>
  </si>
  <si>
    <t>79.0</t>
  </si>
  <si>
    <t>Garrett Wilson</t>
  </si>
  <si>
    <t>38</t>
  </si>
  <si>
    <t>311</t>
  </si>
  <si>
    <t>49</t>
  </si>
  <si>
    <t>Lamar Jackson</t>
  </si>
  <si>
    <t>68</t>
  </si>
  <si>
    <t>95</t>
  </si>
  <si>
    <t>869</t>
  </si>
  <si>
    <t>166</t>
  </si>
  <si>
    <t>7.90</t>
  </si>
  <si>
    <t>93</t>
  </si>
  <si>
    <t>93.4</t>
  </si>
  <si>
    <t>101.4</t>
  </si>
  <si>
    <t>De'Von Achane</t>
  </si>
  <si>
    <t>50</t>
  </si>
  <si>
    <t>246</t>
  </si>
  <si>
    <t>4.92</t>
  </si>
  <si>
    <t>143</t>
  </si>
  <si>
    <t>57</t>
  </si>
  <si>
    <t>Tre Tucker</t>
  </si>
  <si>
    <t>LVR</t>
  </si>
  <si>
    <t>5.00</t>
  </si>
  <si>
    <t>224</t>
  </si>
  <si>
    <t>48</t>
  </si>
  <si>
    <t>Jaxon Smith-Njigba</t>
  </si>
  <si>
    <t>3.67</t>
  </si>
  <si>
    <t>34</t>
  </si>
  <si>
    <t>402</t>
  </si>
  <si>
    <t>Courtland Sutton</t>
  </si>
  <si>
    <t>53.6</t>
  </si>
  <si>
    <t>Patrick Mahomes</t>
  </si>
  <si>
    <t>87</t>
  </si>
  <si>
    <t>142</t>
  </si>
  <si>
    <t>130</t>
  </si>
  <si>
    <t>Bucky Irving</t>
  </si>
  <si>
    <t>71</t>
  </si>
  <si>
    <t>237</t>
  </si>
  <si>
    <t>3.34</t>
  </si>
  <si>
    <t>193</t>
  </si>
  <si>
    <t>10.16</t>
  </si>
  <si>
    <t>72.0</t>
  </si>
  <si>
    <t>62.5</t>
  </si>
  <si>
    <t>D.K. Metcalf</t>
  </si>
  <si>
    <t>261</t>
  </si>
  <si>
    <t>44</t>
  </si>
  <si>
    <t>Ashton Jeanty</t>
  </si>
  <si>
    <t>59.2</t>
  </si>
  <si>
    <t>J.K. Dobbins</t>
  </si>
  <si>
    <t>323</t>
  </si>
  <si>
    <t>5.67</t>
  </si>
  <si>
    <t>57.1</t>
  </si>
  <si>
    <t>60.1</t>
  </si>
  <si>
    <t>Deebo Samuel</t>
  </si>
  <si>
    <t>6.57</t>
  </si>
  <si>
    <t>204</t>
  </si>
  <si>
    <t>43</t>
  </si>
  <si>
    <t>Romeo Doubs</t>
  </si>
  <si>
    <t>179</t>
  </si>
  <si>
    <t>13.77</t>
  </si>
  <si>
    <t>42</t>
  </si>
  <si>
    <t>Michael Pittman Jr.</t>
  </si>
  <si>
    <t>234</t>
  </si>
  <si>
    <t>41</t>
  </si>
  <si>
    <t>65.4</t>
  </si>
  <si>
    <t>Keenan Allen</t>
  </si>
  <si>
    <t>231</t>
  </si>
  <si>
    <t>Hunter Henry</t>
  </si>
  <si>
    <t>TE</t>
  </si>
  <si>
    <t>45.9</t>
  </si>
  <si>
    <t>Omarion Hampton</t>
  </si>
  <si>
    <t>110</t>
  </si>
  <si>
    <t>Jalen Hurts</t>
  </si>
  <si>
    <t>101</t>
  </si>
  <si>
    <t>84</t>
  </si>
  <si>
    <t>Saquon Barkley</t>
  </si>
  <si>
    <t>Malik Nabers</t>
  </si>
  <si>
    <t>15.06</t>
  </si>
  <si>
    <t>48.1</t>
  </si>
  <si>
    <t>Justin Jefferson</t>
  </si>
  <si>
    <t>4.00</t>
  </si>
  <si>
    <t>326</t>
  </si>
  <si>
    <t>61.0</t>
  </si>
  <si>
    <t>40</t>
  </si>
  <si>
    <t>Drake Maye</t>
  </si>
  <si>
    <t>123</t>
  </si>
  <si>
    <t>2.00</t>
  </si>
  <si>
    <t>Kenneth Walker III</t>
  </si>
  <si>
    <t>244</t>
  </si>
  <si>
    <t>Dalton Kincaid</t>
  </si>
  <si>
    <t>52.9</t>
  </si>
  <si>
    <t>Caleb Williams</t>
  </si>
  <si>
    <t>81</t>
  </si>
  <si>
    <t>Zay Flowers</t>
  </si>
  <si>
    <t>305</t>
  </si>
  <si>
    <t>Tucker Kraft</t>
  </si>
  <si>
    <t>3.00</t>
  </si>
  <si>
    <t>225</t>
  </si>
  <si>
    <t>50.8</t>
  </si>
  <si>
    <t>53.8</t>
  </si>
  <si>
    <t>Jake Tonges</t>
  </si>
  <si>
    <t>47</t>
  </si>
  <si>
    <t>David Montgomery</t>
  </si>
  <si>
    <t>245</t>
  </si>
  <si>
    <t>Derrick Henry</t>
  </si>
  <si>
    <t>284</t>
  </si>
  <si>
    <t>5.80</t>
  </si>
  <si>
    <t>9.00</t>
  </si>
  <si>
    <t>48.0</t>
  </si>
  <si>
    <t>Nico Collins</t>
  </si>
  <si>
    <t>260</t>
  </si>
  <si>
    <t>58.0</t>
  </si>
  <si>
    <t>45.0</t>
  </si>
  <si>
    <t>Tyquan Thornton</t>
  </si>
  <si>
    <t>182</t>
  </si>
  <si>
    <t>Tyler Warren</t>
  </si>
  <si>
    <t>1.50</t>
  </si>
  <si>
    <t>263</t>
  </si>
  <si>
    <t>42.4</t>
  </si>
  <si>
    <t>Baker Mayfield</t>
  </si>
  <si>
    <t>83</t>
  </si>
  <si>
    <t>139</t>
  </si>
  <si>
    <t>129</t>
  </si>
  <si>
    <t>Chuba Hubbard</t>
  </si>
  <si>
    <t>217</t>
  </si>
  <si>
    <t>94</t>
  </si>
  <si>
    <t>56.1</t>
  </si>
  <si>
    <t>49.6</t>
  </si>
  <si>
    <t>Daniel Jones</t>
  </si>
  <si>
    <t>55</t>
  </si>
  <si>
    <t>Jordan Mason</t>
  </si>
  <si>
    <t>56</t>
  </si>
  <si>
    <t>Marvin Harrison Jr.</t>
  </si>
  <si>
    <t>208</t>
  </si>
  <si>
    <t>13.00</t>
  </si>
  <si>
    <t>51.8</t>
  </si>
  <si>
    <t>Cam Skattebo</t>
  </si>
  <si>
    <t>181</t>
  </si>
  <si>
    <t>Tyreek Hill</t>
  </si>
  <si>
    <t>265</t>
  </si>
  <si>
    <t>12.62</t>
  </si>
  <si>
    <t>53.5</t>
  </si>
  <si>
    <t>56.5</t>
  </si>
  <si>
    <t>43.0</t>
  </si>
  <si>
    <t>Ricky Pearsall</t>
  </si>
  <si>
    <t>-4.00</t>
  </si>
  <si>
    <t>327</t>
  </si>
  <si>
    <t>16.35</t>
  </si>
  <si>
    <t>52.3</t>
  </si>
  <si>
    <t>55.3</t>
  </si>
  <si>
    <t>42.3</t>
  </si>
  <si>
    <t>Trey McBride</t>
  </si>
  <si>
    <t>Dallas Goedert</t>
  </si>
  <si>
    <t>114</t>
  </si>
  <si>
    <t>9.50</t>
  </si>
  <si>
    <t>35.4</t>
  </si>
  <si>
    <t>Zach Ertz</t>
  </si>
  <si>
    <t>149</t>
  </si>
  <si>
    <t>35.9</t>
  </si>
  <si>
    <t>Kenneth Gainwell</t>
  </si>
  <si>
    <t>154</t>
  </si>
  <si>
    <t>4.40</t>
  </si>
  <si>
    <t>Quinshon Judkins</t>
  </si>
  <si>
    <t>5.50</t>
  </si>
  <si>
    <t>Drake London</t>
  </si>
  <si>
    <t>269</t>
  </si>
  <si>
    <t>66</t>
  </si>
  <si>
    <t>Khalil Shakir</t>
  </si>
  <si>
    <t>190</t>
  </si>
  <si>
    <t>Ja'Marr Chase</t>
  </si>
  <si>
    <t>264</t>
  </si>
  <si>
    <t>57.3</t>
  </si>
  <si>
    <t>44.3</t>
  </si>
  <si>
    <t>Jaylen Waddle</t>
  </si>
  <si>
    <t>185</t>
  </si>
  <si>
    <t>Jake Ferguson</t>
  </si>
  <si>
    <t>223</t>
  </si>
  <si>
    <t>Wan'Dale Robinson</t>
  </si>
  <si>
    <t>Jordan Love</t>
  </si>
  <si>
    <t>72</t>
  </si>
  <si>
    <t>Justin Herbert</t>
  </si>
  <si>
    <t>80.8</t>
  </si>
  <si>
    <t>73</t>
  </si>
  <si>
    <t>Kyle Pitts</t>
  </si>
  <si>
    <t>205</t>
  </si>
  <si>
    <t>46.5</t>
  </si>
  <si>
    <t>49.5</t>
  </si>
  <si>
    <t>36.5</t>
  </si>
  <si>
    <t>Juwan Johnson</t>
  </si>
  <si>
    <t>37.4</t>
  </si>
  <si>
    <t>Dak Prescott</t>
  </si>
  <si>
    <t>76</t>
  </si>
  <si>
    <t>Jared Goff</t>
  </si>
  <si>
    <t>90</t>
  </si>
  <si>
    <t>Bo Nix</t>
  </si>
  <si>
    <t>137</t>
  </si>
  <si>
    <t>78</t>
  </si>
  <si>
    <t>Kyler Murray</t>
  </si>
  <si>
    <t>148</t>
  </si>
  <si>
    <t>Justin Fields</t>
  </si>
  <si>
    <t>471</t>
  </si>
  <si>
    <t>178</t>
  </si>
  <si>
    <t>Aaron Rodgers</t>
  </si>
  <si>
    <t>108</t>
  </si>
  <si>
    <t>786</t>
  </si>
  <si>
    <t>66.5</t>
  </si>
  <si>
    <t>63.5</t>
  </si>
  <si>
    <t>Spencer Rattler</t>
  </si>
  <si>
    <t>146</t>
  </si>
  <si>
    <t>102</t>
  </si>
  <si>
    <t>Mac Jones</t>
  </si>
  <si>
    <t>86</t>
  </si>
  <si>
    <t>Geno Smith</t>
  </si>
  <si>
    <t>127</t>
  </si>
  <si>
    <t>Sam Darnold</t>
  </si>
  <si>
    <t>100</t>
  </si>
  <si>
    <t>Michael Penix</t>
  </si>
  <si>
    <t>125</t>
  </si>
  <si>
    <t>C.J. Stroud</t>
  </si>
  <si>
    <t>117</t>
  </si>
  <si>
    <t>92</t>
  </si>
  <si>
    <t>Tua Tagovailoa</t>
  </si>
  <si>
    <t>3.83</t>
  </si>
  <si>
    <t>88</t>
  </si>
  <si>
    <t>Bryce Young</t>
  </si>
  <si>
    <t>144</t>
  </si>
  <si>
    <t>Trevor Lawrence</t>
  </si>
  <si>
    <t>Russell Wilson</t>
  </si>
  <si>
    <t>111</t>
  </si>
  <si>
    <t>5.88</t>
  </si>
  <si>
    <t>46.8</t>
  </si>
  <si>
    <t>52.8</t>
  </si>
  <si>
    <t>49.8</t>
  </si>
  <si>
    <t>Jayden Daniels</t>
  </si>
  <si>
    <t>433</t>
  </si>
  <si>
    <t>39.8</t>
  </si>
  <si>
    <t>Marcus Mariota</t>
  </si>
  <si>
    <t>363</t>
  </si>
  <si>
    <t>7.50</t>
  </si>
  <si>
    <t>D'Andre Swift</t>
  </si>
  <si>
    <t>187</t>
  </si>
  <si>
    <t>43.7</t>
  </si>
  <si>
    <t>Carson Wentz</t>
  </si>
  <si>
    <t>38.5</t>
  </si>
  <si>
    <t>Tony Pollard</t>
  </si>
  <si>
    <t>9.17</t>
  </si>
  <si>
    <t>38.6</t>
  </si>
  <si>
    <t>96</t>
  </si>
  <si>
    <t>Breece Hall</t>
  </si>
  <si>
    <t>238</t>
  </si>
  <si>
    <t>97</t>
  </si>
  <si>
    <t>Alvin Kamara</t>
  </si>
  <si>
    <t>256</t>
  </si>
  <si>
    <t>Brock Purdy</t>
  </si>
  <si>
    <t>586</t>
  </si>
  <si>
    <t>4.29</t>
  </si>
  <si>
    <t>34.4</t>
  </si>
  <si>
    <t>38.4</t>
  </si>
  <si>
    <t>99</t>
  </si>
  <si>
    <t>Woody Marks</t>
  </si>
  <si>
    <t>16.00</t>
  </si>
  <si>
    <t>38.9</t>
  </si>
  <si>
    <t>Jaylen Warren</t>
  </si>
  <si>
    <t>132</t>
  </si>
  <si>
    <t>3.07</t>
  </si>
  <si>
    <t>Jacory Croskey-Merritt</t>
  </si>
  <si>
    <t>172</t>
  </si>
  <si>
    <t>Justice Hill</t>
  </si>
  <si>
    <t>107</t>
  </si>
  <si>
    <t>35.6</t>
  </si>
  <si>
    <t>103</t>
  </si>
  <si>
    <t>Jake Browning</t>
  </si>
  <si>
    <t>506</t>
  </si>
  <si>
    <t>29.0</t>
  </si>
  <si>
    <t>37.0</t>
  </si>
  <si>
    <t>34.0</t>
  </si>
  <si>
    <t>104</t>
  </si>
  <si>
    <t>Nick Chubb</t>
  </si>
  <si>
    <t>188</t>
  </si>
  <si>
    <t>32.9</t>
  </si>
  <si>
    <t>105</t>
  </si>
  <si>
    <t>Cam Ward</t>
  </si>
  <si>
    <t>30.8</t>
  </si>
  <si>
    <t>106</t>
  </si>
  <si>
    <t>Tyler Allgeier</t>
  </si>
  <si>
    <t>155</t>
  </si>
  <si>
    <t>28.9</t>
  </si>
  <si>
    <t>Tetairoa McMillan</t>
  </si>
  <si>
    <t>278</t>
  </si>
  <si>
    <t>Elic Ayomanor</t>
  </si>
  <si>
    <t>151</t>
  </si>
  <si>
    <t>109</t>
  </si>
  <si>
    <t>Chase Brown</t>
  </si>
  <si>
    <t>133</t>
  </si>
  <si>
    <t>Marquise Brown</t>
  </si>
  <si>
    <t>209</t>
  </si>
  <si>
    <t>Troy Franklin</t>
  </si>
  <si>
    <t>11.00</t>
  </si>
  <si>
    <t>196</t>
  </si>
  <si>
    <t>44.7</t>
  </si>
  <si>
    <t>35.7</t>
  </si>
  <si>
    <t>112</t>
  </si>
  <si>
    <t>RJ Harvey</t>
  </si>
  <si>
    <t>138</t>
  </si>
  <si>
    <t>Jameson Williams</t>
  </si>
  <si>
    <t>0.00</t>
  </si>
  <si>
    <t>214</t>
  </si>
  <si>
    <t>40.4</t>
  </si>
  <si>
    <t>Calvin Austin III</t>
  </si>
  <si>
    <t>13.90</t>
  </si>
  <si>
    <t>30.9</t>
  </si>
  <si>
    <t>115</t>
  </si>
  <si>
    <t>Keon Coleman</t>
  </si>
  <si>
    <t>203</t>
  </si>
  <si>
    <t>43.3</t>
  </si>
  <si>
    <t>116</t>
  </si>
  <si>
    <t>Joe Flacco</t>
  </si>
  <si>
    <t>160</t>
  </si>
  <si>
    <t>Jakobi Meyers</t>
  </si>
  <si>
    <t>258</t>
  </si>
  <si>
    <t>Mark Andrews</t>
  </si>
  <si>
    <t>128</t>
  </si>
  <si>
    <t>32.5</t>
  </si>
  <si>
    <t>Brock Bowers</t>
  </si>
  <si>
    <t>11.84</t>
  </si>
  <si>
    <t>43.5</t>
  </si>
  <si>
    <t>120</t>
  </si>
  <si>
    <t>James Conner</t>
  </si>
  <si>
    <t>2.97</t>
  </si>
  <si>
    <t>4.75</t>
  </si>
  <si>
    <t>33.3</t>
  </si>
  <si>
    <t>29.3</t>
  </si>
  <si>
    <t>Tory Horton</t>
  </si>
  <si>
    <t>31.4</t>
  </si>
  <si>
    <t>28.4</t>
  </si>
  <si>
    <t>J.J. McCarthy</t>
  </si>
  <si>
    <t>301</t>
  </si>
  <si>
    <t>7.14</t>
  </si>
  <si>
    <t>25.0</t>
  </si>
  <si>
    <t>32.0</t>
  </si>
  <si>
    <t>28.0</t>
  </si>
  <si>
    <t>Rhamondre Stevenson</t>
  </si>
  <si>
    <t>141</t>
  </si>
  <si>
    <t>30.1</t>
  </si>
  <si>
    <t>124</t>
  </si>
  <si>
    <t>Tyrod Taylor</t>
  </si>
  <si>
    <t>253</t>
  </si>
  <si>
    <t>27.0</t>
  </si>
  <si>
    <t>26.0</t>
  </si>
  <si>
    <t>Bhayshul Tuten</t>
  </si>
  <si>
    <t>27.8</t>
  </si>
  <si>
    <t>126</t>
  </si>
  <si>
    <t>TreVeyon Henderson</t>
  </si>
  <si>
    <t>Travis Kelce</t>
  </si>
  <si>
    <t>Luke McCaffrey</t>
  </si>
  <si>
    <t>26.6</t>
  </si>
  <si>
    <t>Rashid Shaheed</t>
  </si>
  <si>
    <t>2.50</t>
  </si>
  <si>
    <t>174</t>
  </si>
  <si>
    <t>Brian Thomas</t>
  </si>
  <si>
    <t>8.00</t>
  </si>
  <si>
    <t>164</t>
  </si>
  <si>
    <t>131</t>
  </si>
  <si>
    <t>KaVontae Turpin</t>
  </si>
  <si>
    <t>29.7</t>
  </si>
  <si>
    <t>Kendrick Bourne</t>
  </si>
  <si>
    <t>229</t>
  </si>
  <si>
    <t>Kayshon Boutte</t>
  </si>
  <si>
    <t>165</t>
  </si>
  <si>
    <t>35.5</t>
  </si>
  <si>
    <t>134</t>
  </si>
  <si>
    <t>DeAndre Hopkins</t>
  </si>
  <si>
    <t>135</t>
  </si>
  <si>
    <t>Marvin Mims</t>
  </si>
  <si>
    <t>136</t>
  </si>
  <si>
    <t>D.J. Moore</t>
  </si>
  <si>
    <t>173</t>
  </si>
  <si>
    <t>38.8</t>
  </si>
  <si>
    <t>Chris Olave</t>
  </si>
  <si>
    <t>Cedric Tillman</t>
  </si>
  <si>
    <t>9.64</t>
  </si>
  <si>
    <t>33.6</t>
  </si>
  <si>
    <t>36.6</t>
  </si>
  <si>
    <t>28.1</t>
  </si>
  <si>
    <t>Tutu Atwell</t>
  </si>
  <si>
    <t>41.00</t>
  </si>
  <si>
    <t>26.4</t>
  </si>
  <si>
    <t>29.4</t>
  </si>
  <si>
    <t>24.4</t>
  </si>
  <si>
    <t>140</t>
  </si>
  <si>
    <t>Trey Benson</t>
  </si>
  <si>
    <t>5.52</t>
  </si>
  <si>
    <t>Zach Charbonnet</t>
  </si>
  <si>
    <t>CeeDee Lamb</t>
  </si>
  <si>
    <t>222</t>
  </si>
  <si>
    <t>30.2</t>
  </si>
  <si>
    <t>DeVonta Smith</t>
  </si>
  <si>
    <t>158</t>
  </si>
  <si>
    <t>41.8</t>
  </si>
  <si>
    <t>AJ Barner</t>
  </si>
  <si>
    <t>24.0</t>
  </si>
  <si>
    <t>145</t>
  </si>
  <si>
    <t>A.J. Brown</t>
  </si>
  <si>
    <t>Stefon Diggs</t>
  </si>
  <si>
    <t>213</t>
  </si>
  <si>
    <t>40.3</t>
  </si>
  <si>
    <t>147</t>
  </si>
  <si>
    <t>Kareem Hunt</t>
  </si>
  <si>
    <t>7.20</t>
  </si>
  <si>
    <t>Jauan Jennings</t>
  </si>
  <si>
    <t>25.4</t>
  </si>
  <si>
    <t>Isiah Pacheco</t>
  </si>
  <si>
    <t>4.33</t>
  </si>
  <si>
    <t>24.3</t>
  </si>
  <si>
    <t>150</t>
  </si>
  <si>
    <t>JuJu Smith-Schuster</t>
  </si>
  <si>
    <t>Blake Corum</t>
  </si>
  <si>
    <t>23.2</t>
  </si>
  <si>
    <t>26.2</t>
  </si>
  <si>
    <t>21.7</t>
  </si>
  <si>
    <t>152</t>
  </si>
  <si>
    <t>Jaxson Dart</t>
  </si>
  <si>
    <t>153</t>
  </si>
  <si>
    <t>Mike Evans</t>
  </si>
  <si>
    <t>10.00</t>
  </si>
  <si>
    <t>Tee Higgins</t>
  </si>
  <si>
    <t>24.6</t>
  </si>
  <si>
    <t>Kendre Miller</t>
  </si>
  <si>
    <t>21.0</t>
  </si>
  <si>
    <t>156</t>
  </si>
  <si>
    <t>Hunter Renfrow</t>
  </si>
  <si>
    <t>157</t>
  </si>
  <si>
    <t>Rachaad White</t>
  </si>
  <si>
    <t>Dyami Brown</t>
  </si>
  <si>
    <t>11.60</t>
  </si>
  <si>
    <t>Antonio Gibson</t>
  </si>
  <si>
    <t>1.00</t>
  </si>
  <si>
    <t>Miles Sanders</t>
  </si>
  <si>
    <t>5.85</t>
  </si>
  <si>
    <t>3.75</t>
  </si>
  <si>
    <t>26.7</t>
  </si>
  <si>
    <t>30.7</t>
  </si>
  <si>
    <t>22.7</t>
  </si>
  <si>
    <t>161</t>
  </si>
  <si>
    <t>T.J. Hockenson</t>
  </si>
  <si>
    <t>162</t>
  </si>
  <si>
    <t>Jerry Jeudy</t>
  </si>
  <si>
    <t>14.00</t>
  </si>
  <si>
    <t>163</t>
  </si>
  <si>
    <t>Cole Kmet</t>
  </si>
  <si>
    <t>27.6</t>
  </si>
  <si>
    <t>Sam LaPorta</t>
  </si>
  <si>
    <t>177</t>
  </si>
  <si>
    <t>Jalen Nailor</t>
  </si>
  <si>
    <t>Brenton Strange</t>
  </si>
  <si>
    <t>167</t>
  </si>
  <si>
    <t>Devontez Walker</t>
  </si>
  <si>
    <t>20.00</t>
  </si>
  <si>
    <t>168</t>
  </si>
  <si>
    <t>Davis Allen</t>
  </si>
  <si>
    <t>22.8</t>
  </si>
  <si>
    <t>169</t>
  </si>
  <si>
    <t>Rashod Bateman</t>
  </si>
  <si>
    <t>27.2</t>
  </si>
  <si>
    <t>22.2</t>
  </si>
  <si>
    <t>170</t>
  </si>
  <si>
    <t>Luther Burden</t>
  </si>
  <si>
    <t>7.00</t>
  </si>
  <si>
    <t>171</t>
  </si>
  <si>
    <t>Ladd McConkey</t>
  </si>
  <si>
    <t>Jeremy McNichols</t>
  </si>
  <si>
    <t>Alec Pierce</t>
  </si>
  <si>
    <t>21.6</t>
  </si>
  <si>
    <t>Dylan Sampson</t>
  </si>
  <si>
    <t>175</t>
  </si>
  <si>
    <t>Sterling Shepard</t>
  </si>
  <si>
    <t>6.00</t>
  </si>
  <si>
    <t>23.8</t>
  </si>
  <si>
    <t>176</t>
  </si>
  <si>
    <t>Malik Washington</t>
  </si>
  <si>
    <t>Parker Washington</t>
  </si>
  <si>
    <t>-1</t>
  </si>
  <si>
    <t>-1.00</t>
  </si>
  <si>
    <t>Joe Burrow</t>
  </si>
  <si>
    <t>189</t>
  </si>
  <si>
    <t>Rico Dowdle</t>
  </si>
  <si>
    <t>180</t>
  </si>
  <si>
    <t>Harold Fannin</t>
  </si>
  <si>
    <t>Matthew Golden</t>
  </si>
  <si>
    <t>29.5</t>
  </si>
  <si>
    <t>Mack Hollins</t>
  </si>
  <si>
    <t>Cooper Kupp</t>
  </si>
  <si>
    <t>23.7</t>
  </si>
  <si>
    <t>184</t>
  </si>
  <si>
    <t>Hunter Long</t>
  </si>
  <si>
    <t>Jayden Higgins</t>
  </si>
  <si>
    <t>19.9</t>
  </si>
  <si>
    <t>186</t>
  </si>
  <si>
    <t>Aaron Jones</t>
  </si>
  <si>
    <t>3.54</t>
  </si>
  <si>
    <t>14.67</t>
  </si>
  <si>
    <t>Kyle Juszczyk</t>
  </si>
  <si>
    <t>FB</t>
  </si>
  <si>
    <t>Terry McLaurin</t>
  </si>
  <si>
    <t>14.90</t>
  </si>
  <si>
    <t>27.9</t>
  </si>
  <si>
    <t>Elijah Moore</t>
  </si>
  <si>
    <t>Zavier Scott</t>
  </si>
  <si>
    <t>191</t>
  </si>
  <si>
    <t>Darren Waller</t>
  </si>
  <si>
    <t>192</t>
  </si>
  <si>
    <t>Josh Palmer</t>
  </si>
  <si>
    <t>Calvin Ridley</t>
  </si>
  <si>
    <t>27.1</t>
  </si>
  <si>
    <t>194</t>
  </si>
  <si>
    <t>Darius Slayton</t>
  </si>
  <si>
    <t>195</t>
  </si>
  <si>
    <t>Tommy Tremble</t>
  </si>
  <si>
    <t>Olamide Zaccheaus</t>
  </si>
  <si>
    <t>8.50</t>
  </si>
  <si>
    <t>197</t>
  </si>
  <si>
    <t>Braelon Allen</t>
  </si>
  <si>
    <t>4.22</t>
  </si>
  <si>
    <t>198</t>
  </si>
  <si>
    <t>Theo Johnson</t>
  </si>
  <si>
    <t>199</t>
  </si>
  <si>
    <t>David Njoku</t>
  </si>
  <si>
    <t>200</t>
  </si>
  <si>
    <t>Dalton Schultz</t>
  </si>
  <si>
    <t>201</t>
  </si>
  <si>
    <t>Jonnu Smith</t>
  </si>
  <si>
    <t>5.07</t>
  </si>
  <si>
    <t>202</t>
  </si>
  <si>
    <t>Josh Downs</t>
  </si>
  <si>
    <t>Noah Fant</t>
  </si>
  <si>
    <t>Ollie Gordon</t>
  </si>
  <si>
    <t>Travis Hunter</t>
  </si>
  <si>
    <t>206</t>
  </si>
  <si>
    <t>Adonai Mitchell</t>
  </si>
  <si>
    <t>18.7</t>
  </si>
  <si>
    <t>207</t>
  </si>
  <si>
    <t>Chigoziem Okonkwo</t>
  </si>
  <si>
    <t>Kalif Raymond</t>
  </si>
  <si>
    <t>Jalen Tolbert</t>
  </si>
  <si>
    <t>210</t>
  </si>
  <si>
    <t>Tyrone Tracy Jr.</t>
  </si>
  <si>
    <t>6.75</t>
  </si>
  <si>
    <t>20.2</t>
  </si>
  <si>
    <t>211</t>
  </si>
  <si>
    <t>Xavier Worthy</t>
  </si>
  <si>
    <t>16.60</t>
  </si>
  <si>
    <t>212</t>
  </si>
  <si>
    <t>Jordan Addison</t>
  </si>
  <si>
    <t>Jackson Hawes</t>
  </si>
  <si>
    <t>13.50</t>
  </si>
  <si>
    <t>Jayden Reed</t>
  </si>
  <si>
    <t>215</t>
  </si>
  <si>
    <t>Brian Robinson Jr.</t>
  </si>
  <si>
    <t>216</t>
  </si>
  <si>
    <t>Mason Taylor</t>
  </si>
  <si>
    <t>Adam Trautman</t>
  </si>
  <si>
    <t>218</t>
  </si>
  <si>
    <t>Dontayvion Wicks</t>
  </si>
  <si>
    <t>219</t>
  </si>
  <si>
    <t>Emanuel Wilson</t>
  </si>
  <si>
    <t>4.87</t>
  </si>
  <si>
    <t>220</t>
  </si>
  <si>
    <t>Brandin Cooks</t>
  </si>
  <si>
    <t>20.8</t>
  </si>
  <si>
    <t>221</t>
  </si>
  <si>
    <t>Mitchell Evans</t>
  </si>
  <si>
    <t>Austin Hooper</t>
  </si>
  <si>
    <t>Xavier Hutchinson</t>
  </si>
  <si>
    <t>Chris Rodriguez</t>
  </si>
  <si>
    <t>Jeremy Ruckert</t>
  </si>
  <si>
    <t>226</t>
  </si>
  <si>
    <t>Isaac TeSlaa</t>
  </si>
  <si>
    <t>21.00</t>
  </si>
  <si>
    <t>227</t>
  </si>
  <si>
    <t>Brycen Tremayne</t>
  </si>
  <si>
    <t>228</t>
  </si>
  <si>
    <t>Tylan Wallace</t>
  </si>
  <si>
    <t>Jordan Whittington</t>
  </si>
  <si>
    <t>230</t>
  </si>
  <si>
    <t>Michael Wilson</t>
  </si>
  <si>
    <t>Isaiah Bond</t>
  </si>
  <si>
    <t>12.14</t>
  </si>
  <si>
    <t>232</t>
  </si>
  <si>
    <t>Luke Farrell</t>
  </si>
  <si>
    <t>233</t>
  </si>
  <si>
    <t>Najee Harris</t>
  </si>
  <si>
    <t>4.07</t>
  </si>
  <si>
    <t>8.33</t>
  </si>
  <si>
    <t>George Kittle</t>
  </si>
  <si>
    <t>6.25</t>
  </si>
  <si>
    <t>235</t>
  </si>
  <si>
    <t>Jaylin Lane</t>
  </si>
  <si>
    <t>236</t>
  </si>
  <si>
    <t>Kyle Monangai</t>
  </si>
  <si>
    <t>3.65</t>
  </si>
  <si>
    <t>Drew Sample</t>
  </si>
  <si>
    <t>Ja'Tavion Sanders</t>
  </si>
  <si>
    <t>8.36</t>
  </si>
  <si>
    <t>239</t>
  </si>
  <si>
    <t>Jack Stoll</t>
  </si>
  <si>
    <t>9.33</t>
  </si>
  <si>
    <t>240</t>
  </si>
  <si>
    <t>Dont'e Thornton</t>
  </si>
  <si>
    <t>18.80</t>
  </si>
  <si>
    <t>241</t>
  </si>
  <si>
    <t>Brock Wright</t>
  </si>
  <si>
    <t>242</t>
  </si>
  <si>
    <t>Elijah Arroyo</t>
  </si>
  <si>
    <t>243</t>
  </si>
  <si>
    <t>Emari Demercado</t>
  </si>
  <si>
    <t>6.50</t>
  </si>
  <si>
    <t>Demario Douglas</t>
  </si>
  <si>
    <t>2.60</t>
  </si>
  <si>
    <t>Austin Ekeler</t>
  </si>
  <si>
    <t>7.60</t>
  </si>
  <si>
    <t>10.6</t>
  </si>
  <si>
    <t>Allen Lazard</t>
  </si>
  <si>
    <t>247</t>
  </si>
  <si>
    <t>Ryan Miller</t>
  </si>
  <si>
    <t>248</t>
  </si>
  <si>
    <t>Darnell Mooney</t>
  </si>
  <si>
    <t>249</t>
  </si>
  <si>
    <t>Josh Oliver</t>
  </si>
  <si>
    <t>9.7</t>
  </si>
  <si>
    <t>250</t>
  </si>
  <si>
    <t>Ben Skowronek</t>
  </si>
  <si>
    <t>22.00</t>
  </si>
  <si>
    <t>251</t>
  </si>
  <si>
    <t>Mitchell Tinsley</t>
  </si>
  <si>
    <t>252</t>
  </si>
  <si>
    <t>Devaughn Vele</t>
  </si>
  <si>
    <t>8.6</t>
  </si>
  <si>
    <t>Jahan Dotson</t>
  </si>
  <si>
    <t>254</t>
  </si>
  <si>
    <t>John FitzPatrick</t>
  </si>
  <si>
    <t>255</t>
  </si>
  <si>
    <t>Jerome Ford</t>
  </si>
  <si>
    <t>Pat Freiermuth</t>
  </si>
  <si>
    <t>257</t>
  </si>
  <si>
    <t>Chris Moore</t>
  </si>
  <si>
    <t>Raheem Mostert</t>
  </si>
  <si>
    <t>259</t>
  </si>
  <si>
    <t>Tyler Conklin</t>
  </si>
  <si>
    <t>7.0</t>
  </si>
  <si>
    <t>Andy Dalton</t>
  </si>
  <si>
    <t>6.2</t>
  </si>
  <si>
    <t>Greg Dortch</t>
  </si>
  <si>
    <t>262</t>
  </si>
  <si>
    <t>Evan Engram</t>
  </si>
  <si>
    <t>Oronde Gadsden II</t>
  </si>
  <si>
    <t>Gunnar Helm</t>
  </si>
  <si>
    <t>9.9</t>
  </si>
  <si>
    <t>Tyler Higbee</t>
  </si>
  <si>
    <t>Elijah Higgins</t>
  </si>
  <si>
    <t>267</t>
  </si>
  <si>
    <t>Tyler Johnson</t>
  </si>
  <si>
    <t>15.75</t>
  </si>
  <si>
    <t>268</t>
  </si>
  <si>
    <t>Ray-Ray McCloud</t>
  </si>
  <si>
    <t>10.67</t>
  </si>
  <si>
    <t>Demarcus Robinson</t>
  </si>
  <si>
    <t>Raheim Sanders</t>
  </si>
  <si>
    <t>Adam Thielen</t>
  </si>
  <si>
    <t>9.25</t>
  </si>
  <si>
    <t>272</t>
  </si>
  <si>
    <t>Tyler Badie</t>
  </si>
  <si>
    <t>7.4</t>
  </si>
  <si>
    <t>273</t>
  </si>
  <si>
    <t>Isaiah Davis</t>
  </si>
  <si>
    <t>6.6</t>
  </si>
  <si>
    <t>274</t>
  </si>
  <si>
    <t>AJ Dillon</t>
  </si>
  <si>
    <t>4.6</t>
  </si>
  <si>
    <t>275</t>
  </si>
  <si>
    <t>Ryan Flournoy</t>
  </si>
  <si>
    <t>12.00</t>
  </si>
  <si>
    <t>276</t>
  </si>
  <si>
    <t>Dillon Gabriel</t>
  </si>
  <si>
    <t>277</t>
  </si>
  <si>
    <t>Mike Gesicki</t>
  </si>
  <si>
    <t>Tre Harris</t>
  </si>
  <si>
    <t>6.0</t>
  </si>
  <si>
    <t>279</t>
  </si>
  <si>
    <t>Malik Heath</t>
  </si>
  <si>
    <t>23.00</t>
  </si>
  <si>
    <t>5.6</t>
  </si>
  <si>
    <t>280</t>
  </si>
  <si>
    <t>Ty Johnson</t>
  </si>
  <si>
    <t>6.1</t>
  </si>
  <si>
    <t>281</t>
  </si>
  <si>
    <t>Christian Kirk</t>
  </si>
  <si>
    <t>Tyler Lockett</t>
  </si>
  <si>
    <t>283</t>
  </si>
  <si>
    <t>Michael Mayer</t>
  </si>
  <si>
    <t>Devin Singletary</t>
  </si>
  <si>
    <t>5.8</t>
  </si>
  <si>
    <t>285</t>
  </si>
  <si>
    <t>Brashard Smith</t>
  </si>
  <si>
    <t>286</t>
  </si>
  <si>
    <t>Casey Washington</t>
  </si>
  <si>
    <t>7.2</t>
  </si>
  <si>
    <t>287</t>
  </si>
  <si>
    <t>Savion Williams</t>
  </si>
  <si>
    <t>4.80</t>
  </si>
  <si>
    <t>5.75</t>
  </si>
  <si>
    <t>288</t>
  </si>
  <si>
    <t>LeQuint Allen</t>
  </si>
  <si>
    <t>289</t>
  </si>
  <si>
    <t>Noah Brown</t>
  </si>
  <si>
    <t>5.1</t>
  </si>
  <si>
    <t>290</t>
  </si>
  <si>
    <t>DJ Giddens</t>
  </si>
  <si>
    <t>4.4</t>
  </si>
  <si>
    <t>291</t>
  </si>
  <si>
    <t>Julian Hill</t>
  </si>
  <si>
    <t>11.50</t>
  </si>
  <si>
    <t>292</t>
  </si>
  <si>
    <t>Andrei Iosivas</t>
  </si>
  <si>
    <t>17.00</t>
  </si>
  <si>
    <t>5.9</t>
  </si>
  <si>
    <t>293</t>
  </si>
  <si>
    <t>Dawson Knox</t>
  </si>
  <si>
    <t>294</t>
  </si>
  <si>
    <t>Colston Loveland</t>
  </si>
  <si>
    <t>295</t>
  </si>
  <si>
    <t>Luke Musgrave</t>
  </si>
  <si>
    <t>Xavier Smith</t>
  </si>
  <si>
    <t>297</t>
  </si>
  <si>
    <t>Darnell Washington</t>
  </si>
  <si>
    <t>298</t>
  </si>
  <si>
    <t>Zamir White</t>
  </si>
  <si>
    <t>6.33</t>
  </si>
  <si>
    <t>299</t>
  </si>
  <si>
    <t>Mo Alie-Cox</t>
  </si>
  <si>
    <t>3.8</t>
  </si>
  <si>
    <t>Jack Bech</t>
  </si>
  <si>
    <t>4.3</t>
  </si>
  <si>
    <t>Daniel Bellinger</t>
  </si>
  <si>
    <t>302</t>
  </si>
  <si>
    <t>Chris Brooks</t>
  </si>
  <si>
    <t>303</t>
  </si>
  <si>
    <t>Nathan Carter</t>
  </si>
  <si>
    <t>2.6</t>
  </si>
  <si>
    <t>3.6</t>
  </si>
  <si>
    <t>304</t>
  </si>
  <si>
    <t>Julius Chestnut</t>
  </si>
  <si>
    <t>Tanner Conner</t>
  </si>
  <si>
    <t>306</t>
  </si>
  <si>
    <t>Ray Davis</t>
  </si>
  <si>
    <t>Will Dissly</t>
  </si>
  <si>
    <t>4.5</t>
  </si>
  <si>
    <t>3.5</t>
  </si>
  <si>
    <t>308</t>
  </si>
  <si>
    <t>Ashton Dulin</t>
  </si>
  <si>
    <t>309</t>
  </si>
  <si>
    <t>Chris Godwin</t>
  </si>
  <si>
    <t>8.67</t>
  </si>
  <si>
    <t>310</t>
  </si>
  <si>
    <t>Zay Jones</t>
  </si>
  <si>
    <t>Cade Otton</t>
  </si>
  <si>
    <t>6.4</t>
  </si>
  <si>
    <t>Nikko Remigio</t>
  </si>
  <si>
    <t>4.2</t>
  </si>
  <si>
    <t>313</t>
  </si>
  <si>
    <t>Will Shipley</t>
  </si>
  <si>
    <t>Justin Watson</t>
  </si>
  <si>
    <t>315</t>
  </si>
  <si>
    <t>Nick Westbrook-Ikhine</t>
  </si>
  <si>
    <t>316</t>
  </si>
  <si>
    <t>Cam Akers</t>
  </si>
  <si>
    <t>3.80</t>
  </si>
  <si>
    <t>1.9</t>
  </si>
  <si>
    <t>317</t>
  </si>
  <si>
    <t>Tyson Bagent</t>
  </si>
  <si>
    <t>318</t>
  </si>
  <si>
    <t>Jake Bobo</t>
  </si>
  <si>
    <t>2.7</t>
  </si>
  <si>
    <t>2.2</t>
  </si>
  <si>
    <t>319</t>
  </si>
  <si>
    <t>Tahj Brooks</t>
  </si>
  <si>
    <t>3.40</t>
  </si>
  <si>
    <t>1.7</t>
  </si>
  <si>
    <t>320</t>
  </si>
  <si>
    <t>Pat Bryant</t>
  </si>
  <si>
    <t>321</t>
  </si>
  <si>
    <t>Grant Calcaterra</t>
  </si>
  <si>
    <t>322</t>
  </si>
  <si>
    <t>Chimere Dike</t>
  </si>
  <si>
    <t>2.83</t>
  </si>
  <si>
    <t>6.8</t>
  </si>
  <si>
    <t>D'Wayne Eskridge</t>
  </si>
  <si>
    <t>324</t>
  </si>
  <si>
    <t>Trevor Etienne</t>
  </si>
  <si>
    <t>2.9</t>
  </si>
  <si>
    <t>3.9</t>
  </si>
  <si>
    <t>2.4</t>
  </si>
  <si>
    <t>325</t>
  </si>
  <si>
    <t>Terrance Ferguson</t>
  </si>
  <si>
    <t>3.1</t>
  </si>
  <si>
    <t>Noah Gray</t>
  </si>
  <si>
    <t>5.2</t>
  </si>
  <si>
    <t>George Holani</t>
  </si>
  <si>
    <t>2.70</t>
  </si>
  <si>
    <t>328</t>
  </si>
  <si>
    <t>Van Jefferson</t>
  </si>
  <si>
    <t>329</t>
  </si>
  <si>
    <t>Kaleb Johnson</t>
  </si>
  <si>
    <t>2.1</t>
  </si>
  <si>
    <t>330</t>
  </si>
  <si>
    <t>Charlie Kolar</t>
  </si>
  <si>
    <t>331</t>
  </si>
  <si>
    <t>Lucas Krull</t>
  </si>
  <si>
    <t>2.5</t>
  </si>
  <si>
    <t>332</t>
  </si>
  <si>
    <t>Dylan Laube</t>
  </si>
  <si>
    <t>333</t>
  </si>
  <si>
    <t>John Metchie</t>
  </si>
  <si>
    <t>334</t>
  </si>
  <si>
    <t>James Mitchell</t>
  </si>
  <si>
    <t>335</t>
  </si>
  <si>
    <t>David Moore</t>
  </si>
  <si>
    <t>336</t>
  </si>
  <si>
    <t>Tim Patrick</t>
  </si>
  <si>
    <t>Tip Reiman</t>
  </si>
  <si>
    <t>338</t>
  </si>
  <si>
    <t>Josh Reynolds</t>
  </si>
  <si>
    <t>339</t>
  </si>
  <si>
    <t>Cooper Rush</t>
  </si>
  <si>
    <t>340</t>
  </si>
  <si>
    <t>Tyrell Shavers</t>
  </si>
  <si>
    <t>3.4</t>
  </si>
  <si>
    <t>341</t>
  </si>
  <si>
    <t>Cade Stover</t>
  </si>
  <si>
    <t>342</t>
  </si>
  <si>
    <t>Jamari Thrash</t>
  </si>
  <si>
    <t>343</t>
  </si>
  <si>
    <t>Marquez Valdes-Scantling</t>
  </si>
  <si>
    <t>344</t>
  </si>
  <si>
    <t>Kyle Williams</t>
  </si>
  <si>
    <t>345</t>
  </si>
  <si>
    <t>Zach Wilson</t>
  </si>
  <si>
    <t>1.6</t>
  </si>
  <si>
    <t>346</t>
  </si>
  <si>
    <t>Jacardia Wright</t>
  </si>
  <si>
    <t>347</t>
  </si>
  <si>
    <t>Nate Adkins</t>
  </si>
  <si>
    <t>348</t>
  </si>
  <si>
    <t>Rasheen Ali</t>
  </si>
  <si>
    <t>0.5</t>
  </si>
  <si>
    <t>349</t>
  </si>
  <si>
    <t>Tank Bigsby</t>
  </si>
  <si>
    <t>2TM</t>
  </si>
  <si>
    <t>1.2</t>
  </si>
  <si>
    <t>350</t>
  </si>
  <si>
    <t>Max Brosmer</t>
  </si>
  <si>
    <t>351</t>
  </si>
  <si>
    <t>Kirk Cousins</t>
  </si>
  <si>
    <t>352</t>
  </si>
  <si>
    <t>Tai Felton</t>
  </si>
  <si>
    <t>1.4</t>
  </si>
  <si>
    <t>353</t>
  </si>
  <si>
    <t>Tyler Goodson</t>
  </si>
  <si>
    <t>354</t>
  </si>
  <si>
    <t>Cam Grandy</t>
  </si>
  <si>
    <t>355</t>
  </si>
  <si>
    <t>Kylen Granson</t>
  </si>
  <si>
    <t>356</t>
  </si>
  <si>
    <t>Connor Heyward</t>
  </si>
  <si>
    <t>Alec Ingold</t>
  </si>
  <si>
    <t>358</t>
  </si>
  <si>
    <t>Tez Johnson</t>
  </si>
  <si>
    <t>359</t>
  </si>
  <si>
    <t>Xavier Legette</t>
  </si>
  <si>
    <t>360</t>
  </si>
  <si>
    <t>Drew Lock</t>
  </si>
  <si>
    <t>361</t>
  </si>
  <si>
    <t>Hunter Luepke</t>
  </si>
  <si>
    <t>362</t>
  </si>
  <si>
    <t>Chris Manhertz</t>
  </si>
  <si>
    <t>Tay Martin</t>
  </si>
  <si>
    <t>364</t>
  </si>
  <si>
    <t>Skyy Moore</t>
  </si>
  <si>
    <t>365</t>
  </si>
  <si>
    <t>Johnny Mundt</t>
  </si>
  <si>
    <t>366</t>
  </si>
  <si>
    <t>Devin Neal</t>
  </si>
  <si>
    <t>367</t>
  </si>
  <si>
    <t>Jaylin Noel</t>
  </si>
  <si>
    <t>Dare Ogunbowale</t>
  </si>
  <si>
    <t>369</t>
  </si>
  <si>
    <t>Bryce Oliver</t>
  </si>
  <si>
    <t>370</t>
  </si>
  <si>
    <t>Samaje Perine</t>
  </si>
  <si>
    <t>371</t>
  </si>
  <si>
    <t>Dameon Pierce</t>
  </si>
  <si>
    <t>372</t>
  </si>
  <si>
    <t>Adam Prentice</t>
  </si>
  <si>
    <t>373</t>
  </si>
  <si>
    <t>Curtis Samuel</t>
  </si>
  <si>
    <t>374</t>
  </si>
  <si>
    <t>Eric Saubert</t>
  </si>
  <si>
    <t>375</t>
  </si>
  <si>
    <t>Jacob Saylors</t>
  </si>
  <si>
    <t>376</t>
  </si>
  <si>
    <t>Luke Schoonmaker</t>
  </si>
  <si>
    <t>377</t>
  </si>
  <si>
    <t>Trent Sherfield</t>
  </si>
  <si>
    <t>378</t>
  </si>
  <si>
    <t>David Sills V</t>
  </si>
  <si>
    <t>379</t>
  </si>
  <si>
    <t>Ben Sinnott</t>
  </si>
  <si>
    <t>380</t>
  </si>
  <si>
    <t>Mitchell Trubisky</t>
  </si>
  <si>
    <t>-3</t>
  </si>
  <si>
    <t>381</t>
  </si>
  <si>
    <t>Roman Wilson</t>
  </si>
  <si>
    <t>382</t>
  </si>
  <si>
    <t>Dareke Young</t>
  </si>
  <si>
    <t>383</t>
  </si>
  <si>
    <t>Jamal Agnew</t>
  </si>
  <si>
    <t>384</t>
  </si>
  <si>
    <t>Kyle Allen</t>
  </si>
  <si>
    <t>-0.2</t>
  </si>
  <si>
    <t>385</t>
  </si>
  <si>
    <t>Kevin Austin</t>
  </si>
  <si>
    <t>386</t>
  </si>
  <si>
    <t>Alex Bachman</t>
  </si>
  <si>
    <t>Brenden Bates</t>
  </si>
  <si>
    <t>388</t>
  </si>
  <si>
    <t>John Bates</t>
  </si>
  <si>
    <t>389</t>
  </si>
  <si>
    <t>Andrew Beck</t>
  </si>
  <si>
    <t>390</t>
  </si>
  <si>
    <t>Ulysses Bentley</t>
  </si>
  <si>
    <t>391</t>
  </si>
  <si>
    <t>Jacoby Brissett</t>
  </si>
  <si>
    <t>0.2</t>
  </si>
  <si>
    <t>392</t>
  </si>
  <si>
    <t>British Brooks</t>
  </si>
  <si>
    <t>393</t>
  </si>
  <si>
    <t>Jason Brownlee</t>
  </si>
  <si>
    <t>Harrison Bryant</t>
  </si>
  <si>
    <t>395</t>
  </si>
  <si>
    <t>Dalevon Campbell</t>
  </si>
  <si>
    <t>396</t>
  </si>
  <si>
    <t>Stephen Carlson</t>
  </si>
  <si>
    <t>397</t>
  </si>
  <si>
    <t>DeAndre Carter</t>
  </si>
  <si>
    <t>398</t>
  </si>
  <si>
    <t>Michael Carter</t>
  </si>
  <si>
    <t>0.1</t>
  </si>
  <si>
    <t>399</t>
  </si>
  <si>
    <t>Ty Chandler</t>
  </si>
  <si>
    <t>400</t>
  </si>
  <si>
    <t>Beaux Collins</t>
  </si>
  <si>
    <t>Darius Cooper</t>
  </si>
  <si>
    <t>Devin Culp</t>
  </si>
  <si>
    <t>403</t>
  </si>
  <si>
    <t>Kaden Davis</t>
  </si>
  <si>
    <t>404</t>
  </si>
  <si>
    <t>Josiah Deguara</t>
  </si>
  <si>
    <t>405</t>
  </si>
  <si>
    <t>Joshua Dobbs</t>
  </si>
  <si>
    <t>406</t>
  </si>
  <si>
    <t>Payne Durham</t>
  </si>
  <si>
    <t>407</t>
  </si>
  <si>
    <t>Devin Duvernay</t>
  </si>
  <si>
    <t>408</t>
  </si>
  <si>
    <t>Ross Dwelley</t>
  </si>
  <si>
    <t>409</t>
  </si>
  <si>
    <t>Simi Fehoko</t>
  </si>
  <si>
    <t>410</t>
  </si>
  <si>
    <t>Tucker Fisk</t>
  </si>
  <si>
    <t>411</t>
  </si>
  <si>
    <t>Feleipe Franks</t>
  </si>
  <si>
    <t>412</t>
  </si>
  <si>
    <t>Russell Gage</t>
  </si>
  <si>
    <t>413</t>
  </si>
  <si>
    <t>Reggie Gilliam</t>
  </si>
  <si>
    <t>Anthony Gould</t>
  </si>
  <si>
    <t>415</t>
  </si>
  <si>
    <t>Isaac Guerendo</t>
  </si>
  <si>
    <t>416</t>
  </si>
  <si>
    <t>Hassan Haskins</t>
  </si>
  <si>
    <t>417</t>
  </si>
  <si>
    <t>KhaDarel Hodge</t>
  </si>
  <si>
    <t>418</t>
  </si>
  <si>
    <t>Tanner Hudson</t>
  </si>
  <si>
    <t>419</t>
  </si>
  <si>
    <t>Jarquez Hunter</t>
  </si>
  <si>
    <t>420</t>
  </si>
  <si>
    <t>Jalin Hyatt</t>
  </si>
  <si>
    <t>421</t>
  </si>
  <si>
    <t>Jakob Johnson</t>
  </si>
  <si>
    <t>422</t>
  </si>
  <si>
    <t>Kameron Johnson</t>
  </si>
  <si>
    <t>423</t>
  </si>
  <si>
    <t>Roschon Johnson</t>
  </si>
  <si>
    <t>424</t>
  </si>
  <si>
    <t>Charlie Jones</t>
  </si>
  <si>
    <t>425</t>
  </si>
  <si>
    <t>Tim Jones</t>
  </si>
  <si>
    <t>426</t>
  </si>
  <si>
    <t>Velus Jones Jr.</t>
  </si>
  <si>
    <t>427</t>
  </si>
  <si>
    <t>Ko Kieft</t>
  </si>
  <si>
    <t>428</t>
  </si>
  <si>
    <t>Zonovan Knight</t>
  </si>
  <si>
    <t>429</t>
  </si>
  <si>
    <t>KeAndre Lambert-Smith</t>
  </si>
  <si>
    <t>430</t>
  </si>
  <si>
    <t>Cameron Latu</t>
  </si>
  <si>
    <t>431</t>
  </si>
  <si>
    <t>Isaiah Likely</t>
  </si>
  <si>
    <t>432</t>
  </si>
  <si>
    <t>Dominic Lovett</t>
  </si>
  <si>
    <t>David Martin-Robinson</t>
  </si>
  <si>
    <t>434</t>
  </si>
  <si>
    <t>Moliki Matavao</t>
  </si>
  <si>
    <t>435</t>
  </si>
  <si>
    <t>Jackson Meeks</t>
  </si>
  <si>
    <t>436</t>
  </si>
  <si>
    <t>Bo Melton</t>
  </si>
  <si>
    <t>437</t>
  </si>
  <si>
    <t>Scott Miller</t>
  </si>
  <si>
    <t>438</t>
  </si>
  <si>
    <t>Jalen Milroe</t>
  </si>
  <si>
    <t>0.4</t>
  </si>
  <si>
    <t>439</t>
  </si>
  <si>
    <t>Joe Milton</t>
  </si>
  <si>
    <t>-0.4</t>
  </si>
  <si>
    <t>440</t>
  </si>
  <si>
    <t>Jordan Mims</t>
  </si>
  <si>
    <t>441</t>
  </si>
  <si>
    <t>Gardner Minshew II</t>
  </si>
  <si>
    <t>-1.50</t>
  </si>
  <si>
    <t>442</t>
  </si>
  <si>
    <t>Zaire Mitchell-Paden</t>
  </si>
  <si>
    <t>443</t>
  </si>
  <si>
    <t>Jalen Moreno-Cropper</t>
  </si>
  <si>
    <t>444</t>
  </si>
  <si>
    <t>Quintin Morris</t>
  </si>
  <si>
    <t>445</t>
  </si>
  <si>
    <t>Kalel Mullings</t>
  </si>
  <si>
    <t>446</t>
  </si>
  <si>
    <t>Konata Mumpfield</t>
  </si>
  <si>
    <t>447</t>
  </si>
  <si>
    <t>Kene Nwangwu</t>
  </si>
  <si>
    <t>448</t>
  </si>
  <si>
    <t>Andrew Ogletree</t>
  </si>
  <si>
    <t>449</t>
  </si>
  <si>
    <t>Gunner Olszewski</t>
  </si>
  <si>
    <t>450</t>
  </si>
  <si>
    <t>Robbie Ouzts</t>
  </si>
  <si>
    <t>451</t>
  </si>
  <si>
    <t>Teagan Quitoriano</t>
  </si>
  <si>
    <t>452</t>
  </si>
  <si>
    <t>Craig Reynolds</t>
  </si>
  <si>
    <t>1.33</t>
  </si>
  <si>
    <t>453</t>
  </si>
  <si>
    <t>Anthony Richardson</t>
  </si>
  <si>
    <t>-0.25</t>
  </si>
  <si>
    <t>454</t>
  </si>
  <si>
    <t>Jalen Royals</t>
  </si>
  <si>
    <t>455</t>
  </si>
  <si>
    <t>Mason Rudolph</t>
  </si>
  <si>
    <t>456</t>
  </si>
  <si>
    <t>Carter Runyon</t>
  </si>
  <si>
    <t>457</t>
  </si>
  <si>
    <t>Brady Russell</t>
  </si>
  <si>
    <t>458</t>
  </si>
  <si>
    <t>Brett Rypien</t>
  </si>
  <si>
    <t>459</t>
  </si>
  <si>
    <t>Cody Schrader</t>
  </si>
  <si>
    <t>460</t>
  </si>
  <si>
    <t>Trey Sermon</t>
  </si>
  <si>
    <t>461</t>
  </si>
  <si>
    <t>Justin Shorter</t>
  </si>
  <si>
    <t>462</t>
  </si>
  <si>
    <t>Tyler Shough</t>
  </si>
  <si>
    <t>463</t>
  </si>
  <si>
    <t>Ben Sims</t>
  </si>
  <si>
    <t>464</t>
  </si>
  <si>
    <t>Stone Smartt</t>
  </si>
  <si>
    <t>465</t>
  </si>
  <si>
    <t>Arian Smith</t>
  </si>
  <si>
    <t>-10</t>
  </si>
  <si>
    <t>-10.00</t>
  </si>
  <si>
    <t>466</t>
  </si>
  <si>
    <t>Durham Smythe</t>
  </si>
  <si>
    <t>467</t>
  </si>
  <si>
    <t>Brevyn Spann-Ford</t>
  </si>
  <si>
    <t>0.8</t>
  </si>
  <si>
    <t>468</t>
  </si>
  <si>
    <t>Ian Thomas</t>
  </si>
  <si>
    <t>469</t>
  </si>
  <si>
    <t>Mason Tipton</t>
  </si>
  <si>
    <t>470</t>
  </si>
  <si>
    <t>Robert Tonyan</t>
  </si>
  <si>
    <t>Sean Tucker</t>
  </si>
  <si>
    <t>472</t>
  </si>
  <si>
    <t>Malik Turner</t>
  </si>
  <si>
    <t>473</t>
  </si>
  <si>
    <t>Sione Vaki</t>
  </si>
  <si>
    <t>474</t>
  </si>
  <si>
    <t>Nick Vannett</t>
  </si>
  <si>
    <t>475</t>
  </si>
  <si>
    <t>Kimani Vidal</t>
  </si>
  <si>
    <t>476</t>
  </si>
  <si>
    <t>Travis Vokolek</t>
  </si>
  <si>
    <t>477</t>
  </si>
  <si>
    <t>Jahdae Walker</t>
  </si>
  <si>
    <t>478</t>
  </si>
  <si>
    <t>Carlos Washington</t>
  </si>
  <si>
    <t>479</t>
  </si>
  <si>
    <t>Xavier Weaver</t>
  </si>
  <si>
    <t>480</t>
  </si>
  <si>
    <t>Treyton Welch</t>
  </si>
  <si>
    <t>481</t>
  </si>
  <si>
    <t>Jack Westover</t>
  </si>
  <si>
    <t>482</t>
  </si>
  <si>
    <t>LaJohntay Wester</t>
  </si>
  <si>
    <t>483</t>
  </si>
  <si>
    <t>Blake Whiteheart</t>
  </si>
  <si>
    <t>484</t>
  </si>
  <si>
    <t>Cody White</t>
  </si>
  <si>
    <t>485</t>
  </si>
  <si>
    <t>Brayden Willis</t>
  </si>
  <si>
    <t>486</t>
  </si>
  <si>
    <t>Jeff Wilson</t>
  </si>
  <si>
    <t>487</t>
  </si>
  <si>
    <t>Colson Yankoff</t>
  </si>
  <si>
    <t>488</t>
  </si>
  <si>
    <t>Ben Yurosek</t>
  </si>
  <si>
    <t>489</t>
  </si>
  <si>
    <t>Shane Zylstra</t>
  </si>
  <si>
    <t>490</t>
  </si>
  <si>
    <t>Colby Parkinson</t>
  </si>
  <si>
    <t>491</t>
  </si>
  <si>
    <t>Charlie Woerner</t>
  </si>
  <si>
    <t>-5</t>
  </si>
  <si>
    <t>-5.00</t>
  </si>
  <si>
    <t>492</t>
  </si>
  <si>
    <t>Derius Davis</t>
  </si>
  <si>
    <t>-1.5</t>
  </si>
  <si>
    <t>-0.5</t>
  </si>
  <si>
    <t>493</t>
  </si>
  <si>
    <t>Xavier Gipson</t>
  </si>
  <si>
    <t>-2.0</t>
  </si>
  <si>
    <t>-1.0</t>
  </si>
  <si>
    <t>494</t>
  </si>
  <si>
    <t>Myles Price</t>
  </si>
  <si>
    <t>495</t>
  </si>
  <si>
    <t>Isaiah Williams</t>
  </si>
  <si>
    <t>Att_1</t>
  </si>
  <si>
    <t>Yds_2</t>
  </si>
  <si>
    <t>TD_3</t>
  </si>
  <si>
    <t>TD_6</t>
  </si>
  <si>
    <t>SF</t>
  </si>
  <si>
    <t>JAC</t>
  </si>
  <si>
    <t>GB</t>
  </si>
  <si>
    <t>NE</t>
  </si>
  <si>
    <t>17.8</t>
  </si>
  <si>
    <t>21.5</t>
  </si>
  <si>
    <t>22.6</t>
  </si>
  <si>
    <t>24.5</t>
  </si>
  <si>
    <t>0.3</t>
  </si>
  <si>
    <t>0.0</t>
  </si>
  <si>
    <t>23.5</t>
  </si>
  <si>
    <t>0.03</t>
  </si>
  <si>
    <t>0.02</t>
  </si>
  <si>
    <t>Own 33.0</t>
  </si>
  <si>
    <t>Own 28.7</t>
  </si>
  <si>
    <t>Own 30.6</t>
  </si>
  <si>
    <t>103.5</t>
  </si>
  <si>
    <t>91.7</t>
  </si>
  <si>
    <t>102.5</t>
  </si>
  <si>
    <t>81.5</t>
  </si>
  <si>
    <t>90.4</t>
  </si>
  <si>
    <t>73.4</t>
  </si>
  <si>
    <t>86.3</t>
  </si>
  <si>
    <t>80.3</t>
  </si>
  <si>
    <t>64.3</t>
  </si>
  <si>
    <t>83.3</t>
  </si>
  <si>
    <t>14.35</t>
  </si>
  <si>
    <t>66.7</t>
  </si>
  <si>
    <t>69.7</t>
  </si>
  <si>
    <t>56.7</t>
  </si>
  <si>
    <t>86.5</t>
  </si>
  <si>
    <t>5.17</t>
  </si>
  <si>
    <t>75.1</t>
  </si>
  <si>
    <t>59.0</t>
  </si>
  <si>
    <t>61.4</t>
  </si>
  <si>
    <t>8.29</t>
  </si>
  <si>
    <t>4.76</t>
  </si>
  <si>
    <t>6.80</t>
  </si>
  <si>
    <t>77.0</t>
  </si>
  <si>
    <t>83.0</t>
  </si>
  <si>
    <t>67.0</t>
  </si>
  <si>
    <t>44.8</t>
  </si>
  <si>
    <t>47.3</t>
  </si>
  <si>
    <t>6.89</t>
  </si>
  <si>
    <t>61.9</t>
  </si>
  <si>
    <t>64.9</t>
  </si>
  <si>
    <t>57.4</t>
  </si>
  <si>
    <t>3.78</t>
  </si>
  <si>
    <t>56.2</t>
  </si>
  <si>
    <t>9.48</t>
  </si>
  <si>
    <t>43.4</t>
  </si>
  <si>
    <t>3.81</t>
  </si>
  <si>
    <t>12.56</t>
  </si>
  <si>
    <t>86.6</t>
  </si>
  <si>
    <t>81.6</t>
  </si>
  <si>
    <t>6.78</t>
  </si>
  <si>
    <t>84.2</t>
  </si>
  <si>
    <t>962</t>
  </si>
  <si>
    <t>5.97</t>
  </si>
  <si>
    <t>77.8</t>
  </si>
  <si>
    <t>87.8</t>
  </si>
  <si>
    <t>51.3</t>
  </si>
  <si>
    <t>757</t>
  </si>
  <si>
    <t>48.2</t>
  </si>
  <si>
    <t>53.7</t>
  </si>
  <si>
    <t>49.7</t>
  </si>
  <si>
    <t>4.53</t>
  </si>
  <si>
    <t>47.8</t>
  </si>
  <si>
    <t>54.3</t>
  </si>
  <si>
    <t>2.57</t>
  </si>
  <si>
    <t>38.3</t>
  </si>
  <si>
    <t>45.7</t>
  </si>
  <si>
    <t>9.88</t>
  </si>
  <si>
    <t>57.7</t>
  </si>
  <si>
    <t>53.2</t>
  </si>
  <si>
    <t>51.0</t>
  </si>
  <si>
    <t>7.25</t>
  </si>
  <si>
    <t>34.3</t>
  </si>
  <si>
    <t>0.33</t>
  </si>
  <si>
    <t>33.9</t>
  </si>
  <si>
    <t>44.2</t>
  </si>
  <si>
    <t>47.2</t>
  </si>
  <si>
    <t>34.6</t>
  </si>
  <si>
    <t>18.13</t>
  </si>
  <si>
    <t>34.7</t>
  </si>
  <si>
    <t>11.25</t>
  </si>
  <si>
    <t>47.4</t>
  </si>
  <si>
    <t>0.50</t>
  </si>
  <si>
    <t>20.9</t>
  </si>
  <si>
    <t>4.24</t>
  </si>
  <si>
    <t>10.20</t>
  </si>
  <si>
    <t>30.4</t>
  </si>
  <si>
    <t>13.44</t>
  </si>
  <si>
    <t>20.4</t>
  </si>
  <si>
    <t>23.4</t>
  </si>
  <si>
    <t>21.2</t>
  </si>
  <si>
    <t>18.00</t>
  </si>
  <si>
    <t>28.7</t>
  </si>
  <si>
    <t>3.27</t>
  </si>
  <si>
    <t>13.83</t>
  </si>
  <si>
    <t>30.6</t>
  </si>
  <si>
    <t>10.90</t>
  </si>
  <si>
    <t>23.9</t>
  </si>
  <si>
    <t>11.67</t>
  </si>
  <si>
    <t>9.83</t>
  </si>
  <si>
    <t>Ameer Abdullah</t>
  </si>
  <si>
    <t>7.1</t>
  </si>
  <si>
    <t>5.27</t>
  </si>
  <si>
    <t>7.63</t>
  </si>
  <si>
    <t>9.80</t>
  </si>
  <si>
    <t>24.00</t>
  </si>
  <si>
    <t>8.0</t>
  </si>
  <si>
    <t>Albert Okwuegbunam</t>
  </si>
  <si>
    <t>2.31</t>
  </si>
  <si>
    <t>Jimmy Horn</t>
  </si>
  <si>
    <t>Trey Lance</t>
  </si>
  <si>
    <t>Jaydon Blue</t>
  </si>
  <si>
    <t>Malachi Corley</t>
  </si>
  <si>
    <t>Taysom Hill</t>
  </si>
  <si>
    <t>Davis Mills</t>
  </si>
  <si>
    <t>Keaton Mitchell</t>
  </si>
  <si>
    <t>2.67</t>
  </si>
  <si>
    <t>Tyjae Spears</t>
  </si>
  <si>
    <t>Jalen Brooks</t>
  </si>
  <si>
    <t>DeeJay Dallas</t>
  </si>
  <si>
    <t>Thomas Fidone</t>
  </si>
  <si>
    <t>C.J. Ham</t>
  </si>
  <si>
    <t>Khalil Herbert</t>
  </si>
  <si>
    <t>Gage Larvadain</t>
  </si>
  <si>
    <t>Will Mallory</t>
  </si>
  <si>
    <t>Foster Moreau</t>
  </si>
  <si>
    <t>496</t>
  </si>
  <si>
    <t>Tahj Washington</t>
  </si>
  <si>
    <t>497</t>
  </si>
  <si>
    <t>498</t>
  </si>
  <si>
    <t>499</t>
  </si>
  <si>
    <t>500</t>
  </si>
  <si>
    <t>501</t>
  </si>
  <si>
    <t>502</t>
  </si>
  <si>
    <t>503</t>
  </si>
  <si>
    <t>Avery Williams</t>
  </si>
  <si>
    <t>504</t>
  </si>
  <si>
    <t>505</t>
  </si>
  <si>
    <t>Josh Williams</t>
  </si>
  <si>
    <t>507</t>
  </si>
  <si>
    <t>508</t>
  </si>
  <si>
    <t>509</t>
  </si>
  <si>
    <t>510</t>
  </si>
  <si>
    <t>511</t>
  </si>
  <si>
    <t>512</t>
  </si>
  <si>
    <t>513</t>
  </si>
  <si>
    <t>514</t>
  </si>
  <si>
    <t>-1.6</t>
  </si>
  <si>
    <t>-0.6</t>
  </si>
  <si>
    <t>515</t>
  </si>
  <si>
    <t>516</t>
  </si>
  <si>
    <t>phi @ nyg</t>
  </si>
  <si>
    <t>den @ nyj</t>
  </si>
  <si>
    <t>dal @ car</t>
  </si>
  <si>
    <t>sdg @ mia</t>
  </si>
  <si>
    <t>sea @ jax</t>
  </si>
  <si>
    <t>cle @ pit</t>
  </si>
  <si>
    <t>ram @ rav</t>
  </si>
  <si>
    <t>crd @ clt</t>
  </si>
  <si>
    <t>nwe @ nor</t>
  </si>
  <si>
    <t>oti @ rai</t>
  </si>
  <si>
    <t>sfo @ tam</t>
  </si>
  <si>
    <t>cin @ gnb</t>
  </si>
  <si>
    <t>det @ kan</t>
  </si>
  <si>
    <t>buf @ atl</t>
  </si>
  <si>
    <t>chi @ was</t>
  </si>
  <si>
    <t>23.3</t>
  </si>
  <si>
    <t>27.7</t>
  </si>
  <si>
    <t>20.5</t>
  </si>
  <si>
    <t>134.4</t>
  </si>
  <si>
    <t>0.88</t>
  </si>
  <si>
    <t>1.56</t>
  </si>
  <si>
    <t>2.56</t>
  </si>
  <si>
    <t>0.11</t>
  </si>
  <si>
    <t>0.24</t>
  </si>
  <si>
    <t>2.32</t>
  </si>
  <si>
    <t>Own 29.4</t>
  </si>
  <si>
    <t>Own 29.1</t>
  </si>
  <si>
    <t>Own 30.8</t>
  </si>
  <si>
    <t>Own 34.8</t>
  </si>
  <si>
    <t>Own 29.9</t>
  </si>
  <si>
    <t>Own 30.3</t>
  </si>
  <si>
    <t>Own 28.6</t>
  </si>
  <si>
    <t>Own 27.8</t>
  </si>
  <si>
    <t>Own 31.3</t>
  </si>
  <si>
    <t>7.35</t>
  </si>
  <si>
    <t>146.8</t>
  </si>
  <si>
    <t>525</t>
  </si>
  <si>
    <t>120.5</t>
  </si>
  <si>
    <t>104.5</t>
  </si>
  <si>
    <t>132.7</t>
  </si>
  <si>
    <t>5.13</t>
  </si>
  <si>
    <t>616</t>
  </si>
  <si>
    <t>11.41</t>
  </si>
  <si>
    <t>138.8</t>
  </si>
  <si>
    <t>141.8</t>
  </si>
  <si>
    <t>111.8</t>
  </si>
  <si>
    <t>537</t>
  </si>
  <si>
    <t>5.02</t>
  </si>
  <si>
    <t>104.6</t>
  </si>
  <si>
    <t>107.6</t>
  </si>
  <si>
    <t>98.6</t>
  </si>
  <si>
    <t>10.27</t>
  </si>
  <si>
    <t>11.73</t>
  </si>
  <si>
    <t>97.0</t>
  </si>
  <si>
    <t>3.77</t>
  </si>
  <si>
    <t>109.8</t>
  </si>
  <si>
    <t>1397</t>
  </si>
  <si>
    <t>133.3</t>
  </si>
  <si>
    <t>144.3</t>
  </si>
  <si>
    <t>137.3</t>
  </si>
  <si>
    <t>7.18</t>
  </si>
  <si>
    <t>87.6</t>
  </si>
  <si>
    <t>10.97</t>
  </si>
  <si>
    <t>73.8</t>
  </si>
  <si>
    <t>89.5</t>
  </si>
  <si>
    <t>117.7</t>
  </si>
  <si>
    <t>78.3</t>
  </si>
  <si>
    <t>5.63</t>
  </si>
  <si>
    <t>9.26</t>
  </si>
  <si>
    <t>94.0</t>
  </si>
  <si>
    <t>78.6</t>
  </si>
  <si>
    <t>4.99</t>
  </si>
  <si>
    <t>8.80</t>
  </si>
  <si>
    <t>73.3</t>
  </si>
  <si>
    <t>70.8</t>
  </si>
  <si>
    <t>6.93</t>
  </si>
  <si>
    <t>101.5</t>
  </si>
  <si>
    <t>10.13</t>
  </si>
  <si>
    <t>70.6</t>
  </si>
  <si>
    <t>83.2</t>
  </si>
  <si>
    <t>67.3</t>
  </si>
  <si>
    <t>4.21</t>
  </si>
  <si>
    <t>68.5</t>
  </si>
  <si>
    <t>64.5</t>
  </si>
  <si>
    <t>5.73</t>
  </si>
  <si>
    <t>10.17</t>
  </si>
  <si>
    <t>68.7</t>
  </si>
  <si>
    <t>55.7</t>
  </si>
  <si>
    <t>63.1</t>
  </si>
  <si>
    <t>66.1</t>
  </si>
  <si>
    <t>12.46</t>
  </si>
  <si>
    <t>70.4</t>
  </si>
  <si>
    <t>78.2</t>
  </si>
  <si>
    <t>63.2</t>
  </si>
  <si>
    <t>12.44</t>
  </si>
  <si>
    <t>85.5</t>
  </si>
  <si>
    <t>68.4</t>
  </si>
  <si>
    <t>12.10</t>
  </si>
  <si>
    <t>67.8</t>
  </si>
  <si>
    <t>56.8</t>
  </si>
  <si>
    <t>8.96</t>
  </si>
  <si>
    <t>5.71</t>
  </si>
  <si>
    <t>108.6</t>
  </si>
  <si>
    <t>104.0</t>
  </si>
  <si>
    <t>81.7</t>
  </si>
  <si>
    <t>92.9</t>
  </si>
  <si>
    <t>86.9</t>
  </si>
  <si>
    <t>3.55</t>
  </si>
  <si>
    <t>71.1</t>
  </si>
  <si>
    <t>81.1</t>
  </si>
  <si>
    <t>72.4</t>
  </si>
  <si>
    <t>68.9</t>
  </si>
  <si>
    <t>71.9</t>
  </si>
  <si>
    <t>50.7</t>
  </si>
  <si>
    <t>4.16</t>
  </si>
  <si>
    <t>43.6</t>
  </si>
  <si>
    <t>11.18</t>
  </si>
  <si>
    <t>74.3</t>
  </si>
  <si>
    <t>7.86</t>
  </si>
  <si>
    <t>46.2</t>
  </si>
  <si>
    <t>70.7</t>
  </si>
  <si>
    <t>9.60</t>
  </si>
  <si>
    <t>10.72</t>
  </si>
  <si>
    <t>40.7</t>
  </si>
  <si>
    <t>39.2</t>
  </si>
  <si>
    <t>58.4</t>
  </si>
  <si>
    <t>22.38</t>
  </si>
  <si>
    <t>48.9</t>
  </si>
  <si>
    <t>41.9</t>
  </si>
  <si>
    <t>11.70</t>
  </si>
  <si>
    <t>48.7</t>
  </si>
  <si>
    <t>5.87</t>
  </si>
  <si>
    <t>61.7</t>
  </si>
  <si>
    <t>11.34</t>
  </si>
  <si>
    <t>9.07</t>
  </si>
  <si>
    <t>59.8</t>
  </si>
  <si>
    <t>45.8</t>
  </si>
  <si>
    <t>10.42</t>
  </si>
  <si>
    <t>40.2</t>
  </si>
  <si>
    <t>6.19</t>
  </si>
  <si>
    <t>46.7</t>
  </si>
  <si>
    <t>38.7</t>
  </si>
  <si>
    <t>7.41</t>
  </si>
  <si>
    <t>50.6</t>
  </si>
  <si>
    <t>19.78</t>
  </si>
  <si>
    <t>12.74</t>
  </si>
  <si>
    <t>49.3</t>
  </si>
  <si>
    <t>47.5</t>
  </si>
  <si>
    <t>31.7</t>
  </si>
  <si>
    <t>8.35</t>
  </si>
  <si>
    <t>9.08</t>
  </si>
  <si>
    <t>9.70</t>
  </si>
  <si>
    <t>9.31</t>
  </si>
  <si>
    <t>43.2</t>
  </si>
  <si>
    <t>39.7</t>
  </si>
  <si>
    <t>44.0</t>
  </si>
  <si>
    <t>25.5</t>
  </si>
  <si>
    <t>28.5</t>
  </si>
  <si>
    <t>16.71</t>
  </si>
  <si>
    <t>26.9</t>
  </si>
  <si>
    <t>27.4</t>
  </si>
  <si>
    <t>21.9</t>
  </si>
  <si>
    <t>5.93</t>
  </si>
  <si>
    <t>33.4</t>
  </si>
  <si>
    <t>36.4</t>
  </si>
  <si>
    <t>16.50</t>
  </si>
  <si>
    <t>33.8</t>
  </si>
  <si>
    <t>25.6</t>
  </si>
  <si>
    <t>37.6</t>
  </si>
  <si>
    <t>35.0</t>
  </si>
  <si>
    <t>10.91</t>
  </si>
  <si>
    <t>27.3</t>
  </si>
  <si>
    <t>35.8</t>
  </si>
  <si>
    <t>24.8</t>
  </si>
  <si>
    <t>29.2</t>
  </si>
  <si>
    <t>5.23</t>
  </si>
  <si>
    <t>23.0</t>
  </si>
  <si>
    <t>24.2</t>
  </si>
  <si>
    <t>16.6</t>
  </si>
  <si>
    <t>10.43</t>
  </si>
  <si>
    <t>20.3</t>
  </si>
  <si>
    <t>2.85</t>
  </si>
  <si>
    <t>10.75</t>
  </si>
  <si>
    <t>2.20</t>
  </si>
  <si>
    <t>15.86</t>
  </si>
  <si>
    <t>18.1</t>
  </si>
  <si>
    <t>8.44</t>
  </si>
  <si>
    <t>17.17</t>
  </si>
  <si>
    <t>19.3</t>
  </si>
  <si>
    <t>Tyler Huntley</t>
  </si>
  <si>
    <t>Lil'Jordan Humphrey</t>
  </si>
  <si>
    <t>13.75</t>
  </si>
  <si>
    <t>7.6</t>
  </si>
  <si>
    <t>5.7</t>
  </si>
  <si>
    <t>4.9</t>
  </si>
  <si>
    <t>Ja'Corey Brooks</t>
  </si>
  <si>
    <t>Parris Campbell</t>
  </si>
  <si>
    <t>Efton Chism</t>
  </si>
  <si>
    <t>Nyheim Hines</t>
  </si>
  <si>
    <t>Terrell Jennings</t>
  </si>
  <si>
    <t>Jaleel McLaughlin</t>
  </si>
  <si>
    <t>Brandon Smith</t>
  </si>
  <si>
    <t>Deven Thompkins</t>
  </si>
  <si>
    <t>517</t>
  </si>
  <si>
    <t>Ke'Shawn Williams</t>
  </si>
  <si>
    <t>518</t>
  </si>
  <si>
    <t>519</t>
  </si>
  <si>
    <t>Owen Wright</t>
  </si>
  <si>
    <t>520</t>
  </si>
  <si>
    <t>521</t>
  </si>
  <si>
    <t>522</t>
  </si>
  <si>
    <t>523</t>
  </si>
  <si>
    <t>524</t>
  </si>
  <si>
    <t>526</t>
  </si>
  <si>
    <t>527</t>
  </si>
  <si>
    <t>528</t>
  </si>
  <si>
    <t>529</t>
  </si>
  <si>
    <t>pit @ cin</t>
  </si>
  <si>
    <t>ram @ jax</t>
  </si>
  <si>
    <t>rai @ kan</t>
  </si>
  <si>
    <t>mia @ cle</t>
  </si>
  <si>
    <t>nor @ chi</t>
  </si>
  <si>
    <t>phi @ min</t>
  </si>
  <si>
    <t>car @ nyj</t>
  </si>
  <si>
    <t>nwe @ oti</t>
  </si>
  <si>
    <t>clt @ sdg</t>
  </si>
  <si>
    <t>nyg @ den</t>
  </si>
  <si>
    <t>gnb @ crd</t>
  </si>
  <si>
    <t>was @ dal</t>
  </si>
  <si>
    <t>atl @ sfo</t>
  </si>
  <si>
    <t>tam @ det</t>
  </si>
  <si>
    <t>htx @ sea</t>
  </si>
  <si>
    <t>KC</t>
  </si>
  <si>
    <t>Own 30.2</t>
  </si>
  <si>
    <t>Own 31.5</t>
  </si>
  <si>
    <t>Own 29.0</t>
  </si>
  <si>
    <t>Own 28.8</t>
  </si>
  <si>
    <t>Own 32.1</t>
  </si>
  <si>
    <t>Own 27.5</t>
  </si>
  <si>
    <t>Own 31.0</t>
  </si>
  <si>
    <t>Own 28.1</t>
  </si>
  <si>
    <t>Own 34.4</t>
  </si>
  <si>
    <t>Own 30.5</t>
  </si>
  <si>
    <t>Own 31.4</t>
  </si>
  <si>
    <t>Own 28.3</t>
  </si>
  <si>
    <t>Own 33.2</t>
  </si>
  <si>
    <t>Own 30.1</t>
  </si>
  <si>
    <t>25.9</t>
  </si>
  <si>
    <t>33.1</t>
  </si>
  <si>
    <t>25.3</t>
  </si>
  <si>
    <t>19.4</t>
  </si>
  <si>
    <t>155.6</t>
  </si>
  <si>
    <t>554</t>
  </si>
  <si>
    <t>4979</t>
  </si>
  <si>
    <t>0.04</t>
  </si>
  <si>
    <t>2.23</t>
  </si>
  <si>
    <t>1.72</t>
  </si>
  <si>
    <t>2.04</t>
  </si>
  <si>
    <t>697</t>
  </si>
  <si>
    <t>5.32</t>
  </si>
  <si>
    <t>8.04</t>
  </si>
  <si>
    <t>179.2</t>
  </si>
  <si>
    <t>185.2</t>
  </si>
  <si>
    <t>167.7</t>
  </si>
  <si>
    <t>3.52</t>
  </si>
  <si>
    <t>9.74</t>
  </si>
  <si>
    <t>187.1</t>
  </si>
  <si>
    <t>193.1</t>
  </si>
  <si>
    <t>160.6</t>
  </si>
  <si>
    <t>1800</t>
  </si>
  <si>
    <t>5.95</t>
  </si>
  <si>
    <t>173.0</t>
  </si>
  <si>
    <t>181.0</t>
  </si>
  <si>
    <t>175.0</t>
  </si>
  <si>
    <t>5.40</t>
  </si>
  <si>
    <t>145.4</t>
  </si>
  <si>
    <t>151.4</t>
  </si>
  <si>
    <t>130.4</t>
  </si>
  <si>
    <t>5.06</t>
  </si>
  <si>
    <t>7.46</t>
  </si>
  <si>
    <t>140.0</t>
  </si>
  <si>
    <t>146.0</t>
  </si>
  <si>
    <t>127.0</t>
  </si>
  <si>
    <t>819</t>
  </si>
  <si>
    <t>16.38</t>
  </si>
  <si>
    <t>155.0</t>
  </si>
  <si>
    <t>159.0</t>
  </si>
  <si>
    <t>130.0</t>
  </si>
  <si>
    <t>592</t>
  </si>
  <si>
    <t>5.33</t>
  </si>
  <si>
    <t>3.70</t>
  </si>
  <si>
    <t>130.7</t>
  </si>
  <si>
    <t>134.7</t>
  </si>
  <si>
    <t>119.2</t>
  </si>
  <si>
    <t>3.73</t>
  </si>
  <si>
    <t>11.19</t>
  </si>
  <si>
    <t>123.3</t>
  </si>
  <si>
    <t>129.3</t>
  </si>
  <si>
    <t>115.3</t>
  </si>
  <si>
    <t>538</t>
  </si>
  <si>
    <t>10.76</t>
  </si>
  <si>
    <t>146.7</t>
  </si>
  <si>
    <t>149.7</t>
  </si>
  <si>
    <t>121.7</t>
  </si>
  <si>
    <t>607</t>
  </si>
  <si>
    <t>16.86</t>
  </si>
  <si>
    <t>135.7</t>
  </si>
  <si>
    <t>114.7</t>
  </si>
  <si>
    <t>5.30</t>
  </si>
  <si>
    <t>6.59</t>
  </si>
  <si>
    <t>136.3</t>
  </si>
  <si>
    <t>142.3</t>
  </si>
  <si>
    <t>120.3</t>
  </si>
  <si>
    <t>629</t>
  </si>
  <si>
    <t>10.84</t>
  </si>
  <si>
    <t>149.5</t>
  </si>
  <si>
    <t>153.5</t>
  </si>
  <si>
    <t>1498</t>
  </si>
  <si>
    <t>3.43</t>
  </si>
  <si>
    <t>148.4</t>
  </si>
  <si>
    <t>156.4</t>
  </si>
  <si>
    <t>149.4</t>
  </si>
  <si>
    <t>4.06</t>
  </si>
  <si>
    <t>8.22</t>
  </si>
  <si>
    <t>124.7</t>
  </si>
  <si>
    <t>106.2</t>
  </si>
  <si>
    <t>1881</t>
  </si>
  <si>
    <t>2.95</t>
  </si>
  <si>
    <t>152.8</t>
  </si>
  <si>
    <t>149.8</t>
  </si>
  <si>
    <t>116.6</t>
  </si>
  <si>
    <t>119.6</t>
  </si>
  <si>
    <t>101.1</t>
  </si>
  <si>
    <t>1744</t>
  </si>
  <si>
    <t>4.55</t>
  </si>
  <si>
    <t>147.0</t>
  </si>
  <si>
    <t>156.0</t>
  </si>
  <si>
    <t>148.5</t>
  </si>
  <si>
    <t>4.41</t>
  </si>
  <si>
    <t>8.30</t>
  </si>
  <si>
    <t>117.8</t>
  </si>
  <si>
    <t>99.8</t>
  </si>
  <si>
    <t>110.1</t>
  </si>
  <si>
    <t>113.1</t>
  </si>
  <si>
    <t>94.6</t>
  </si>
  <si>
    <t>1790</t>
  </si>
  <si>
    <t>2.86</t>
  </si>
  <si>
    <t>139.9</t>
  </si>
  <si>
    <t>145.9</t>
  </si>
  <si>
    <t>142.9</t>
  </si>
  <si>
    <t>551</t>
  </si>
  <si>
    <t>5.62</t>
  </si>
  <si>
    <t>98.2</t>
  </si>
  <si>
    <t>104.2</t>
  </si>
  <si>
    <t>6.55</t>
  </si>
  <si>
    <t>120.4</t>
  </si>
  <si>
    <t>123.4</t>
  </si>
  <si>
    <t>94.9</t>
  </si>
  <si>
    <t>1556</t>
  </si>
  <si>
    <t>137.4</t>
  </si>
  <si>
    <t>141.4</t>
  </si>
  <si>
    <t>13.30</t>
  </si>
  <si>
    <t>85.0</t>
  </si>
  <si>
    <t>1767</t>
  </si>
  <si>
    <t>136.5</t>
  </si>
  <si>
    <t>144.5</t>
  </si>
  <si>
    <t>138.5</t>
  </si>
  <si>
    <t>4.28</t>
  </si>
  <si>
    <t>91.9</t>
  </si>
  <si>
    <t>87.4</t>
  </si>
  <si>
    <t>1913</t>
  </si>
  <si>
    <t>6.20</t>
  </si>
  <si>
    <t>135.1</t>
  </si>
  <si>
    <t>148.1</t>
  </si>
  <si>
    <t>141.1</t>
  </si>
  <si>
    <t>116.1</t>
  </si>
  <si>
    <t>89.6</t>
  </si>
  <si>
    <t>1866</t>
  </si>
  <si>
    <t>-0.12</t>
  </si>
  <si>
    <t>136.4</t>
  </si>
  <si>
    <t>4.71</t>
  </si>
  <si>
    <t>10.38</t>
  </si>
  <si>
    <t>96.5</t>
  </si>
  <si>
    <t>88.5</t>
  </si>
  <si>
    <t>4.01</t>
  </si>
  <si>
    <t>96.1</t>
  </si>
  <si>
    <t>100.1</t>
  </si>
  <si>
    <t>88.6</t>
  </si>
  <si>
    <t>4.98</t>
  </si>
  <si>
    <t>3.14</t>
  </si>
  <si>
    <t>82.0</t>
  </si>
  <si>
    <t>91.4</t>
  </si>
  <si>
    <t>84.4</t>
  </si>
  <si>
    <t>14.54</t>
  </si>
  <si>
    <t>97.4</t>
  </si>
  <si>
    <t>83.4</t>
  </si>
  <si>
    <t>9.89</t>
  </si>
  <si>
    <t>111.5</t>
  </si>
  <si>
    <t>114.5</t>
  </si>
  <si>
    <t>14.21</t>
  </si>
  <si>
    <t>99.9</t>
  </si>
  <si>
    <t>102.9</t>
  </si>
  <si>
    <t>10.03</t>
  </si>
  <si>
    <t>102.1</t>
  </si>
  <si>
    <t>105.1</t>
  </si>
  <si>
    <t>100.4</t>
  </si>
  <si>
    <t>14.96</t>
  </si>
  <si>
    <t>89.9</t>
  </si>
  <si>
    <t>77.9</t>
  </si>
  <si>
    <t>13.41</t>
  </si>
  <si>
    <t>94.8</t>
  </si>
  <si>
    <t>97.8</t>
  </si>
  <si>
    <t>8.73</t>
  </si>
  <si>
    <t>87.2</t>
  </si>
  <si>
    <t>78.7</t>
  </si>
  <si>
    <t>18.45</t>
  </si>
  <si>
    <t>75.6</t>
  </si>
  <si>
    <t>14.17</t>
  </si>
  <si>
    <t>79.9</t>
  </si>
  <si>
    <t>82.9</t>
  </si>
  <si>
    <t>13.26</t>
  </si>
  <si>
    <t>103.4</t>
  </si>
  <si>
    <t>81.4</t>
  </si>
  <si>
    <t>9.67</t>
  </si>
  <si>
    <t>83.1</t>
  </si>
  <si>
    <t>86.1</t>
  </si>
  <si>
    <t>17.80</t>
  </si>
  <si>
    <t>108.0</t>
  </si>
  <si>
    <t>15.53</t>
  </si>
  <si>
    <t>93.2</t>
  </si>
  <si>
    <t>96.2</t>
  </si>
  <si>
    <t>76.2</t>
  </si>
  <si>
    <t>78.1</t>
  </si>
  <si>
    <t>88.8</t>
  </si>
  <si>
    <t>91.8</t>
  </si>
  <si>
    <t>13.62</t>
  </si>
  <si>
    <t>12.34</t>
  </si>
  <si>
    <t>98.9</t>
  </si>
  <si>
    <t>75.9</t>
  </si>
  <si>
    <t>80.5</t>
  </si>
  <si>
    <t>83.5</t>
  </si>
  <si>
    <t>65.0</t>
  </si>
  <si>
    <t>1631</t>
  </si>
  <si>
    <t>2.09</t>
  </si>
  <si>
    <t>117.5</t>
  </si>
  <si>
    <t>125.5</t>
  </si>
  <si>
    <t>5.16</t>
  </si>
  <si>
    <t>8.57</t>
  </si>
  <si>
    <t>67.2</t>
  </si>
  <si>
    <t>4.52</t>
  </si>
  <si>
    <t>76.4</t>
  </si>
  <si>
    <t>67.9</t>
  </si>
  <si>
    <t>90.6</t>
  </si>
  <si>
    <t>71.6</t>
  </si>
  <si>
    <t>9.96</t>
  </si>
  <si>
    <t>74.9</t>
  </si>
  <si>
    <t>60.4</t>
  </si>
  <si>
    <t>12.92</t>
  </si>
  <si>
    <t>73.0</t>
  </si>
  <si>
    <t>76.0</t>
  </si>
  <si>
    <t>12.75</t>
  </si>
  <si>
    <t>66.6</t>
  </si>
  <si>
    <t>68.3</t>
  </si>
  <si>
    <t>11.69</t>
  </si>
  <si>
    <t>11.78</t>
  </si>
  <si>
    <t>63.8</t>
  </si>
  <si>
    <t>66.8</t>
  </si>
  <si>
    <t>54.8</t>
  </si>
  <si>
    <t>8.63</t>
  </si>
  <si>
    <t>85.2</t>
  </si>
  <si>
    <t>63.6</t>
  </si>
  <si>
    <t>13.04</t>
  </si>
  <si>
    <t>76.7</t>
  </si>
  <si>
    <t>80.7</t>
  </si>
  <si>
    <t>63.7</t>
  </si>
  <si>
    <t>1620</t>
  </si>
  <si>
    <t>112.1</t>
  </si>
  <si>
    <t>124.1</t>
  </si>
  <si>
    <t>117.1</t>
  </si>
  <si>
    <t>1754</t>
  </si>
  <si>
    <t>4.10</t>
  </si>
  <si>
    <t>110.3</t>
  </si>
  <si>
    <t>119.3</t>
  </si>
  <si>
    <t>114.3</t>
  </si>
  <si>
    <t>1351</t>
  </si>
  <si>
    <t>3.31</t>
  </si>
  <si>
    <t>106.6</t>
  </si>
  <si>
    <t>115.6</t>
  </si>
  <si>
    <t>109.6</t>
  </si>
  <si>
    <t>1438</t>
  </si>
  <si>
    <t>4.58</t>
  </si>
  <si>
    <t>1270</t>
  </si>
  <si>
    <t>1.64</t>
  </si>
  <si>
    <t>100.6</t>
  </si>
  <si>
    <t>105.6</t>
  </si>
  <si>
    <t>1031</t>
  </si>
  <si>
    <t>96.3</t>
  </si>
  <si>
    <t>105.3</t>
  </si>
  <si>
    <t>97.3</t>
  </si>
  <si>
    <t>845</t>
  </si>
  <si>
    <t>6.12</t>
  </si>
  <si>
    <t>95.5</t>
  </si>
  <si>
    <t>1450</t>
  </si>
  <si>
    <t>5.54</t>
  </si>
  <si>
    <t>107.5</t>
  </si>
  <si>
    <t>100.0</t>
  </si>
  <si>
    <t>1305</t>
  </si>
  <si>
    <t>104.9</t>
  </si>
  <si>
    <t>1288</t>
  </si>
  <si>
    <t>92.4</t>
  </si>
  <si>
    <t>791</t>
  </si>
  <si>
    <t>4.81</t>
  </si>
  <si>
    <t>1313</t>
  </si>
  <si>
    <t>3.45</t>
  </si>
  <si>
    <t>94.3</t>
  </si>
  <si>
    <t>90.3</t>
  </si>
  <si>
    <t>1409</t>
  </si>
  <si>
    <t>2.53</t>
  </si>
  <si>
    <t>85.7</t>
  </si>
  <si>
    <t>1404</t>
  </si>
  <si>
    <t>1.62</t>
  </si>
  <si>
    <t>73.6</t>
  </si>
  <si>
    <t>77.6</t>
  </si>
  <si>
    <t>1417</t>
  </si>
  <si>
    <t>73.9</t>
  </si>
  <si>
    <t>83.9</t>
  </si>
  <si>
    <t>1376</t>
  </si>
  <si>
    <t>1.45</t>
  </si>
  <si>
    <t>1072</t>
  </si>
  <si>
    <t>5.18</t>
  </si>
  <si>
    <t>62.6</t>
  </si>
  <si>
    <t>3.88</t>
  </si>
  <si>
    <t>75.2</t>
  </si>
  <si>
    <t>3.94</t>
  </si>
  <si>
    <t>4.79</t>
  </si>
  <si>
    <t>77.3</t>
  </si>
  <si>
    <t>4.44</t>
  </si>
  <si>
    <t>10.82</t>
  </si>
  <si>
    <t>72.5</t>
  </si>
  <si>
    <t>78.5</t>
  </si>
  <si>
    <t>64.0</t>
  </si>
  <si>
    <t>1356</t>
  </si>
  <si>
    <t>58.8</t>
  </si>
  <si>
    <t>3.64</t>
  </si>
  <si>
    <t>75.5</t>
  </si>
  <si>
    <t>82.5</t>
  </si>
  <si>
    <t>63.0</t>
  </si>
  <si>
    <t>13.17</t>
  </si>
  <si>
    <t>61.6</t>
  </si>
  <si>
    <t>87.0</t>
  </si>
  <si>
    <t>90.0</t>
  </si>
  <si>
    <t>13.52</t>
  </si>
  <si>
    <t>77.1</t>
  </si>
  <si>
    <t>80.1</t>
  </si>
  <si>
    <t>7.87</t>
  </si>
  <si>
    <t>22.21</t>
  </si>
  <si>
    <t>4.27</t>
  </si>
  <si>
    <t>59.4</t>
  </si>
  <si>
    <t>11.87</t>
  </si>
  <si>
    <t>65.1</t>
  </si>
  <si>
    <t>4.32</t>
  </si>
  <si>
    <t>66.0</t>
  </si>
  <si>
    <t>69.0</t>
  </si>
  <si>
    <t>55.5</t>
  </si>
  <si>
    <t>3.30</t>
  </si>
  <si>
    <t>12.89</t>
  </si>
  <si>
    <t>3.87</t>
  </si>
  <si>
    <t>54.0</t>
  </si>
  <si>
    <t>46.6</t>
  </si>
  <si>
    <t>66.2</t>
  </si>
  <si>
    <t>4.11</t>
  </si>
  <si>
    <t>3.91</t>
  </si>
  <si>
    <t>54.4</t>
  </si>
  <si>
    <t>69.2</t>
  </si>
  <si>
    <t>73.2</t>
  </si>
  <si>
    <t>599</t>
  </si>
  <si>
    <t>4.70</t>
  </si>
  <si>
    <t>41.7</t>
  </si>
  <si>
    <t>9.40</t>
  </si>
  <si>
    <t>46.4</t>
  </si>
  <si>
    <t>3.56</t>
  </si>
  <si>
    <t>45.3</t>
  </si>
  <si>
    <t>40.8</t>
  </si>
  <si>
    <t>15.40</t>
  </si>
  <si>
    <t>15.81</t>
  </si>
  <si>
    <t>60.2</t>
  </si>
  <si>
    <t>6.47</t>
  </si>
  <si>
    <t>55.4</t>
  </si>
  <si>
    <t>46.9</t>
  </si>
  <si>
    <t>10.64</t>
  </si>
  <si>
    <t>546</t>
  </si>
  <si>
    <t>70.5</t>
  </si>
  <si>
    <t>9.06</t>
  </si>
  <si>
    <t>67.4</t>
  </si>
  <si>
    <t>51.4</t>
  </si>
  <si>
    <t>60.8</t>
  </si>
  <si>
    <t>67.5</t>
  </si>
  <si>
    <t>15.72</t>
  </si>
  <si>
    <t>2.25</t>
  </si>
  <si>
    <t>12.18</t>
  </si>
  <si>
    <t>42.1</t>
  </si>
  <si>
    <t>12.21</t>
  </si>
  <si>
    <t>61.3</t>
  </si>
  <si>
    <t>46.3</t>
  </si>
  <si>
    <t>55.2</t>
  </si>
  <si>
    <t>19.81</t>
  </si>
  <si>
    <t>47.7</t>
  </si>
  <si>
    <t>11.82</t>
  </si>
  <si>
    <t>57.0</t>
  </si>
  <si>
    <t>14.38</t>
  </si>
  <si>
    <t>37.2</t>
  </si>
  <si>
    <t>50.2</t>
  </si>
  <si>
    <t>43.8</t>
  </si>
  <si>
    <t>36.9</t>
  </si>
  <si>
    <t>39.9</t>
  </si>
  <si>
    <t>39.5</t>
  </si>
  <si>
    <t>42.5</t>
  </si>
  <si>
    <t>34.5</t>
  </si>
  <si>
    <t>50.4</t>
  </si>
  <si>
    <t>12.13</t>
  </si>
  <si>
    <t>36.3</t>
  </si>
  <si>
    <t>4.63</t>
  </si>
  <si>
    <t>37.3</t>
  </si>
  <si>
    <t>31.3</t>
  </si>
  <si>
    <t>9.47</t>
  </si>
  <si>
    <t>28.8</t>
  </si>
  <si>
    <t>34.2</t>
  </si>
  <si>
    <t>7.84</t>
  </si>
  <si>
    <t>38.1</t>
  </si>
  <si>
    <t>11.68</t>
  </si>
  <si>
    <t>36.7</t>
  </si>
  <si>
    <t>31.2</t>
  </si>
  <si>
    <t>9.27</t>
  </si>
  <si>
    <t>9.29</t>
  </si>
  <si>
    <t>32.2</t>
  </si>
  <si>
    <t>37.9</t>
  </si>
  <si>
    <t>40.9</t>
  </si>
  <si>
    <t>31.9</t>
  </si>
  <si>
    <t>8.14</t>
  </si>
  <si>
    <t>7.55</t>
  </si>
  <si>
    <t>45.1</t>
  </si>
  <si>
    <t>49.1</t>
  </si>
  <si>
    <t>35.1</t>
  </si>
  <si>
    <t>9.46</t>
  </si>
  <si>
    <t>37.8</t>
  </si>
  <si>
    <t>11.93</t>
  </si>
  <si>
    <t>33.2</t>
  </si>
  <si>
    <t>36.2</t>
  </si>
  <si>
    <t>14.33</t>
  </si>
  <si>
    <t>29.8</t>
  </si>
  <si>
    <t>35.3</t>
  </si>
  <si>
    <t>17.30</t>
  </si>
  <si>
    <t>28.3</t>
  </si>
  <si>
    <t>2.77</t>
  </si>
  <si>
    <t>8.56</t>
  </si>
  <si>
    <t>32.4</t>
  </si>
  <si>
    <t>20.50</t>
  </si>
  <si>
    <t>10.50</t>
  </si>
  <si>
    <t>34.1</t>
  </si>
  <si>
    <t>34.8</t>
  </si>
  <si>
    <t>30.0</t>
  </si>
  <si>
    <t>14.20</t>
  </si>
  <si>
    <t>3.05</t>
  </si>
  <si>
    <t>8.71</t>
  </si>
  <si>
    <t>7.38</t>
  </si>
  <si>
    <t>31.1</t>
  </si>
  <si>
    <t>15.45</t>
  </si>
  <si>
    <t>31.5</t>
  </si>
  <si>
    <t>15.25</t>
  </si>
  <si>
    <t>30.3</t>
  </si>
  <si>
    <t>12.20</t>
  </si>
  <si>
    <t>2.29</t>
  </si>
  <si>
    <t>8.92</t>
  </si>
  <si>
    <t>Rashee Rice</t>
  </si>
  <si>
    <t>19.7</t>
  </si>
  <si>
    <t>2.79</t>
  </si>
  <si>
    <t>8.13</t>
  </si>
  <si>
    <t>3.48</t>
  </si>
  <si>
    <t>3.85</t>
  </si>
  <si>
    <t>8.76</t>
  </si>
  <si>
    <t>34.9</t>
  </si>
  <si>
    <t>14.70</t>
  </si>
  <si>
    <t>24.7</t>
  </si>
  <si>
    <t>26.5</t>
  </si>
  <si>
    <t>1.75</t>
  </si>
  <si>
    <t>7.11</t>
  </si>
  <si>
    <t>10.08</t>
  </si>
  <si>
    <t>10.31</t>
  </si>
  <si>
    <t>12.73</t>
  </si>
  <si>
    <t>8.11</t>
  </si>
  <si>
    <t>17.57</t>
  </si>
  <si>
    <t>9.18</t>
  </si>
  <si>
    <t>26.1</t>
  </si>
  <si>
    <t>6.40</t>
  </si>
  <si>
    <t>26.00</t>
  </si>
  <si>
    <t>10.56</t>
  </si>
  <si>
    <t>11.33</t>
  </si>
  <si>
    <t>7.70</t>
  </si>
  <si>
    <t>6.67</t>
  </si>
  <si>
    <t>5.29</t>
  </si>
  <si>
    <t>3.09</t>
  </si>
  <si>
    <t>-0.50</t>
  </si>
  <si>
    <t>-0.44</t>
  </si>
  <si>
    <t>9.75</t>
  </si>
  <si>
    <t>3.23</t>
  </si>
  <si>
    <t>13.80</t>
  </si>
  <si>
    <t>12.50</t>
  </si>
  <si>
    <t>9.20</t>
  </si>
  <si>
    <t>Robbie Chosen</t>
  </si>
  <si>
    <t>15.50</t>
  </si>
  <si>
    <t>3.25</t>
  </si>
  <si>
    <t>3.0</t>
  </si>
  <si>
    <t>Quinn Ewers</t>
  </si>
  <si>
    <t>3.60</t>
  </si>
  <si>
    <t>5.3</t>
  </si>
  <si>
    <t>Braxton Berrios</t>
  </si>
  <si>
    <t>Teddy Bridgewater</t>
  </si>
  <si>
    <t>-0.1</t>
  </si>
  <si>
    <t>Jalen Coker</t>
  </si>
  <si>
    <t>Malik Davis</t>
  </si>
  <si>
    <t>-0.80</t>
  </si>
  <si>
    <t>Jimmy Garoppolo</t>
  </si>
  <si>
    <t>Travis Homer</t>
  </si>
  <si>
    <t>Shedrick Jackson</t>
  </si>
  <si>
    <t>E.J. Jenkins</t>
  </si>
  <si>
    <t>D'Ernest Johnson</t>
  </si>
  <si>
    <t>Mason Kinsey</t>
  </si>
  <si>
    <t>Ronnie Rivers</t>
  </si>
  <si>
    <t>Laquon Treadwell</t>
  </si>
  <si>
    <t>530</t>
  </si>
  <si>
    <t>531</t>
  </si>
  <si>
    <t>532</t>
  </si>
  <si>
    <t>533</t>
  </si>
  <si>
    <t>Jaylen Wright</t>
  </si>
  <si>
    <t>534</t>
  </si>
  <si>
    <t>535</t>
  </si>
  <si>
    <t>536</t>
  </si>
  <si>
    <t>-6</t>
  </si>
  <si>
    <t>-1.20</t>
  </si>
  <si>
    <t>539</t>
  </si>
  <si>
    <t>540</t>
  </si>
  <si>
    <t>541</t>
  </si>
  <si>
    <t>542</t>
  </si>
  <si>
    <t>543</t>
  </si>
  <si>
    <t>Kenny Pickett</t>
  </si>
  <si>
    <t>-1.7</t>
  </si>
  <si>
    <t>-0.7</t>
  </si>
  <si>
    <t>544</t>
  </si>
  <si>
    <t>545</t>
  </si>
  <si>
    <t>98.7</t>
  </si>
  <si>
    <t>21.3</t>
  </si>
  <si>
    <t>51.1</t>
  </si>
  <si>
    <t>19.6</t>
  </si>
  <si>
    <t>min @ sdg</t>
  </si>
  <si>
    <t>mia @ atl</t>
  </si>
  <si>
    <t>chi @ rav</t>
  </si>
  <si>
    <t>cle @ nwe</t>
  </si>
  <si>
    <t>nyg @ phi</t>
  </si>
  <si>
    <t>sfo @ htx</t>
  </si>
  <si>
    <t>buf @ car</t>
  </si>
  <si>
    <t>nyj @ cin</t>
  </si>
  <si>
    <t>tam @ nor</t>
  </si>
  <si>
    <t>oti @ clt</t>
  </si>
  <si>
    <t>dal @ den</t>
  </si>
  <si>
    <t>gnb @ pit</t>
  </si>
  <si>
    <t>was @ kan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</si>
</sst>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\.hh:mm:ss"/>
    <numFmt numFmtId="165" formatCode="[$-F400]h:mm:ss\ AM/PM"/>
    <numFmt numFmtId="166" formatCode="\+0.00;\ \-0.00;\ 0.00"/>
    <numFmt numFmtId="167" formatCode="0.0%"/>
  </numFmts>
  <fonts count="7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i/>
      <sz val="20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11"/>
      <color theme="1"/>
      <name val="ADLaM Display"/>
    </font>
    <font>
      <b/>
      <sz val="11"/>
      <color rgb="FFFF0000"/>
      <name val="Aptos Narrow"/>
      <family val="2"/>
      <scheme val="minor"/>
    </font>
    <font>
      <b/>
      <sz val="11"/>
      <color theme="9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0" fillId="0" borderId="2" xfId="0" applyBorder="1"/>
    <xf numFmtId="0" fontId="0" fillId="0" borderId="3" xfId="0" applyBorder="1"/>
    <xf numFmtId="0" fontId="1" fillId="0" borderId="0" xfId="0" applyFont="1" applyAlignment="1">
      <alignment horizontal="center"/>
    </xf>
    <xf numFmtId="0" fontId="0" fillId="0" borderId="4" xfId="0" applyBorder="1"/>
    <xf numFmtId="0" fontId="2" fillId="0" borderId="0" xfId="0" applyFont="1"/>
    <xf numFmtId="0" fontId="3" fillId="0" borderId="0" xfId="0" applyFont="1" applyAlignment="1">
      <alignment horizontal="center"/>
    </xf>
    <xf numFmtId="164" fontId="0" fillId="0" borderId="0" xfId="0" applyNumberFormat="1"/>
    <xf numFmtId="164" fontId="0" fillId="0" borderId="5" xfId="0" applyNumberFormat="1" applyBorder="1"/>
    <xf numFmtId="0" fontId="0" fillId="0" borderId="1" xfId="0" applyBorder="1" applyAlignment="1">
      <alignment horizontal="center"/>
    </xf>
    <xf numFmtId="0" fontId="5" fillId="0" borderId="0" xfId="0" applyFont="1"/>
    <xf numFmtId="0" fontId="6" fillId="0" borderId="0" xfId="0" applyFont="1"/>
    <xf numFmtId="16" fontId="0" fillId="0" borderId="0" xfId="0" applyNumberFormat="1"/>
    <xf numFmtId="10" fontId="0" fillId="0" borderId="0" xfId="0" applyNumberFormat="1"/>
    <xf numFmtId="0" fontId="0" fillId="2" borderId="0" xfId="0" applyFill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/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NumberFormat="1"/>
    <xf numFmtId="0" fontId="0" fillId="3" borderId="0" xfId="0" applyFill="1"/>
  </cellXfs>
  <cellStyles count="1">
    <cellStyle name="Normal" xfId="0" builtinId="0"/>
  </cellStyles>
  <dxfs count="227">
    <dxf>
      <font>
        <color rgb="FF302D32"/>
      </font>
      <fill>
        <patternFill>
          <bgColor rgb="FFFF3900"/>
        </patternFill>
      </fill>
    </dxf>
    <dxf>
      <font>
        <color rgb="FF302D32"/>
      </font>
      <fill>
        <patternFill>
          <bgColor rgb="FFFF3900"/>
        </patternFill>
      </fill>
    </dxf>
    <dxf>
      <font>
        <color theme="1"/>
      </font>
      <fill>
        <patternFill>
          <bgColor rgb="FF004550"/>
        </patternFill>
      </fill>
    </dxf>
    <dxf>
      <font>
        <color theme="1"/>
      </font>
      <fill>
        <patternFill>
          <bgColor rgb="FFB01E3E"/>
        </patternFill>
      </fill>
    </dxf>
    <dxf>
      <font>
        <color theme="1"/>
      </font>
      <fill>
        <patternFill>
          <bgColor rgb="FFC3122D"/>
        </patternFill>
      </fill>
    </dxf>
    <dxf>
      <font>
        <color rgb="FFA77700"/>
      </font>
      <fill>
        <patternFill>
          <bgColor rgb="FF240B61"/>
        </patternFill>
      </fill>
    </dxf>
    <dxf>
      <font>
        <color rgb="FFE7042D"/>
      </font>
      <fill>
        <patternFill>
          <bgColor rgb="FF003091"/>
        </patternFill>
      </fill>
    </dxf>
    <dxf>
      <font>
        <color theme="1"/>
      </font>
      <fill>
        <patternFill>
          <bgColor rgb="FF0086D3"/>
        </patternFill>
      </fill>
    </dxf>
    <dxf>
      <font>
        <color rgb="FF000F26"/>
      </font>
      <fill>
        <patternFill>
          <bgColor rgb="FFFF3F00"/>
        </patternFill>
      </fill>
    </dxf>
    <dxf>
      <font>
        <color theme="1"/>
      </font>
      <fill>
        <patternFill patternType="solid">
          <fgColor auto="1"/>
          <bgColor rgb="FFFF4E02"/>
        </patternFill>
      </fill>
    </dxf>
    <dxf>
      <font>
        <color theme="0"/>
      </font>
      <fill>
        <patternFill patternType="solid">
          <fgColor auto="1"/>
          <bgColor rgb="FF001D43"/>
        </patternFill>
      </fill>
    </dxf>
    <dxf>
      <font>
        <color rgb="FFFF4B00"/>
      </font>
      <fill>
        <patternFill patternType="solid">
          <fgColor auto="1"/>
          <bgColor rgb="FF001D41"/>
        </patternFill>
      </fill>
    </dxf>
    <dxf>
      <font>
        <color rgb="FFAFB7BC"/>
      </font>
      <fill>
        <patternFill patternType="solid">
          <fgColor auto="1"/>
          <bgColor rgb="FF0077BA"/>
        </patternFill>
      </fill>
    </dxf>
    <dxf>
      <font>
        <color rgb="FFFEBD15"/>
      </font>
      <fill>
        <patternFill patternType="solid">
          <fgColor auto="1"/>
          <bgColor rgb="FF03342D"/>
        </patternFill>
      </fill>
    </dxf>
    <dxf>
      <font>
        <color rgb="FFFF0024"/>
      </font>
      <fill>
        <patternFill patternType="solid">
          <fgColor auto="1"/>
          <bgColor rgb="FF000711"/>
        </patternFill>
      </fill>
    </dxf>
    <dxf>
      <font>
        <color theme="0"/>
      </font>
      <fill>
        <patternFill patternType="solid">
          <fgColor auto="1"/>
          <bgColor rgb="FF00306B"/>
        </patternFill>
      </fill>
    </dxf>
    <dxf>
      <font>
        <color rgb="FF006779"/>
      </font>
      <fill>
        <patternFill patternType="solid">
          <fgColor auto="1"/>
          <bgColor rgb="FFE9A30D"/>
        </patternFill>
      </fill>
    </dxf>
    <dxf>
      <font>
        <color theme="0"/>
      </font>
      <fill>
        <patternFill patternType="solid">
          <fgColor auto="1"/>
          <bgColor rgb="FFFF1135"/>
        </patternFill>
      </fill>
    </dxf>
    <dxf>
      <font>
        <color theme="1"/>
      </font>
      <fill>
        <patternFill patternType="solid">
          <fgColor auto="1"/>
          <bgColor rgb="FFA4AEB1"/>
        </patternFill>
      </fill>
    </dxf>
    <dxf>
      <font>
        <color rgb="FFFFC300"/>
      </font>
      <fill>
        <patternFill patternType="solid">
          <fgColor auto="1"/>
          <bgColor rgb="FF0081CA"/>
        </patternFill>
      </fill>
    </dxf>
    <dxf>
      <font>
        <color rgb="FF013594"/>
      </font>
      <fill>
        <patternFill patternType="solid">
          <fgColor auto="1"/>
          <bgColor rgb="FFFFC401"/>
        </patternFill>
      </fill>
    </dxf>
    <dxf>
      <font>
        <color rgb="FFFF4B00"/>
      </font>
      <fill>
        <patternFill patternType="solid">
          <fgColor auto="1"/>
          <bgColor rgb="FF008F99"/>
        </patternFill>
      </fill>
    </dxf>
    <dxf>
      <font>
        <color rgb="FFFFC62F"/>
      </font>
      <fill>
        <patternFill patternType="solid">
          <fgColor auto="1"/>
          <bgColor rgb="FF4F2683"/>
        </patternFill>
      </fill>
    </dxf>
    <dxf>
      <font>
        <color rgb="FFE7032A"/>
      </font>
      <fill>
        <patternFill patternType="solid">
          <fgColor auto="1"/>
          <bgColor rgb="FF001D43"/>
        </patternFill>
      </fill>
    </dxf>
    <dxf>
      <font>
        <color theme="1"/>
      </font>
      <fill>
        <patternFill patternType="solid">
          <fgColor auto="1"/>
          <bgColor rgb="FFDCBD8C"/>
        </patternFill>
      </fill>
    </dxf>
    <dxf>
      <font>
        <color rgb="FFB9000A"/>
      </font>
      <fill>
        <patternFill patternType="solid">
          <fgColor auto="1"/>
          <bgColor rgb="FF001D67"/>
        </patternFill>
      </fill>
    </dxf>
    <dxf>
      <font>
        <color theme="1"/>
      </font>
      <fill>
        <patternFill patternType="solid">
          <fgColor auto="1"/>
          <bgColor rgb="FF00563C"/>
        </patternFill>
      </fill>
    </dxf>
    <dxf>
      <font>
        <color theme="1"/>
      </font>
      <fill>
        <patternFill patternType="solid">
          <fgColor auto="1"/>
          <bgColor rgb="FFFFB700"/>
        </patternFill>
      </fill>
    </dxf>
    <dxf>
      <font>
        <color rgb="FFC70000"/>
      </font>
      <fill>
        <patternFill patternType="solid">
          <fgColor auto="1"/>
          <bgColor rgb="FFBE9A59"/>
        </patternFill>
      </fill>
    </dxf>
    <dxf>
      <font>
        <color rgb="FF00BF00"/>
      </font>
      <fill>
        <patternFill patternType="solid">
          <fgColor auto="1"/>
          <bgColor rgb="FF001C42"/>
        </patternFill>
      </fill>
    </dxf>
    <dxf>
      <font>
        <color theme="1"/>
      </font>
      <fill>
        <patternFill patternType="solid">
          <fgColor auto="1"/>
          <bgColor rgb="FFC3122D"/>
        </patternFill>
      </fill>
    </dxf>
    <dxf>
      <font>
        <color rgb="FF001B42"/>
      </font>
      <fill>
        <patternFill patternType="solid">
          <fgColor auto="1"/>
          <bgColor rgb="FF0093DE"/>
        </patternFill>
      </fill>
    </dxf>
    <dxf>
      <font>
        <color rgb="FFFFB700"/>
      </font>
      <fill>
        <patternFill patternType="solid">
          <fgColor auto="1"/>
          <bgColor rgb="FF690C0C"/>
        </patternFill>
      </fill>
    </dxf>
    <dxf>
      <font>
        <color rgb="FF302D32"/>
      </font>
      <fill>
        <patternFill>
          <bgColor rgb="FFFF3900"/>
        </patternFill>
      </fill>
    </dxf>
    <dxf>
      <font>
        <color theme="1"/>
      </font>
      <fill>
        <patternFill>
          <bgColor rgb="FF004550"/>
        </patternFill>
      </fill>
    </dxf>
    <dxf>
      <font>
        <color theme="1"/>
      </font>
      <fill>
        <patternFill>
          <bgColor rgb="FFB01E3E"/>
        </patternFill>
      </fill>
    </dxf>
    <dxf>
      <font>
        <color theme="1"/>
      </font>
      <fill>
        <patternFill>
          <bgColor rgb="FFC3122D"/>
        </patternFill>
      </fill>
    </dxf>
    <dxf>
      <font>
        <color rgb="FFA77700"/>
      </font>
      <fill>
        <patternFill>
          <bgColor rgb="FF240B61"/>
        </patternFill>
      </fill>
    </dxf>
    <dxf>
      <font>
        <color rgb="FFE7042D"/>
      </font>
      <fill>
        <patternFill>
          <bgColor rgb="FF003091"/>
        </patternFill>
      </fill>
    </dxf>
    <dxf>
      <font>
        <color theme="1"/>
      </font>
      <fill>
        <patternFill>
          <bgColor rgb="FF0086D3"/>
        </patternFill>
      </fill>
    </dxf>
    <dxf>
      <font>
        <color rgb="FF000F26"/>
      </font>
      <fill>
        <patternFill>
          <bgColor rgb="FFFF3F00"/>
        </patternFill>
      </fill>
    </dxf>
    <dxf>
      <font>
        <color theme="1"/>
      </font>
      <fill>
        <patternFill patternType="solid">
          <fgColor auto="1"/>
          <bgColor rgb="FFFF4E02"/>
        </patternFill>
      </fill>
    </dxf>
    <dxf>
      <font>
        <color theme="0"/>
      </font>
      <fill>
        <patternFill patternType="solid">
          <fgColor auto="1"/>
          <bgColor rgb="FF001D43"/>
        </patternFill>
      </fill>
    </dxf>
    <dxf>
      <font>
        <color rgb="FFFF4B00"/>
      </font>
      <fill>
        <patternFill patternType="solid">
          <fgColor auto="1"/>
          <bgColor rgb="FF001D41"/>
        </patternFill>
      </fill>
    </dxf>
    <dxf>
      <font>
        <color rgb="FFAFB7BC"/>
      </font>
      <fill>
        <patternFill patternType="solid">
          <fgColor auto="1"/>
          <bgColor rgb="FF0077BA"/>
        </patternFill>
      </fill>
    </dxf>
    <dxf>
      <font>
        <color rgb="FFFEBD15"/>
      </font>
      <fill>
        <patternFill patternType="solid">
          <fgColor auto="1"/>
          <bgColor rgb="FF03342D"/>
        </patternFill>
      </fill>
    </dxf>
    <dxf>
      <font>
        <color rgb="FFFF0024"/>
      </font>
      <fill>
        <patternFill patternType="solid">
          <fgColor auto="1"/>
          <bgColor rgb="FF000711"/>
        </patternFill>
      </fill>
    </dxf>
    <dxf>
      <font>
        <color theme="0"/>
      </font>
      <fill>
        <patternFill patternType="solid">
          <fgColor auto="1"/>
          <bgColor rgb="FF00306B"/>
        </patternFill>
      </fill>
    </dxf>
    <dxf>
      <font>
        <color rgb="FF006779"/>
      </font>
      <fill>
        <patternFill patternType="solid">
          <fgColor auto="1"/>
          <bgColor rgb="FFE9A30D"/>
        </patternFill>
      </fill>
    </dxf>
    <dxf>
      <font>
        <color theme="0"/>
      </font>
      <fill>
        <patternFill patternType="solid">
          <fgColor auto="1"/>
          <bgColor rgb="FFFF1135"/>
        </patternFill>
      </fill>
    </dxf>
    <dxf>
      <font>
        <color theme="1"/>
      </font>
      <fill>
        <patternFill patternType="solid">
          <fgColor auto="1"/>
          <bgColor rgb="FFA4AEB1"/>
        </patternFill>
      </fill>
    </dxf>
    <dxf>
      <font>
        <color rgb="FFFFC300"/>
      </font>
      <fill>
        <patternFill patternType="solid">
          <fgColor auto="1"/>
          <bgColor rgb="FF0081CA"/>
        </patternFill>
      </fill>
    </dxf>
    <dxf>
      <font>
        <color rgb="FF013594"/>
      </font>
      <fill>
        <patternFill patternType="solid">
          <fgColor auto="1"/>
          <bgColor rgb="FFFFC401"/>
        </patternFill>
      </fill>
    </dxf>
    <dxf>
      <font>
        <color rgb="FFFF4B00"/>
      </font>
      <fill>
        <patternFill patternType="solid">
          <fgColor auto="1"/>
          <bgColor rgb="FF008F99"/>
        </patternFill>
      </fill>
    </dxf>
    <dxf>
      <font>
        <color rgb="FFFFC62F"/>
      </font>
      <fill>
        <patternFill patternType="solid">
          <fgColor auto="1"/>
          <bgColor rgb="FF4F2683"/>
        </patternFill>
      </fill>
    </dxf>
    <dxf>
      <font>
        <color rgb="FFE7032A"/>
      </font>
      <fill>
        <patternFill patternType="solid">
          <fgColor auto="1"/>
          <bgColor rgb="FF001D43"/>
        </patternFill>
      </fill>
    </dxf>
    <dxf>
      <font>
        <color theme="1"/>
      </font>
      <fill>
        <patternFill patternType="solid">
          <fgColor auto="1"/>
          <bgColor rgb="FFDCBD8C"/>
        </patternFill>
      </fill>
    </dxf>
    <dxf>
      <font>
        <color rgb="FFB9000A"/>
      </font>
      <fill>
        <patternFill patternType="solid">
          <fgColor auto="1"/>
          <bgColor rgb="FF001D67"/>
        </patternFill>
      </fill>
    </dxf>
    <dxf>
      <font>
        <color theme="1"/>
      </font>
      <fill>
        <patternFill patternType="solid">
          <fgColor auto="1"/>
          <bgColor rgb="FF00563C"/>
        </patternFill>
      </fill>
    </dxf>
    <dxf>
      <font>
        <color theme="1"/>
      </font>
      <fill>
        <patternFill patternType="solid">
          <fgColor auto="1"/>
          <bgColor rgb="FFFFB700"/>
        </patternFill>
      </fill>
    </dxf>
    <dxf>
      <font>
        <color rgb="FFC70000"/>
      </font>
      <fill>
        <patternFill patternType="solid">
          <fgColor auto="1"/>
          <bgColor rgb="FFBE9A59"/>
        </patternFill>
      </fill>
    </dxf>
    <dxf>
      <font>
        <color rgb="FF00BF00"/>
      </font>
      <fill>
        <patternFill patternType="solid">
          <fgColor auto="1"/>
          <bgColor rgb="FF001C42"/>
        </patternFill>
      </fill>
    </dxf>
    <dxf>
      <font>
        <color theme="1"/>
      </font>
      <fill>
        <patternFill patternType="solid">
          <fgColor auto="1"/>
          <bgColor rgb="FFC3122D"/>
        </patternFill>
      </fill>
    </dxf>
    <dxf>
      <font>
        <color rgb="FF001B42"/>
      </font>
      <fill>
        <patternFill patternType="solid">
          <fgColor auto="1"/>
          <bgColor rgb="FF0093DE"/>
        </patternFill>
      </fill>
    </dxf>
    <dxf>
      <font>
        <color rgb="FFFFB700"/>
      </font>
      <fill>
        <patternFill patternType="solid">
          <fgColor auto="1"/>
          <bgColor rgb="FF690C0C"/>
        </patternFill>
      </fill>
    </dxf>
    <dxf>
      <font>
        <color rgb="FFFFB700"/>
      </font>
      <fill>
        <patternFill patternType="solid">
          <fgColor auto="1"/>
          <bgColor rgb="FF690C0C"/>
        </patternFill>
      </fill>
    </dxf>
    <dxf>
      <font>
        <color rgb="FF302D32"/>
      </font>
      <fill>
        <patternFill>
          <bgColor rgb="FFFF3900"/>
        </patternFill>
      </fill>
    </dxf>
    <dxf>
      <font>
        <color theme="1"/>
      </font>
      <fill>
        <patternFill>
          <bgColor rgb="FF004550"/>
        </patternFill>
      </fill>
    </dxf>
    <dxf>
      <font>
        <color theme="1"/>
      </font>
      <fill>
        <patternFill>
          <bgColor rgb="FFB01E3E"/>
        </patternFill>
      </fill>
    </dxf>
    <dxf>
      <font>
        <color theme="1"/>
      </font>
      <fill>
        <patternFill>
          <bgColor rgb="FFC3122D"/>
        </patternFill>
      </fill>
    </dxf>
    <dxf>
      <font>
        <color rgb="FFA77700"/>
      </font>
      <fill>
        <patternFill>
          <bgColor rgb="FF240B61"/>
        </patternFill>
      </fill>
    </dxf>
    <dxf>
      <font>
        <color rgb="FFE7042D"/>
      </font>
      <fill>
        <patternFill>
          <bgColor rgb="FF003091"/>
        </patternFill>
      </fill>
    </dxf>
    <dxf>
      <font>
        <color theme="1"/>
      </font>
      <fill>
        <patternFill>
          <bgColor rgb="FF0086D3"/>
        </patternFill>
      </fill>
    </dxf>
    <dxf>
      <font>
        <color rgb="FF000F26"/>
      </font>
      <fill>
        <patternFill>
          <bgColor rgb="FFFF3F00"/>
        </patternFill>
      </fill>
    </dxf>
    <dxf>
      <font>
        <color theme="1"/>
      </font>
      <fill>
        <patternFill patternType="solid">
          <fgColor auto="1"/>
          <bgColor rgb="FFFF4E02"/>
        </patternFill>
      </fill>
    </dxf>
    <dxf>
      <font>
        <color theme="0"/>
      </font>
      <fill>
        <patternFill patternType="solid">
          <fgColor auto="1"/>
          <bgColor rgb="FF001D43"/>
        </patternFill>
      </fill>
    </dxf>
    <dxf>
      <font>
        <color rgb="FFFF4B00"/>
      </font>
      <fill>
        <patternFill patternType="solid">
          <fgColor auto="1"/>
          <bgColor rgb="FF001D41"/>
        </patternFill>
      </fill>
    </dxf>
    <dxf>
      <font>
        <color rgb="FFAFB7BC"/>
      </font>
      <fill>
        <patternFill patternType="solid">
          <fgColor auto="1"/>
          <bgColor rgb="FF0077BA"/>
        </patternFill>
      </fill>
    </dxf>
    <dxf>
      <font>
        <color rgb="FFFEBD15"/>
      </font>
      <fill>
        <patternFill patternType="solid">
          <fgColor auto="1"/>
          <bgColor rgb="FF03342D"/>
        </patternFill>
      </fill>
    </dxf>
    <dxf>
      <font>
        <color rgb="FFFF0024"/>
      </font>
      <fill>
        <patternFill patternType="solid">
          <fgColor auto="1"/>
          <bgColor rgb="FF000711"/>
        </patternFill>
      </fill>
    </dxf>
    <dxf>
      <font>
        <color theme="0"/>
      </font>
      <fill>
        <patternFill patternType="solid">
          <fgColor auto="1"/>
          <bgColor rgb="FF00306B"/>
        </patternFill>
      </fill>
    </dxf>
    <dxf>
      <font>
        <color rgb="FF006779"/>
      </font>
      <fill>
        <patternFill patternType="solid">
          <fgColor auto="1"/>
          <bgColor rgb="FFE9A30D"/>
        </patternFill>
      </fill>
    </dxf>
    <dxf>
      <font>
        <color theme="0"/>
      </font>
      <fill>
        <patternFill patternType="solid">
          <fgColor auto="1"/>
          <bgColor rgb="FFFF1135"/>
        </patternFill>
      </fill>
    </dxf>
    <dxf>
      <font>
        <color theme="1"/>
      </font>
      <fill>
        <patternFill patternType="solid">
          <fgColor auto="1"/>
          <bgColor rgb="FFA4AEB1"/>
        </patternFill>
      </fill>
    </dxf>
    <dxf>
      <font>
        <color rgb="FFFFC300"/>
      </font>
      <fill>
        <patternFill patternType="solid">
          <fgColor auto="1"/>
          <bgColor rgb="FF0081CA"/>
        </patternFill>
      </fill>
    </dxf>
    <dxf>
      <font>
        <color rgb="FF013594"/>
      </font>
      <fill>
        <patternFill patternType="solid">
          <fgColor auto="1"/>
          <bgColor rgb="FFFFC401"/>
        </patternFill>
      </fill>
    </dxf>
    <dxf>
      <font>
        <color rgb="FFFF4B00"/>
      </font>
      <fill>
        <patternFill patternType="solid">
          <fgColor auto="1"/>
          <bgColor rgb="FF008F99"/>
        </patternFill>
      </fill>
    </dxf>
    <dxf>
      <font>
        <color rgb="FFFFC62F"/>
      </font>
      <fill>
        <patternFill patternType="solid">
          <fgColor auto="1"/>
          <bgColor rgb="FF4F2683"/>
        </patternFill>
      </fill>
    </dxf>
    <dxf>
      <font>
        <color rgb="FFE7032A"/>
      </font>
      <fill>
        <patternFill patternType="solid">
          <fgColor auto="1"/>
          <bgColor rgb="FF001D43"/>
        </patternFill>
      </fill>
    </dxf>
    <dxf>
      <font>
        <color theme="1"/>
      </font>
      <fill>
        <patternFill patternType="solid">
          <fgColor auto="1"/>
          <bgColor rgb="FFDCBD8C"/>
        </patternFill>
      </fill>
    </dxf>
    <dxf>
      <font>
        <color rgb="FFB9000A"/>
      </font>
      <fill>
        <patternFill patternType="solid">
          <fgColor auto="1"/>
          <bgColor rgb="FF001D67"/>
        </patternFill>
      </fill>
    </dxf>
    <dxf>
      <font>
        <color theme="1"/>
      </font>
      <fill>
        <patternFill patternType="solid">
          <fgColor auto="1"/>
          <bgColor rgb="FF00563C"/>
        </patternFill>
      </fill>
    </dxf>
    <dxf>
      <font>
        <color theme="1"/>
      </font>
      <fill>
        <patternFill patternType="solid">
          <fgColor auto="1"/>
          <bgColor rgb="FFFFB700"/>
        </patternFill>
      </fill>
    </dxf>
    <dxf>
      <font>
        <color rgb="FFC70000"/>
      </font>
      <fill>
        <patternFill patternType="solid">
          <fgColor auto="1"/>
          <bgColor rgb="FFBE9A59"/>
        </patternFill>
      </fill>
    </dxf>
    <dxf>
      <font>
        <color rgb="FF00BF00"/>
      </font>
      <fill>
        <patternFill patternType="solid">
          <fgColor auto="1"/>
          <bgColor rgb="FF001C42"/>
        </patternFill>
      </fill>
    </dxf>
    <dxf>
      <font>
        <color theme="1"/>
      </font>
      <fill>
        <patternFill patternType="solid">
          <fgColor auto="1"/>
          <bgColor rgb="FFC3122D"/>
        </patternFill>
      </fill>
    </dxf>
    <dxf>
      <font>
        <color rgb="FF001B42"/>
      </font>
      <fill>
        <patternFill patternType="solid">
          <fgColor auto="1"/>
          <bgColor rgb="FF0093DE"/>
        </patternFill>
      </fill>
    </dxf>
    <dxf>
      <font>
        <color rgb="FFFFB700"/>
      </font>
      <fill>
        <patternFill patternType="solid">
          <fgColor auto="1"/>
          <bgColor rgb="FF690C0C"/>
        </patternFill>
      </fill>
    </dxf>
    <dxf>
      <font>
        <color rgb="FF302D32"/>
      </font>
      <fill>
        <patternFill>
          <bgColor rgb="FFFF3900"/>
        </patternFill>
      </fill>
    </dxf>
    <dxf>
      <font>
        <color theme="1"/>
      </font>
      <fill>
        <patternFill>
          <bgColor rgb="FF004550"/>
        </patternFill>
      </fill>
    </dxf>
    <dxf>
      <font>
        <color theme="1"/>
      </font>
      <fill>
        <patternFill>
          <bgColor rgb="FFB01E3E"/>
        </patternFill>
      </fill>
    </dxf>
    <dxf>
      <font>
        <color theme="1"/>
      </font>
      <fill>
        <patternFill>
          <bgColor rgb="FFC3122D"/>
        </patternFill>
      </fill>
    </dxf>
    <dxf>
      <font>
        <color rgb="FFA77700"/>
      </font>
      <fill>
        <patternFill>
          <bgColor rgb="FF240B61"/>
        </patternFill>
      </fill>
    </dxf>
    <dxf>
      <font>
        <color rgb="FFE7042D"/>
      </font>
      <fill>
        <patternFill>
          <bgColor rgb="FF003091"/>
        </patternFill>
      </fill>
    </dxf>
    <dxf>
      <font>
        <color theme="1"/>
      </font>
      <fill>
        <patternFill>
          <bgColor rgb="FF0086D3"/>
        </patternFill>
      </fill>
    </dxf>
    <dxf>
      <font>
        <color rgb="FF000F26"/>
      </font>
      <fill>
        <patternFill>
          <bgColor rgb="FFFF3F00"/>
        </patternFill>
      </fill>
    </dxf>
    <dxf>
      <font>
        <color theme="1"/>
      </font>
      <fill>
        <patternFill patternType="solid">
          <fgColor auto="1"/>
          <bgColor rgb="FFFF4E02"/>
        </patternFill>
      </fill>
    </dxf>
    <dxf>
      <font>
        <color theme="0"/>
      </font>
      <fill>
        <patternFill patternType="solid">
          <fgColor auto="1"/>
          <bgColor rgb="FF001D43"/>
        </patternFill>
      </fill>
    </dxf>
    <dxf>
      <font>
        <color rgb="FFFF4B00"/>
      </font>
      <fill>
        <patternFill patternType="solid">
          <fgColor auto="1"/>
          <bgColor rgb="FF001D41"/>
        </patternFill>
      </fill>
    </dxf>
    <dxf>
      <font>
        <color rgb="FFAFB7BC"/>
      </font>
      <fill>
        <patternFill patternType="solid">
          <fgColor auto="1"/>
          <bgColor rgb="FF0077BA"/>
        </patternFill>
      </fill>
    </dxf>
    <dxf>
      <font>
        <color rgb="FFFEBD15"/>
      </font>
      <fill>
        <patternFill patternType="solid">
          <fgColor auto="1"/>
          <bgColor rgb="FF03342D"/>
        </patternFill>
      </fill>
    </dxf>
    <dxf>
      <font>
        <color rgb="FFFF0024"/>
      </font>
      <fill>
        <patternFill patternType="solid">
          <fgColor auto="1"/>
          <bgColor rgb="FF000711"/>
        </patternFill>
      </fill>
    </dxf>
    <dxf>
      <font>
        <color theme="0"/>
      </font>
      <fill>
        <patternFill patternType="solid">
          <fgColor auto="1"/>
          <bgColor rgb="FF00306B"/>
        </patternFill>
      </fill>
    </dxf>
    <dxf>
      <font>
        <color rgb="FF006779"/>
      </font>
      <fill>
        <patternFill patternType="solid">
          <fgColor auto="1"/>
          <bgColor rgb="FFE9A30D"/>
        </patternFill>
      </fill>
    </dxf>
    <dxf>
      <font>
        <color theme="0"/>
      </font>
      <fill>
        <patternFill patternType="solid">
          <fgColor auto="1"/>
          <bgColor rgb="FFFF1135"/>
        </patternFill>
      </fill>
    </dxf>
    <dxf>
      <font>
        <color theme="1"/>
      </font>
      <fill>
        <patternFill patternType="solid">
          <fgColor auto="1"/>
          <bgColor rgb="FFA4AEB1"/>
        </patternFill>
      </fill>
    </dxf>
    <dxf>
      <font>
        <color rgb="FFFFC300"/>
      </font>
      <fill>
        <patternFill patternType="solid">
          <fgColor auto="1"/>
          <bgColor rgb="FF0081CA"/>
        </patternFill>
      </fill>
    </dxf>
    <dxf>
      <font>
        <color rgb="FF013594"/>
      </font>
      <fill>
        <patternFill patternType="solid">
          <fgColor auto="1"/>
          <bgColor rgb="FFFFC401"/>
        </patternFill>
      </fill>
    </dxf>
    <dxf>
      <font>
        <color rgb="FFFF4B00"/>
      </font>
      <fill>
        <patternFill patternType="solid">
          <fgColor auto="1"/>
          <bgColor rgb="FF008F99"/>
        </patternFill>
      </fill>
    </dxf>
    <dxf>
      <font>
        <color rgb="FFFFC62F"/>
      </font>
      <fill>
        <patternFill patternType="solid">
          <fgColor auto="1"/>
          <bgColor rgb="FF4F2683"/>
        </patternFill>
      </fill>
    </dxf>
    <dxf>
      <font>
        <color rgb="FFE7032A"/>
      </font>
      <fill>
        <patternFill patternType="solid">
          <fgColor auto="1"/>
          <bgColor rgb="FF001D43"/>
        </patternFill>
      </fill>
    </dxf>
    <dxf>
      <font>
        <color theme="1"/>
      </font>
      <fill>
        <patternFill patternType="solid">
          <fgColor auto="1"/>
          <bgColor rgb="FFDCBD8C"/>
        </patternFill>
      </fill>
    </dxf>
    <dxf>
      <font>
        <color rgb="FFB9000A"/>
      </font>
      <fill>
        <patternFill patternType="solid">
          <fgColor auto="1"/>
          <bgColor rgb="FF001D67"/>
        </patternFill>
      </fill>
    </dxf>
    <dxf>
      <font>
        <color theme="1"/>
      </font>
      <fill>
        <patternFill patternType="solid">
          <fgColor auto="1"/>
          <bgColor rgb="FF00563C"/>
        </patternFill>
      </fill>
    </dxf>
    <dxf>
      <font>
        <color theme="1"/>
      </font>
      <fill>
        <patternFill patternType="solid">
          <fgColor auto="1"/>
          <bgColor rgb="FFFFB700"/>
        </patternFill>
      </fill>
    </dxf>
    <dxf>
      <font>
        <color rgb="FFC70000"/>
      </font>
      <fill>
        <patternFill patternType="solid">
          <fgColor auto="1"/>
          <bgColor rgb="FFBE9A59"/>
        </patternFill>
      </fill>
    </dxf>
    <dxf>
      <font>
        <color rgb="FF00BF00"/>
      </font>
      <fill>
        <patternFill patternType="solid">
          <fgColor auto="1"/>
          <bgColor rgb="FF001C42"/>
        </patternFill>
      </fill>
    </dxf>
    <dxf>
      <font>
        <color theme="1"/>
      </font>
      <fill>
        <patternFill patternType="solid">
          <fgColor auto="1"/>
          <bgColor rgb="FFC3122D"/>
        </patternFill>
      </fill>
    </dxf>
    <dxf>
      <font>
        <color rgb="FF001B42"/>
      </font>
      <fill>
        <patternFill patternType="solid">
          <fgColor auto="1"/>
          <bgColor rgb="FF0093DE"/>
        </patternFill>
      </fill>
    </dxf>
    <dxf>
      <numFmt numFmtId="164" formatCode="d\.hh:mm:ss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</border>
    </dxf>
  </dxfs>
  <tableStyles count="0" defaultTableStyle="TableStyleMedium2" defaultPivotStyle="PivotStyleLight16"/>
  <colors>
    <mruColors>
      <color rgb="FF00BF00"/>
      <color rgb="FFFFB700"/>
      <color rgb="FF690C0C"/>
      <color rgb="FF001B42"/>
      <color rgb="FF0093DE"/>
      <color rgb="FFC3122D"/>
      <color rgb="FF001C42"/>
      <color rgb="FFC70000"/>
      <color rgb="FFBE9A59"/>
      <color rgb="FF00563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microsoft.com/office/2017/06/relationships/rdRichValue" Target="richData/rdrichvalue.xml"/><Relationship Id="rId3" Type="http://schemas.openxmlformats.org/officeDocument/2006/relationships/worksheet" Target="worksheets/sheet3.xml"/><Relationship Id="rId21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Relationship Id="rId22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Tm _Pts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Predictions'!$L$1</c:f>
              <c:strCache>
                <c:ptCount val="1"/>
                <c:pt idx="0">
                  <c:v>Tm_Pts_Pred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F0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</c:multiLvlStrRef>
          </c:xVal>
          <c:yVal>
            <c:numRef>
              <c:f>'Model Predictions'!$L$2:$L$33</c:f>
              <c:numCache>
                <c:formatCode>General</c:formatCode>
                <c:ptCount val="32"/>
                <c:pt idx="0">
                  <c:v>30</c:v>
                </c:pt>
                <c:pt idx="1">
                  <c:v>23</c:v>
                </c:pt>
                <c:pt idx="2">
                  <c:v>26</c:v>
                </c:pt>
                <c:pt idx="3">
                  <c:v>24</c:v>
                </c:pt>
                <c:pt idx="4">
                  <c:v>22</c:v>
                </c:pt>
                <c:pt idx="5">
                  <c:v>31</c:v>
                </c:pt>
                <c:pt idx="6">
                  <c:v>18</c:v>
                </c:pt>
                <c:pt idx="7">
                  <c:v>28</c:v>
                </c:pt>
                <c:pt idx="8">
                  <c:v>14</c:v>
                </c:pt>
                <c:pt idx="9">
                  <c:v>26</c:v>
                </c:pt>
                <c:pt idx="10">
                  <c:v>26</c:v>
                </c:pt>
                <c:pt idx="11">
                  <c:v>22</c:v>
                </c:pt>
                <c:pt idx="12">
                  <c:v>19</c:v>
                </c:pt>
                <c:pt idx="13">
                  <c:v>23</c:v>
                </c:pt>
                <c:pt idx="14">
                  <c:v>18</c:v>
                </c:pt>
                <c:pt idx="15">
                  <c:v>22</c:v>
                </c:pt>
                <c:pt idx="16">
                  <c:v>25</c:v>
                </c:pt>
                <c:pt idx="17">
                  <c:v>21</c:v>
                </c:pt>
                <c:pt idx="18">
                  <c:v>25</c:v>
                </c:pt>
                <c:pt idx="19">
                  <c:v>27</c:v>
                </c:pt>
                <c:pt idx="20">
                  <c:v>26</c:v>
                </c:pt>
                <c:pt idx="21">
                  <c:v>23</c:v>
                </c:pt>
                <c:pt idx="22">
                  <c:v>26</c:v>
                </c:pt>
                <c:pt idx="23">
                  <c:v>21</c:v>
                </c:pt>
                <c:pt idx="24">
                  <c:v>22</c:v>
                </c:pt>
                <c:pt idx="25">
                  <c:v>21</c:v>
                </c:pt>
                <c:pt idx="26">
                  <c:v>28</c:v>
                </c:pt>
                <c:pt idx="27">
                  <c:v>25</c:v>
                </c:pt>
                <c:pt idx="28">
                  <c:v>25</c:v>
                </c:pt>
                <c:pt idx="29">
                  <c:v>25</c:v>
                </c:pt>
                <c:pt idx="30">
                  <c:v>22</c:v>
                </c:pt>
                <c:pt idx="31">
                  <c:v>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F5-4ACF-84A8-640FBD14481B}"/>
            </c:ext>
          </c:extLst>
        </c:ser>
        <c:ser>
          <c:idx val="6"/>
          <c:order val="6"/>
          <c:tx>
            <c:strRef>
              <c:f>'Model Predictions'!$R$1</c:f>
              <c:strCache>
                <c:ptCount val="1"/>
                <c:pt idx="0">
                  <c:v>Act_Tm_Pts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</c:multiLvlStrRef>
          </c:xVal>
          <c:yVal>
            <c:numRef>
              <c:f>'Model Predictions'!$R$2:$R$33</c:f>
              <c:numCache>
                <c:formatCode>General</c:formatCode>
                <c:ptCount val="32"/>
                <c:pt idx="0">
                  <c:v>24</c:v>
                </c:pt>
                <c:pt idx="1">
                  <c:v>27</c:v>
                </c:pt>
                <c:pt idx="2">
                  <c:v>20</c:v>
                </c:pt>
                <c:pt idx="3">
                  <c:v>16</c:v>
                </c:pt>
                <c:pt idx="4">
                  <c:v>33</c:v>
                </c:pt>
                <c:pt idx="5">
                  <c:v>26</c:v>
                </c:pt>
                <c:pt idx="6">
                  <c:v>13</c:v>
                </c:pt>
                <c:pt idx="7">
                  <c:v>13</c:v>
                </c:pt>
                <c:pt idx="8">
                  <c:v>32</c:v>
                </c:pt>
                <c:pt idx="9">
                  <c:v>21</c:v>
                </c:pt>
                <c:pt idx="10">
                  <c:v>20</c:v>
                </c:pt>
                <c:pt idx="11">
                  <c:v>13</c:v>
                </c:pt>
                <c:pt idx="12">
                  <c:v>27</c:v>
                </c:pt>
                <c:pt idx="13">
                  <c:v>14</c:v>
                </c:pt>
                <c:pt idx="14">
                  <c:v>41</c:v>
                </c:pt>
                <c:pt idx="15">
                  <c:v>24</c:v>
                </c:pt>
                <c:pt idx="16">
                  <c:v>27</c:v>
                </c:pt>
                <c:pt idx="17">
                  <c:v>10</c:v>
                </c:pt>
                <c:pt idx="18">
                  <c:v>52</c:v>
                </c:pt>
                <c:pt idx="19">
                  <c:v>41</c:v>
                </c:pt>
                <c:pt idx="20">
                  <c:v>31</c:v>
                </c:pt>
                <c:pt idx="21">
                  <c:v>27</c:v>
                </c:pt>
                <c:pt idx="22">
                  <c:v>40</c:v>
                </c:pt>
                <c:pt idx="23">
                  <c:v>19</c:v>
                </c:pt>
                <c:pt idx="24">
                  <c:v>17</c:v>
                </c:pt>
                <c:pt idx="25">
                  <c:v>21</c:v>
                </c:pt>
                <c:pt idx="26">
                  <c:v>27</c:v>
                </c:pt>
                <c:pt idx="27">
                  <c:v>29</c:v>
                </c:pt>
                <c:pt idx="28">
                  <c:v>17</c:v>
                </c:pt>
                <c:pt idx="29">
                  <c:v>6</c:v>
                </c:pt>
                <c:pt idx="30">
                  <c:v>19</c:v>
                </c:pt>
                <c:pt idx="31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4F5-4ACF-84A8-640FBD14481B}"/>
            </c:ext>
          </c:extLst>
        </c:ser>
        <c:ser>
          <c:idx val="10"/>
          <c:order val="10"/>
          <c:tx>
            <c:strRef>
              <c:f>'Model Predictions'!$W$1</c:f>
              <c:strCache>
                <c:ptCount val="1"/>
                <c:pt idx="0">
                  <c:v>Error_Spread_Opp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'Model Predictions'!$W$2:$W$33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B4F5-4ACF-84A8-640FBD14481B}"/>
            </c:ext>
          </c:extLst>
        </c:ser>
        <c:ser>
          <c:idx val="11"/>
          <c:order val="11"/>
          <c:tx>
            <c:strRef>
              <c:f>'Model Predictions'!$X$1</c:f>
              <c:strCache>
                <c:ptCount val="1"/>
                <c:pt idx="0">
                  <c:v>Error_Spread_Tm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'Model Predictions'!$X$2:$X$33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B-B4F5-4ACF-84A8-640FBD14481B}"/>
            </c:ext>
          </c:extLst>
        </c:ser>
        <c:ser>
          <c:idx val="12"/>
          <c:order val="12"/>
          <c:tx>
            <c:strRef>
              <c:f>'Model Predictions'!$Y$1</c:f>
              <c:strCache>
                <c:ptCount val="1"/>
                <c:pt idx="0">
                  <c:v>ABS_Spread_Opp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'Model Predictions'!$Y$2:$Y$33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C-B4F5-4ACF-84A8-640FBD14481B}"/>
            </c:ext>
          </c:extLst>
        </c:ser>
        <c:ser>
          <c:idx val="13"/>
          <c:order val="13"/>
          <c:tx>
            <c:strRef>
              <c:f>'Model Predictions'!$Z$1</c:f>
              <c:strCache>
                <c:ptCount val="1"/>
                <c:pt idx="0">
                  <c:v>ABS_Spread_Tm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'Model Predictions'!$Z$2:$Z$33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D-B4F5-4ACF-84A8-640FBD14481B}"/>
            </c:ext>
          </c:extLst>
        </c:ser>
        <c:ser>
          <c:idx val="14"/>
          <c:order val="14"/>
          <c:tx>
            <c:strRef>
              <c:f>'Model Predictions'!$AA$1</c:f>
              <c:strCache>
                <c:ptCount val="1"/>
                <c:pt idx="0">
                  <c:v>Squared_Error_Opp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'Model Predictions'!$AA$2:$AA$33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E-B4F5-4ACF-84A8-640FBD14481B}"/>
            </c:ext>
          </c:extLst>
        </c:ser>
        <c:ser>
          <c:idx val="15"/>
          <c:order val="15"/>
          <c:tx>
            <c:strRef>
              <c:f>'Model Predictions'!$AB$1</c:f>
              <c:strCache>
                <c:ptCount val="1"/>
                <c:pt idx="0">
                  <c:v>Squared_Error_Tm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'Model Predictions'!$AB$2:$AB$33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F-B4F5-4ACF-84A8-640FBD14481B}"/>
            </c:ext>
          </c:extLst>
        </c:ser>
        <c:ser>
          <c:idx val="16"/>
          <c:order val="16"/>
          <c:tx>
            <c:strRef>
              <c:f>'Model Predictions'!$AC$1</c:f>
              <c:strCache>
                <c:ptCount val="1"/>
                <c:pt idx="0">
                  <c:v>%_Error_Opp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'Model Predictions'!$AC$2:$AC$33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0-B4F5-4ACF-84A8-640FBD14481B}"/>
            </c:ext>
          </c:extLst>
        </c:ser>
        <c:ser>
          <c:idx val="17"/>
          <c:order val="17"/>
          <c:tx>
            <c:strRef>
              <c:f>'Model Predictions'!$AD$1</c:f>
              <c:strCache>
                <c:ptCount val="1"/>
                <c:pt idx="0">
                  <c:v>%_Error_Tm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'Model Predictions'!$AD$2:$AD$33</c:f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1-B4F5-4ACF-84A8-640FBD14481B}"/>
            </c:ext>
          </c:extLst>
        </c:ser>
        <c:ser>
          <c:idx val="25"/>
          <c:order val="25"/>
          <c:tx>
            <c:strRef>
              <c:f>'Model Predictions'!$AL$1</c:f>
              <c:strCache>
                <c:ptCount val="1"/>
                <c:pt idx="0">
                  <c:v>STDEV_Tm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multiLvlStrRef>
              <c:f>'Model Predictions'!$A$2:$K$33</c:f>
              <c:multiLvlStrCache>
                <c:ptCount val="32"/>
                <c:lvl>
                  <c:pt idx="0">
                    <c:v>26</c:v>
                  </c:pt>
                  <c:pt idx="1">
                    <c:v>29</c:v>
                  </c:pt>
                  <c:pt idx="2">
                    <c:v>18</c:v>
                  </c:pt>
                  <c:pt idx="3">
                    <c:v>30</c:v>
                  </c:pt>
                  <c:pt idx="4">
                    <c:v>28</c:v>
                  </c:pt>
                  <c:pt idx="5">
                    <c:v>21</c:v>
                  </c:pt>
                  <c:pt idx="6">
                    <c:v>26</c:v>
                  </c:pt>
                  <c:pt idx="7">
                    <c:v>22</c:v>
                  </c:pt>
                  <c:pt idx="8">
                    <c:v>21</c:v>
                  </c:pt>
                  <c:pt idx="9">
                    <c:v>21</c:v>
                  </c:pt>
                  <c:pt idx="10">
                    <c:v>17</c:v>
                  </c:pt>
                  <c:pt idx="11">
                    <c:v>22</c:v>
                  </c:pt>
                  <c:pt idx="12">
                    <c:v>23</c:v>
                  </c:pt>
                  <c:pt idx="13">
                    <c:v>17</c:v>
                  </c:pt>
                  <c:pt idx="14">
                    <c:v>22</c:v>
                  </c:pt>
                  <c:pt idx="15">
                    <c:v>22</c:v>
                  </c:pt>
                  <c:pt idx="16">
                    <c:v>25</c:v>
                  </c:pt>
                  <c:pt idx="17">
                    <c:v>28</c:v>
                  </c:pt>
                  <c:pt idx="18">
                    <c:v>20</c:v>
                  </c:pt>
                  <c:pt idx="19">
                    <c:v>19</c:v>
                  </c:pt>
                  <c:pt idx="20">
                    <c:v>23</c:v>
                  </c:pt>
                  <c:pt idx="21">
                    <c:v>23</c:v>
                  </c:pt>
                  <c:pt idx="22">
                    <c:v>19</c:v>
                  </c:pt>
                  <c:pt idx="23">
                    <c:v>24</c:v>
                  </c:pt>
                  <c:pt idx="24">
                    <c:v>15</c:v>
                  </c:pt>
                  <c:pt idx="25">
                    <c:v>27</c:v>
                  </c:pt>
                  <c:pt idx="26">
                    <c:v>21</c:v>
                  </c:pt>
                  <c:pt idx="27">
                    <c:v>22</c:v>
                  </c:pt>
                  <c:pt idx="28">
                    <c:v>21</c:v>
                  </c:pt>
                  <c:pt idx="29">
                    <c:v>22</c:v>
                  </c:pt>
                  <c:pt idx="30">
                    <c:v>25</c:v>
                  </c:pt>
                  <c:pt idx="31">
                    <c:v>28</c:v>
                  </c:pt>
                </c:lvl>
                <c:lvl>
                  <c:pt idx="0">
                    <c:v>No Cover</c:v>
                  </c:pt>
                  <c:pt idx="1">
                    <c:v>No Cover</c:v>
                  </c:pt>
                  <c:pt idx="2">
                    <c:v>Cover</c:v>
                  </c:pt>
                  <c:pt idx="3">
                    <c:v>No Cover</c:v>
                  </c:pt>
                  <c:pt idx="4">
                    <c:v>No Cover</c:v>
                  </c:pt>
                  <c:pt idx="5">
                    <c:v>Cover</c:v>
                  </c:pt>
                  <c:pt idx="6">
                    <c:v>No Cover</c:v>
                  </c:pt>
                  <c:pt idx="7">
                    <c:v>Cover</c:v>
                  </c:pt>
                  <c:pt idx="8">
                    <c:v>No Cover</c:v>
                  </c:pt>
                  <c:pt idx="9">
                    <c:v>No Cover</c:v>
                  </c:pt>
                  <c:pt idx="10">
                    <c:v>No Cover</c:v>
                  </c:pt>
                  <c:pt idx="11">
                    <c:v>Cover</c:v>
                  </c:pt>
                  <c:pt idx="12">
                    <c:v>No Cover</c:v>
                  </c:pt>
                  <c:pt idx="13">
                    <c:v>Cover</c:v>
                  </c:pt>
                  <c:pt idx="14">
                    <c:v>No Cover</c:v>
                  </c:pt>
                  <c:pt idx="15">
                    <c:v>Cover</c:v>
                  </c:pt>
                  <c:pt idx="16">
                    <c:v>No Cover</c:v>
                  </c:pt>
                  <c:pt idx="17">
                    <c:v>No Cover</c:v>
                  </c:pt>
                  <c:pt idx="18">
                    <c:v>No Cover</c:v>
                  </c:pt>
                  <c:pt idx="19">
                    <c:v>No Cover</c:v>
                  </c:pt>
                  <c:pt idx="20">
                    <c:v>No Cover</c:v>
                  </c:pt>
                  <c:pt idx="21">
                    <c:v>No Cover</c:v>
                  </c:pt>
                  <c:pt idx="22">
                    <c:v>Cover</c:v>
                  </c:pt>
                  <c:pt idx="23">
                    <c:v>Cover</c:v>
                  </c:pt>
                  <c:pt idx="24">
                    <c:v>Cover</c:v>
                  </c:pt>
                  <c:pt idx="25">
                    <c:v>No Cover</c:v>
                  </c:pt>
                  <c:pt idx="26">
                    <c:v>Cover</c:v>
                  </c:pt>
                  <c:pt idx="27">
                    <c:v>Cover</c:v>
                  </c:pt>
                  <c:pt idx="28">
                    <c:v>Cover</c:v>
                  </c:pt>
                  <c:pt idx="29">
                    <c:v>No Cover</c:v>
                  </c:pt>
                  <c:pt idx="30">
                    <c:v>No Cover</c:v>
                  </c:pt>
                  <c:pt idx="31">
                    <c:v>No Cover</c:v>
                  </c:pt>
                </c:lvl>
                <c:lvl>
                  <c:pt idx="0">
                    <c:v>0</c:v>
                  </c:pt>
                  <c:pt idx="1">
                    <c:v>0</c:v>
                  </c:pt>
                  <c:pt idx="2">
                    <c:v>1</c:v>
                  </c:pt>
                  <c:pt idx="3">
                    <c:v>0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1</c:v>
                  </c:pt>
                  <c:pt idx="17">
                    <c:v>0</c:v>
                  </c:pt>
                  <c:pt idx="18">
                    <c:v>1</c:v>
                  </c:pt>
                  <c:pt idx="19">
                    <c:v>0</c:v>
                  </c:pt>
                  <c:pt idx="20">
                    <c:v>0</c:v>
                  </c:pt>
                  <c:pt idx="21">
                    <c:v>1</c:v>
                  </c:pt>
                  <c:pt idx="22">
                    <c:v>0</c:v>
                  </c:pt>
                  <c:pt idx="23">
                    <c:v>1</c:v>
                  </c:pt>
                  <c:pt idx="24">
                    <c:v>1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</c:lvl>
                <c:lvl>
                  <c:pt idx="0">
                    <c:v>Not Under</c:v>
                  </c:pt>
                  <c:pt idx="1">
                    <c:v>Not Under</c:v>
                  </c:pt>
                  <c:pt idx="2">
                    <c:v>Under</c:v>
                  </c:pt>
                  <c:pt idx="3">
                    <c:v>Not Under</c:v>
                  </c:pt>
                  <c:pt idx="4">
                    <c:v>Under</c:v>
                  </c:pt>
                  <c:pt idx="5">
                    <c:v>Not Under</c:v>
                  </c:pt>
                  <c:pt idx="6">
                    <c:v>Under</c:v>
                  </c:pt>
                  <c:pt idx="7">
                    <c:v>Under</c:v>
                  </c:pt>
                  <c:pt idx="8">
                    <c:v>Under</c:v>
                  </c:pt>
                  <c:pt idx="9">
                    <c:v>Under</c:v>
                  </c:pt>
                  <c:pt idx="10">
                    <c:v>Under</c:v>
                  </c:pt>
                  <c:pt idx="11">
                    <c:v>Under</c:v>
                  </c:pt>
                  <c:pt idx="12">
                    <c:v>Under</c:v>
                  </c:pt>
                  <c:pt idx="13">
                    <c:v>Under</c:v>
                  </c:pt>
                  <c:pt idx="14">
                    <c:v>Under</c:v>
                  </c:pt>
                  <c:pt idx="15">
                    <c:v>Under</c:v>
                  </c:pt>
                  <c:pt idx="16">
                    <c:v>Under</c:v>
                  </c:pt>
                  <c:pt idx="17">
                    <c:v>Under</c:v>
                  </c:pt>
                  <c:pt idx="18">
                    <c:v>Not Under</c:v>
                  </c:pt>
                  <c:pt idx="19">
                    <c:v>Under</c:v>
                  </c:pt>
                  <c:pt idx="20">
                    <c:v>Under</c:v>
                  </c:pt>
                  <c:pt idx="21">
                    <c:v>Not Under</c:v>
                  </c:pt>
                  <c:pt idx="22">
                    <c:v>Not Under</c:v>
                  </c:pt>
                  <c:pt idx="23">
                    <c:v>Not Under</c:v>
                  </c:pt>
                  <c:pt idx="24">
                    <c:v>Under</c:v>
                  </c:pt>
                  <c:pt idx="25">
                    <c:v>Not Under</c:v>
                  </c:pt>
                  <c:pt idx="26">
                    <c:v>Not Under</c:v>
                  </c:pt>
                  <c:pt idx="27">
                    <c:v>Not Under</c:v>
                  </c:pt>
                  <c:pt idx="28">
                    <c:v>Under</c:v>
                  </c:pt>
                  <c:pt idx="29">
                    <c:v>Not Under</c:v>
                  </c:pt>
                  <c:pt idx="30">
                    <c:v>Not Under</c:v>
                  </c:pt>
                  <c:pt idx="31">
                    <c:v>Under</c:v>
                  </c:pt>
                </c:lvl>
                <c:lvl>
                  <c:pt idx="0">
                    <c:v>Over</c:v>
                  </c:pt>
                  <c:pt idx="1">
                    <c:v>Over</c:v>
                  </c:pt>
                  <c:pt idx="2">
                    <c:v>Not Over</c:v>
                  </c:pt>
                  <c:pt idx="3">
                    <c:v>Over</c:v>
                  </c:pt>
                  <c:pt idx="4">
                    <c:v>Not Over</c:v>
                  </c:pt>
                  <c:pt idx="5">
                    <c:v>Over</c:v>
                  </c:pt>
                  <c:pt idx="6">
                    <c:v>Not Over</c:v>
                  </c:pt>
                  <c:pt idx="7">
                    <c:v>Not Over</c:v>
                  </c:pt>
                  <c:pt idx="8">
                    <c:v>Not Over</c:v>
                  </c:pt>
                  <c:pt idx="9">
                    <c:v>Not Over</c:v>
                  </c:pt>
                  <c:pt idx="10">
                    <c:v>Not Over</c:v>
                  </c:pt>
                  <c:pt idx="11">
                    <c:v>Not Over</c:v>
                  </c:pt>
                  <c:pt idx="12">
                    <c:v>Not Over</c:v>
                  </c:pt>
                  <c:pt idx="13">
                    <c:v>Not Over</c:v>
                  </c:pt>
                  <c:pt idx="14">
                    <c:v>Not Over</c:v>
                  </c:pt>
                  <c:pt idx="15">
                    <c:v>Not Over</c:v>
                  </c:pt>
                  <c:pt idx="16">
                    <c:v>Not Over</c:v>
                  </c:pt>
                  <c:pt idx="17">
                    <c:v>Not Over</c:v>
                  </c:pt>
                  <c:pt idx="18">
                    <c:v>Not Over</c:v>
                  </c:pt>
                  <c:pt idx="19">
                    <c:v>Not Over</c:v>
                  </c:pt>
                  <c:pt idx="20">
                    <c:v>Not Over</c:v>
                  </c:pt>
                  <c:pt idx="21">
                    <c:v>Over</c:v>
                  </c:pt>
                  <c:pt idx="22">
                    <c:v>Over</c:v>
                  </c:pt>
                  <c:pt idx="23">
                    <c:v>Over</c:v>
                  </c:pt>
                  <c:pt idx="24">
                    <c:v>Not Over</c:v>
                  </c:pt>
                  <c:pt idx="25">
                    <c:v>Not Over</c:v>
                  </c:pt>
                  <c:pt idx="26">
                    <c:v>Over</c:v>
                  </c:pt>
                  <c:pt idx="27">
                    <c:v>Over</c:v>
                  </c:pt>
                  <c:pt idx="28">
                    <c:v>Not Over</c:v>
                  </c:pt>
                  <c:pt idx="29">
                    <c:v>Over</c:v>
                  </c:pt>
                  <c:pt idx="30">
                    <c:v>Over</c:v>
                  </c:pt>
                  <c:pt idx="31">
                    <c:v>Not Over</c:v>
                  </c:pt>
                </c:lvl>
                <c:lvl>
                  <c:pt idx="0">
                    <c:v>48</c:v>
                  </c:pt>
                  <c:pt idx="1">
                    <c:v>47.5</c:v>
                  </c:pt>
                  <c:pt idx="2">
                    <c:v>47</c:v>
                  </c:pt>
                  <c:pt idx="3">
                    <c:v>48</c:v>
                  </c:pt>
                  <c:pt idx="4">
                    <c:v>46.5</c:v>
                  </c:pt>
                  <c:pt idx="5">
                    <c:v>46.5</c:v>
                  </c:pt>
                  <c:pt idx="6">
                    <c:v>44</c:v>
                  </c:pt>
                  <c:pt idx="7">
                    <c:v>44</c:v>
                  </c:pt>
                  <c:pt idx="8">
                    <c:v>38</c:v>
                  </c:pt>
                  <c:pt idx="9">
                    <c:v>45.5</c:v>
                  </c:pt>
                  <c:pt idx="10">
                    <c:v>43</c:v>
                  </c:pt>
                  <c:pt idx="11">
                    <c:v>43.5</c:v>
                  </c:pt>
                  <c:pt idx="12">
                    <c:v>47.5</c:v>
                  </c:pt>
                  <c:pt idx="13">
                    <c:v>43.5</c:v>
                  </c:pt>
                  <c:pt idx="14">
                    <c:v>50.5</c:v>
                  </c:pt>
                  <c:pt idx="15">
                    <c:v>43.5</c:v>
                  </c:pt>
                  <c:pt idx="16">
                    <c:v>48.5</c:v>
                  </c:pt>
                  <c:pt idx="17">
                    <c:v>46</c:v>
                  </c:pt>
                  <c:pt idx="18">
                    <c:v>47</c:v>
                  </c:pt>
                  <c:pt idx="19">
                    <c:v>45.5</c:v>
                  </c:pt>
                  <c:pt idx="20">
                    <c:v>49.5</c:v>
                  </c:pt>
                  <c:pt idx="21">
                    <c:v>44</c:v>
                  </c:pt>
                  <c:pt idx="22">
                    <c:v>44.5</c:v>
                  </c:pt>
                  <c:pt idx="23">
                    <c:v>42</c:v>
                  </c:pt>
                  <c:pt idx="24">
                    <c:v>40</c:v>
                  </c:pt>
                  <c:pt idx="25">
                    <c:v>42.5</c:v>
                  </c:pt>
                  <c:pt idx="26">
                    <c:v>44.5</c:v>
                  </c:pt>
                  <c:pt idx="27">
                    <c:v>42.5</c:v>
                  </c:pt>
                  <c:pt idx="28">
                    <c:v>46.5</c:v>
                  </c:pt>
                  <c:pt idx="29">
                    <c:v>44.5</c:v>
                  </c:pt>
                  <c:pt idx="30">
                    <c:v>42.5</c:v>
                  </c:pt>
                  <c:pt idx="31">
                    <c:v>46.5</c:v>
                  </c:pt>
                </c:lvl>
                <c:lvl>
                  <c:pt idx="0">
                    <c:v>-8.5</c:v>
                  </c:pt>
                  <c:pt idx="1">
                    <c:v>3</c:v>
                  </c:pt>
                  <c:pt idx="2">
                    <c:v>1</c:v>
                  </c:pt>
                  <c:pt idx="3">
                    <c:v>5</c:v>
                  </c:pt>
                  <c:pt idx="4">
                    <c:v>-1</c:v>
                  </c:pt>
                  <c:pt idx="5">
                    <c:v>-4</c:v>
                  </c:pt>
                  <c:pt idx="6">
                    <c:v>6.5</c:v>
                  </c:pt>
                  <c:pt idx="7">
                    <c:v>-2.5</c:v>
                  </c:pt>
                  <c:pt idx="8">
                    <c:v>3</c:v>
                  </c:pt>
                  <c:pt idx="9">
                    <c:v>-6</c:v>
                  </c:pt>
                  <c:pt idx="10">
                    <c:v>-9</c:v>
                  </c:pt>
                  <c:pt idx="11">
                    <c:v>1</c:v>
                  </c:pt>
                  <c:pt idx="12">
                    <c:v>-2</c:v>
                  </c:pt>
                  <c:pt idx="13">
                    <c:v>-3</c:v>
                  </c:pt>
                  <c:pt idx="14">
                    <c:v>1</c:v>
                  </c:pt>
                  <c:pt idx="15">
                    <c:v>1.5</c:v>
                  </c:pt>
                  <c:pt idx="16">
                    <c:v>-3.5</c:v>
                  </c:pt>
                  <c:pt idx="17">
                    <c:v>7</c:v>
                  </c:pt>
                  <c:pt idx="18">
                    <c:v>-5.5</c:v>
                  </c:pt>
                  <c:pt idx="19">
                    <c:v>-11.5</c:v>
                  </c:pt>
                  <c:pt idx="20">
                    <c:v>-3.5</c:v>
                  </c:pt>
                  <c:pt idx="21">
                    <c:v>-1.5</c:v>
                  </c:pt>
                  <c:pt idx="22">
                    <c:v>-5.5</c:v>
                  </c:pt>
                  <c:pt idx="23">
                    <c:v>5.5</c:v>
                  </c:pt>
                  <c:pt idx="24">
                    <c:v>-3</c:v>
                  </c:pt>
                  <c:pt idx="25">
                    <c:v>4.5</c:v>
                  </c:pt>
                  <c:pt idx="26">
                    <c:v>-6.5</c:v>
                  </c:pt>
                  <c:pt idx="27">
                    <c:v>2.5</c:v>
                  </c:pt>
                  <c:pt idx="28">
                    <c:v>1.5</c:v>
                  </c:pt>
                  <c:pt idx="29">
                    <c:v>-4.5</c:v>
                  </c:pt>
                  <c:pt idx="30">
                    <c:v>-2.5</c:v>
                  </c:pt>
                  <c:pt idx="31">
                    <c:v>3.5</c:v>
                  </c:pt>
                </c:lvl>
                <c:lvl>
                  <c:pt idx="0">
                    <c:v>phi</c:v>
                  </c:pt>
                  <c:pt idx="1">
                    <c:v>sdg</c:v>
                  </c:pt>
                  <c:pt idx="2">
                    <c:v>atl</c:v>
                  </c:pt>
                  <c:pt idx="3">
                    <c:v>cle</c:v>
                  </c:pt>
                  <c:pt idx="4">
                    <c:v>clt</c:v>
                  </c:pt>
                  <c:pt idx="5">
                    <c:v>jax</c:v>
                  </c:pt>
                  <c:pt idx="6">
                    <c:v>nor</c:v>
                  </c:pt>
                  <c:pt idx="7">
                    <c:v>nwe</c:v>
                  </c:pt>
                  <c:pt idx="8">
                    <c:v>nyj</c:v>
                  </c:pt>
                  <c:pt idx="9">
                    <c:v>was</c:v>
                  </c:pt>
                  <c:pt idx="10">
                    <c:v>den</c:v>
                  </c:pt>
                  <c:pt idx="11">
                    <c:v>sea</c:v>
                  </c:pt>
                  <c:pt idx="12">
                    <c:v>gnb</c:v>
                  </c:pt>
                  <c:pt idx="13">
                    <c:v>ram</c:v>
                  </c:pt>
                  <c:pt idx="14">
                    <c:v>buf</c:v>
                  </c:pt>
                  <c:pt idx="15">
                    <c:v>chi</c:v>
                  </c:pt>
                  <c:pt idx="16">
                    <c:v>gnb</c:v>
                  </c:pt>
                  <c:pt idx="17">
                    <c:v>nyj</c:v>
                  </c:pt>
                  <c:pt idx="18">
                    <c:v>det</c:v>
                  </c:pt>
                  <c:pt idx="19">
                    <c:v>rav</c:v>
                  </c:pt>
                  <c:pt idx="20">
                    <c:v>cin</c:v>
                  </c:pt>
                  <c:pt idx="21">
                    <c:v>mia</c:v>
                  </c:pt>
                  <c:pt idx="22">
                    <c:v>dal</c:v>
                  </c:pt>
                  <c:pt idx="23">
                    <c:v>oti</c:v>
                  </c:pt>
                  <c:pt idx="24">
                    <c:v>pit</c:v>
                  </c:pt>
                  <c:pt idx="25">
                    <c:v>nor</c:v>
                  </c:pt>
                  <c:pt idx="26">
                    <c:v>crd</c:v>
                  </c:pt>
                  <c:pt idx="27">
                    <c:v>clt</c:v>
                  </c:pt>
                  <c:pt idx="28">
                    <c:v>kan</c:v>
                  </c:pt>
                  <c:pt idx="29">
                    <c:v>min</c:v>
                  </c:pt>
                  <c:pt idx="30">
                    <c:v>htx</c:v>
                  </c:pt>
                  <c:pt idx="31">
                    <c:v>rai</c:v>
                  </c:pt>
                </c:lvl>
                <c:lvl>
                  <c:pt idx="0">
                    <c:v>dal</c:v>
                  </c:pt>
                  <c:pt idx="1">
                    <c:v>kan</c:v>
                  </c:pt>
                  <c:pt idx="2">
                    <c:v>tam</c:v>
                  </c:pt>
                  <c:pt idx="3">
                    <c:v>cin</c:v>
                  </c:pt>
                  <c:pt idx="4">
                    <c:v>mia</c:v>
                  </c:pt>
                  <c:pt idx="5">
                    <c:v>car</c:v>
                  </c:pt>
                  <c:pt idx="6">
                    <c:v>crd</c:v>
                  </c:pt>
                  <c:pt idx="7">
                    <c:v>rai</c:v>
                  </c:pt>
                  <c:pt idx="8">
                    <c:v>pit</c:v>
                  </c:pt>
                  <c:pt idx="9">
                    <c:v>nyg</c:v>
                  </c:pt>
                  <c:pt idx="10">
                    <c:v>oti</c:v>
                  </c:pt>
                  <c:pt idx="11">
                    <c:v>sfo</c:v>
                  </c:pt>
                  <c:pt idx="12">
                    <c:v>det</c:v>
                  </c:pt>
                  <c:pt idx="13">
                    <c:v>htx</c:v>
                  </c:pt>
                  <c:pt idx="14">
                    <c:v>rav</c:v>
                  </c:pt>
                  <c:pt idx="15">
                    <c:v>min</c:v>
                  </c:pt>
                  <c:pt idx="16">
                    <c:v>was</c:v>
                  </c:pt>
                  <c:pt idx="17">
                    <c:v>buf</c:v>
                  </c:pt>
                  <c:pt idx="18">
                    <c:v>chi</c:v>
                  </c:pt>
                  <c:pt idx="19">
                    <c:v>cle</c:v>
                  </c:pt>
                  <c:pt idx="20">
                    <c:v>jax</c:v>
                  </c:pt>
                  <c:pt idx="21">
                    <c:v>nwe</c:v>
                  </c:pt>
                  <c:pt idx="22">
                    <c:v>nyg</c:v>
                  </c:pt>
                  <c:pt idx="23">
                    <c:v>ram</c:v>
                  </c:pt>
                  <c:pt idx="24">
                    <c:v>sea</c:v>
                  </c:pt>
                  <c:pt idx="25">
                    <c:v>sfo</c:v>
                  </c:pt>
                  <c:pt idx="26">
                    <c:v>car</c:v>
                  </c:pt>
                  <c:pt idx="27">
                    <c:v>den</c:v>
                  </c:pt>
                  <c:pt idx="28">
                    <c:v>phi</c:v>
                  </c:pt>
                  <c:pt idx="29">
                    <c:v>atl</c:v>
                  </c:pt>
                  <c:pt idx="30">
                    <c:v>tam</c:v>
                  </c:pt>
                  <c:pt idx="31">
                    <c:v>sdg</c:v>
                  </c:pt>
                </c:lvl>
                <c:lvl>
                  <c:pt idx="0">
                    <c:v>dal @ phi</c:v>
                  </c:pt>
                  <c:pt idx="1">
                    <c:v>kan @ sdg</c:v>
                  </c:pt>
                  <c:pt idx="2">
                    <c:v>tam @ atl</c:v>
                  </c:pt>
                  <c:pt idx="3">
                    <c:v>cin @ cle</c:v>
                  </c:pt>
                  <c:pt idx="4">
                    <c:v>mia @ clt</c:v>
                  </c:pt>
                  <c:pt idx="5">
                    <c:v>car @ jax</c:v>
                  </c:pt>
                  <c:pt idx="6">
                    <c:v>crd @ nor</c:v>
                  </c:pt>
                  <c:pt idx="7">
                    <c:v>rai @ nwe</c:v>
                  </c:pt>
                  <c:pt idx="8">
                    <c:v>pit @ nyj</c:v>
                  </c:pt>
                  <c:pt idx="9">
                    <c:v>nyg @ was</c:v>
                  </c:pt>
                  <c:pt idx="10">
                    <c:v>oti @ den</c:v>
                  </c:pt>
                  <c:pt idx="11">
                    <c:v>sfo @ sea</c:v>
                  </c:pt>
                  <c:pt idx="12">
                    <c:v>det @ gnb</c:v>
                  </c:pt>
                  <c:pt idx="13">
                    <c:v>htx @ ram</c:v>
                  </c:pt>
                  <c:pt idx="14">
                    <c:v>rav @ buf</c:v>
                  </c:pt>
                  <c:pt idx="15">
                    <c:v>min @ chi</c:v>
                  </c:pt>
                  <c:pt idx="16">
                    <c:v>was @ gnb</c:v>
                  </c:pt>
                  <c:pt idx="17">
                    <c:v>buf @ nyj</c:v>
                  </c:pt>
                  <c:pt idx="18">
                    <c:v>chi @ det</c:v>
                  </c:pt>
                  <c:pt idx="19">
                    <c:v>cle @ rav</c:v>
                  </c:pt>
                  <c:pt idx="20">
                    <c:v>jax @ cin</c:v>
                  </c:pt>
                  <c:pt idx="21">
                    <c:v>nwe @ mia</c:v>
                  </c:pt>
                  <c:pt idx="22">
                    <c:v>nyg @ dal</c:v>
                  </c:pt>
                  <c:pt idx="23">
                    <c:v>ram @ oti</c:v>
                  </c:pt>
                  <c:pt idx="24">
                    <c:v>sea @ pit</c:v>
                  </c:pt>
                  <c:pt idx="25">
                    <c:v>sfo @ nor</c:v>
                  </c:pt>
                  <c:pt idx="26">
                    <c:v>car @ crd</c:v>
                  </c:pt>
                  <c:pt idx="27">
                    <c:v>den @ clt</c:v>
                  </c:pt>
                  <c:pt idx="28">
                    <c:v>phi @ kan</c:v>
                  </c:pt>
                  <c:pt idx="29">
                    <c:v>atl @ min</c:v>
                  </c:pt>
                  <c:pt idx="30">
                    <c:v>tam @ htx</c:v>
                  </c:pt>
                  <c:pt idx="31">
                    <c:v>sdg @ rai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  <c:pt idx="13">
                    <c:v>1</c:v>
                  </c:pt>
                  <c:pt idx="14">
                    <c:v>1</c:v>
                  </c:pt>
                  <c:pt idx="15">
                    <c:v>1</c:v>
                  </c:pt>
                  <c:pt idx="16">
                    <c:v>2</c:v>
                  </c:pt>
                  <c:pt idx="17">
                    <c:v>2</c:v>
                  </c:pt>
                  <c:pt idx="18">
                    <c:v>2</c:v>
                  </c:pt>
                  <c:pt idx="19">
                    <c:v>2</c:v>
                  </c:pt>
                  <c:pt idx="20">
                    <c:v>2</c:v>
                  </c:pt>
                  <c:pt idx="21">
                    <c:v>2</c:v>
                  </c:pt>
                  <c:pt idx="22">
                    <c:v>2</c:v>
                  </c:pt>
                  <c:pt idx="23">
                    <c:v>2</c:v>
                  </c:pt>
                  <c:pt idx="24">
                    <c:v>2</c:v>
                  </c:pt>
                  <c:pt idx="25">
                    <c:v>2</c:v>
                  </c:pt>
                  <c:pt idx="26">
                    <c:v>2</c:v>
                  </c:pt>
                  <c:pt idx="27">
                    <c:v>2</c:v>
                  </c:pt>
                  <c:pt idx="28">
                    <c:v>2</c:v>
                  </c:pt>
                  <c:pt idx="29">
                    <c:v>2</c:v>
                  </c:pt>
                  <c:pt idx="30">
                    <c:v>2</c:v>
                  </c:pt>
                  <c:pt idx="31">
                    <c:v>2</c:v>
                  </c:pt>
                </c:lvl>
              </c:multiLvlStrCache>
            </c:multiLvlStrRef>
          </c:xVal>
          <c:yVal>
            <c:numRef>
              <c:f>'Model Predictions'!$AL$2:$AL$33</c:f>
              <c:numCache>
                <c:formatCode>General</c:formatCode>
                <c:ptCount val="32"/>
                <c:pt idx="0" formatCode="0.00">
                  <c:v>9.5529128918248212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B4F5-4ACF-84A8-640FBD144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691584"/>
        <c:axId val="99869206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'Model Predictions'!$M$1</c15:sqref>
                        </c15:formulaRef>
                      </c:ext>
                    </c:extLst>
                    <c:strCache>
                      <c:ptCount val="1"/>
                      <c:pt idx="0">
                        <c:v>Total_Pred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'Model Predictions'!$M$2:$M$33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56</c:v>
                      </c:pt>
                      <c:pt idx="1">
                        <c:v>52</c:v>
                      </c:pt>
                      <c:pt idx="2">
                        <c:v>44</c:v>
                      </c:pt>
                      <c:pt idx="3">
                        <c:v>54</c:v>
                      </c:pt>
                      <c:pt idx="4">
                        <c:v>50</c:v>
                      </c:pt>
                      <c:pt idx="5">
                        <c:v>52</c:v>
                      </c:pt>
                      <c:pt idx="6">
                        <c:v>44</c:v>
                      </c:pt>
                      <c:pt idx="7">
                        <c:v>50</c:v>
                      </c:pt>
                      <c:pt idx="8">
                        <c:v>35</c:v>
                      </c:pt>
                      <c:pt idx="9">
                        <c:v>47</c:v>
                      </c:pt>
                      <c:pt idx="10">
                        <c:v>43</c:v>
                      </c:pt>
                      <c:pt idx="11">
                        <c:v>44</c:v>
                      </c:pt>
                      <c:pt idx="12">
                        <c:v>42</c:v>
                      </c:pt>
                      <c:pt idx="13">
                        <c:v>40</c:v>
                      </c:pt>
                      <c:pt idx="14">
                        <c:v>40</c:v>
                      </c:pt>
                      <c:pt idx="15">
                        <c:v>44</c:v>
                      </c:pt>
                      <c:pt idx="16">
                        <c:v>50</c:v>
                      </c:pt>
                      <c:pt idx="17">
                        <c:v>49</c:v>
                      </c:pt>
                      <c:pt idx="18">
                        <c:v>45</c:v>
                      </c:pt>
                      <c:pt idx="19">
                        <c:v>46</c:v>
                      </c:pt>
                      <c:pt idx="20">
                        <c:v>49</c:v>
                      </c:pt>
                      <c:pt idx="21">
                        <c:v>46</c:v>
                      </c:pt>
                      <c:pt idx="22">
                        <c:v>45</c:v>
                      </c:pt>
                      <c:pt idx="23">
                        <c:v>45</c:v>
                      </c:pt>
                      <c:pt idx="24">
                        <c:v>37</c:v>
                      </c:pt>
                      <c:pt idx="25">
                        <c:v>48</c:v>
                      </c:pt>
                      <c:pt idx="26">
                        <c:v>49</c:v>
                      </c:pt>
                      <c:pt idx="27">
                        <c:v>47</c:v>
                      </c:pt>
                      <c:pt idx="28">
                        <c:v>46</c:v>
                      </c:pt>
                      <c:pt idx="29">
                        <c:v>47</c:v>
                      </c:pt>
                      <c:pt idx="30">
                        <c:v>47</c:v>
                      </c:pt>
                      <c:pt idx="31">
                        <c:v>45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B4F5-4ACF-84A8-640FBD14481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Predictions'!$N$1</c15:sqref>
                        </c15:formulaRef>
                      </c:ext>
                    </c:extLst>
                    <c:strCache>
                      <c:ptCount val="1"/>
                      <c:pt idx="0">
                        <c:v>Over_Prob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Predictions'!$N$2:$N$33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79</c:v>
                      </c:pt>
                      <c:pt idx="1">
                        <c:v>67</c:v>
                      </c:pt>
                      <c:pt idx="2">
                        <c:v>38</c:v>
                      </c:pt>
                      <c:pt idx="3">
                        <c:v>73</c:v>
                      </c:pt>
                      <c:pt idx="4">
                        <c:v>64</c:v>
                      </c:pt>
                      <c:pt idx="5">
                        <c:v>70</c:v>
                      </c:pt>
                      <c:pt idx="6">
                        <c:v>49</c:v>
                      </c:pt>
                      <c:pt idx="7">
                        <c:v>73</c:v>
                      </c:pt>
                      <c:pt idx="8">
                        <c:v>38</c:v>
                      </c:pt>
                      <c:pt idx="9">
                        <c:v>55</c:v>
                      </c:pt>
                      <c:pt idx="10">
                        <c:v>49</c:v>
                      </c:pt>
                      <c:pt idx="11">
                        <c:v>51</c:v>
                      </c:pt>
                      <c:pt idx="12">
                        <c:v>29</c:v>
                      </c:pt>
                      <c:pt idx="13">
                        <c:v>36</c:v>
                      </c:pt>
                      <c:pt idx="14">
                        <c:v>15</c:v>
                      </c:pt>
                      <c:pt idx="15">
                        <c:v>53</c:v>
                      </c:pt>
                      <c:pt idx="16">
                        <c:v>56</c:v>
                      </c:pt>
                      <c:pt idx="17">
                        <c:v>62</c:v>
                      </c:pt>
                      <c:pt idx="18">
                        <c:v>41</c:v>
                      </c:pt>
                      <c:pt idx="19">
                        <c:v>51</c:v>
                      </c:pt>
                      <c:pt idx="20">
                        <c:v>48</c:v>
                      </c:pt>
                      <c:pt idx="21">
                        <c:v>58</c:v>
                      </c:pt>
                      <c:pt idx="22">
                        <c:v>52</c:v>
                      </c:pt>
                      <c:pt idx="23">
                        <c:v>62</c:v>
                      </c:pt>
                      <c:pt idx="24">
                        <c:v>38</c:v>
                      </c:pt>
                      <c:pt idx="25">
                        <c:v>71</c:v>
                      </c:pt>
                      <c:pt idx="26">
                        <c:v>68</c:v>
                      </c:pt>
                      <c:pt idx="27">
                        <c:v>67</c:v>
                      </c:pt>
                      <c:pt idx="28">
                        <c:v>48</c:v>
                      </c:pt>
                      <c:pt idx="29">
                        <c:v>60</c:v>
                      </c:pt>
                      <c:pt idx="30">
                        <c:v>67</c:v>
                      </c:pt>
                      <c:pt idx="31">
                        <c:v>44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4F5-4ACF-84A8-640FBD14481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Predictions'!$O$1</c15:sqref>
                        </c15:formulaRef>
                      </c:ext>
                    </c:extLst>
                    <c:strCache>
                      <c:ptCount val="1"/>
                      <c:pt idx="0">
                        <c:v>Under_Prob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Predictions'!$O$2:$O$33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21</c:v>
                      </c:pt>
                      <c:pt idx="1">
                        <c:v>33</c:v>
                      </c:pt>
                      <c:pt idx="2">
                        <c:v>62</c:v>
                      </c:pt>
                      <c:pt idx="3">
                        <c:v>27</c:v>
                      </c:pt>
                      <c:pt idx="4">
                        <c:v>36</c:v>
                      </c:pt>
                      <c:pt idx="5">
                        <c:v>30</c:v>
                      </c:pt>
                      <c:pt idx="6">
                        <c:v>51</c:v>
                      </c:pt>
                      <c:pt idx="7">
                        <c:v>27</c:v>
                      </c:pt>
                      <c:pt idx="8">
                        <c:v>62</c:v>
                      </c:pt>
                      <c:pt idx="9">
                        <c:v>45</c:v>
                      </c:pt>
                      <c:pt idx="10">
                        <c:v>51</c:v>
                      </c:pt>
                      <c:pt idx="11">
                        <c:v>49</c:v>
                      </c:pt>
                      <c:pt idx="12">
                        <c:v>71</c:v>
                      </c:pt>
                      <c:pt idx="13">
                        <c:v>64</c:v>
                      </c:pt>
                      <c:pt idx="14">
                        <c:v>85</c:v>
                      </c:pt>
                      <c:pt idx="15">
                        <c:v>47</c:v>
                      </c:pt>
                      <c:pt idx="16">
                        <c:v>44</c:v>
                      </c:pt>
                      <c:pt idx="17">
                        <c:v>38</c:v>
                      </c:pt>
                      <c:pt idx="18">
                        <c:v>59</c:v>
                      </c:pt>
                      <c:pt idx="19">
                        <c:v>49</c:v>
                      </c:pt>
                      <c:pt idx="20">
                        <c:v>52</c:v>
                      </c:pt>
                      <c:pt idx="21">
                        <c:v>42</c:v>
                      </c:pt>
                      <c:pt idx="22">
                        <c:v>48</c:v>
                      </c:pt>
                      <c:pt idx="23">
                        <c:v>38</c:v>
                      </c:pt>
                      <c:pt idx="24">
                        <c:v>62</c:v>
                      </c:pt>
                      <c:pt idx="25">
                        <c:v>29</c:v>
                      </c:pt>
                      <c:pt idx="26">
                        <c:v>32</c:v>
                      </c:pt>
                      <c:pt idx="27">
                        <c:v>33</c:v>
                      </c:pt>
                      <c:pt idx="28">
                        <c:v>52</c:v>
                      </c:pt>
                      <c:pt idx="29">
                        <c:v>40</c:v>
                      </c:pt>
                      <c:pt idx="30">
                        <c:v>33</c:v>
                      </c:pt>
                      <c:pt idx="31">
                        <c:v>56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4F5-4ACF-84A8-640FBD14481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Predictions'!$P$1</c15:sqref>
                        </c15:formulaRef>
                      </c:ext>
                    </c:extLst>
                    <c:strCache>
                      <c:ptCount val="1"/>
                      <c:pt idx="0">
                        <c:v>Cover_Prob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Predictions'!$P$2:$P$33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33</c:v>
                      </c:pt>
                      <c:pt idx="1">
                        <c:v>38</c:v>
                      </c:pt>
                      <c:pt idx="2">
                        <c:v>82</c:v>
                      </c:pt>
                      <c:pt idx="3">
                        <c:v>47</c:v>
                      </c:pt>
                      <c:pt idx="4">
                        <c:v>24</c:v>
                      </c:pt>
                      <c:pt idx="5">
                        <c:v>73</c:v>
                      </c:pt>
                      <c:pt idx="6">
                        <c:v>44</c:v>
                      </c:pt>
                      <c:pt idx="7">
                        <c:v>65</c:v>
                      </c:pt>
                      <c:pt idx="8">
                        <c:v>34</c:v>
                      </c:pt>
                      <c:pt idx="9">
                        <c:v>46</c:v>
                      </c:pt>
                      <c:pt idx="10">
                        <c:v>50</c:v>
                      </c:pt>
                      <c:pt idx="11">
                        <c:v>54</c:v>
                      </c:pt>
                      <c:pt idx="12">
                        <c:v>27</c:v>
                      </c:pt>
                      <c:pt idx="13">
                        <c:v>61</c:v>
                      </c:pt>
                      <c:pt idx="14">
                        <c:v>38</c:v>
                      </c:pt>
                      <c:pt idx="15">
                        <c:v>56</c:v>
                      </c:pt>
                      <c:pt idx="16">
                        <c:v>36</c:v>
                      </c:pt>
                      <c:pt idx="17">
                        <c:v>50</c:v>
                      </c:pt>
                      <c:pt idx="18">
                        <c:v>49</c:v>
                      </c:pt>
                      <c:pt idx="19">
                        <c:v>36</c:v>
                      </c:pt>
                      <c:pt idx="20">
                        <c:v>48</c:v>
                      </c:pt>
                      <c:pt idx="21">
                        <c:v>44</c:v>
                      </c:pt>
                      <c:pt idx="22">
                        <c:v>57</c:v>
                      </c:pt>
                      <c:pt idx="23">
                        <c:v>60</c:v>
                      </c:pt>
                      <c:pt idx="24">
                        <c:v>65</c:v>
                      </c:pt>
                      <c:pt idx="25">
                        <c:v>44</c:v>
                      </c:pt>
                      <c:pt idx="26">
                        <c:v>51</c:v>
                      </c:pt>
                      <c:pt idx="27">
                        <c:v>72</c:v>
                      </c:pt>
                      <c:pt idx="28">
                        <c:v>71</c:v>
                      </c:pt>
                      <c:pt idx="29">
                        <c:v>44</c:v>
                      </c:pt>
                      <c:pt idx="30">
                        <c:v>29</c:v>
                      </c:pt>
                      <c:pt idx="31">
                        <c:v>23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4F5-4ACF-84A8-640FBD14481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Predictions'!$Q$1</c15:sqref>
                        </c15:formulaRef>
                      </c:ext>
                    </c:extLst>
                    <c:strCache>
                      <c:ptCount val="1"/>
                      <c:pt idx="0">
                        <c:v>Act_Opp_Pts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Predictions'!$Q$2:$Q$33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20</c:v>
                      </c:pt>
                      <c:pt idx="1">
                        <c:v>21</c:v>
                      </c:pt>
                      <c:pt idx="2">
                        <c:v>23</c:v>
                      </c:pt>
                      <c:pt idx="3">
                        <c:v>17</c:v>
                      </c:pt>
                      <c:pt idx="4">
                        <c:v>8</c:v>
                      </c:pt>
                      <c:pt idx="5">
                        <c:v>10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34</c:v>
                      </c:pt>
                      <c:pt idx="9">
                        <c:v>6</c:v>
                      </c:pt>
                      <c:pt idx="10">
                        <c:v>12</c:v>
                      </c:pt>
                      <c:pt idx="11">
                        <c:v>17</c:v>
                      </c:pt>
                      <c:pt idx="12">
                        <c:v>13</c:v>
                      </c:pt>
                      <c:pt idx="13">
                        <c:v>9</c:v>
                      </c:pt>
                      <c:pt idx="14">
                        <c:v>40</c:v>
                      </c:pt>
                      <c:pt idx="15">
                        <c:v>27</c:v>
                      </c:pt>
                      <c:pt idx="16">
                        <c:v>18</c:v>
                      </c:pt>
                      <c:pt idx="17">
                        <c:v>30</c:v>
                      </c:pt>
                      <c:pt idx="18">
                        <c:v>21</c:v>
                      </c:pt>
                      <c:pt idx="19">
                        <c:v>17</c:v>
                      </c:pt>
                      <c:pt idx="20">
                        <c:v>27</c:v>
                      </c:pt>
                      <c:pt idx="21">
                        <c:v>33</c:v>
                      </c:pt>
                      <c:pt idx="22">
                        <c:v>37</c:v>
                      </c:pt>
                      <c:pt idx="23">
                        <c:v>33</c:v>
                      </c:pt>
                      <c:pt idx="24">
                        <c:v>31</c:v>
                      </c:pt>
                      <c:pt idx="25">
                        <c:v>26</c:v>
                      </c:pt>
                      <c:pt idx="26">
                        <c:v>22</c:v>
                      </c:pt>
                      <c:pt idx="27">
                        <c:v>28</c:v>
                      </c:pt>
                      <c:pt idx="28">
                        <c:v>20</c:v>
                      </c:pt>
                      <c:pt idx="29">
                        <c:v>22</c:v>
                      </c:pt>
                      <c:pt idx="30">
                        <c:v>20</c:v>
                      </c:pt>
                      <c:pt idx="31">
                        <c:v>20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4F5-4ACF-84A8-640FBD14481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Predictions'!$S$1</c15:sqref>
                        </c15:formulaRef>
                      </c:ext>
                    </c:extLst>
                    <c:strCache>
                      <c:ptCount val="1"/>
                      <c:pt idx="0">
                        <c:v>Act_Total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Predictions'!$S$2:$S$33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44</c:v>
                      </c:pt>
                      <c:pt idx="1">
                        <c:v>48</c:v>
                      </c:pt>
                      <c:pt idx="2">
                        <c:v>43</c:v>
                      </c:pt>
                      <c:pt idx="3">
                        <c:v>33</c:v>
                      </c:pt>
                      <c:pt idx="4">
                        <c:v>41</c:v>
                      </c:pt>
                      <c:pt idx="5">
                        <c:v>36</c:v>
                      </c:pt>
                      <c:pt idx="6">
                        <c:v>33</c:v>
                      </c:pt>
                      <c:pt idx="7">
                        <c:v>33</c:v>
                      </c:pt>
                      <c:pt idx="8">
                        <c:v>66</c:v>
                      </c:pt>
                      <c:pt idx="9">
                        <c:v>27</c:v>
                      </c:pt>
                      <c:pt idx="10">
                        <c:v>32</c:v>
                      </c:pt>
                      <c:pt idx="11">
                        <c:v>30</c:v>
                      </c:pt>
                      <c:pt idx="12">
                        <c:v>40</c:v>
                      </c:pt>
                      <c:pt idx="13">
                        <c:v>23</c:v>
                      </c:pt>
                      <c:pt idx="14">
                        <c:v>81</c:v>
                      </c:pt>
                      <c:pt idx="15">
                        <c:v>51</c:v>
                      </c:pt>
                      <c:pt idx="16">
                        <c:v>45</c:v>
                      </c:pt>
                      <c:pt idx="17">
                        <c:v>40</c:v>
                      </c:pt>
                      <c:pt idx="18">
                        <c:v>73</c:v>
                      </c:pt>
                      <c:pt idx="19">
                        <c:v>58</c:v>
                      </c:pt>
                      <c:pt idx="20">
                        <c:v>58</c:v>
                      </c:pt>
                      <c:pt idx="21">
                        <c:v>60</c:v>
                      </c:pt>
                      <c:pt idx="22">
                        <c:v>77</c:v>
                      </c:pt>
                      <c:pt idx="23">
                        <c:v>52</c:v>
                      </c:pt>
                      <c:pt idx="24">
                        <c:v>48</c:v>
                      </c:pt>
                      <c:pt idx="25">
                        <c:v>47</c:v>
                      </c:pt>
                      <c:pt idx="26">
                        <c:v>49</c:v>
                      </c:pt>
                      <c:pt idx="27">
                        <c:v>57</c:v>
                      </c:pt>
                      <c:pt idx="28">
                        <c:v>37</c:v>
                      </c:pt>
                      <c:pt idx="29">
                        <c:v>28</c:v>
                      </c:pt>
                      <c:pt idx="30">
                        <c:v>39</c:v>
                      </c:pt>
                      <c:pt idx="31">
                        <c:v>29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4F5-4ACF-84A8-640FBD14481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Predictions'!$T$1</c15:sqref>
                        </c15:formulaRef>
                      </c:ext>
                    </c:extLst>
                    <c:strCache>
                      <c:ptCount val="1"/>
                      <c:pt idx="0">
                        <c:v>Cover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Predictions'!$T$2:$T$33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0</c:v>
                      </c:pt>
                      <c:pt idx="16">
                        <c:v>1</c:v>
                      </c:pt>
                      <c:pt idx="17">
                        <c:v>0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1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4F5-4ACF-84A8-640FBD14481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Predictions'!$U$1</c15:sqref>
                        </c15:formulaRef>
                      </c:ext>
                    </c:extLst>
                    <c:strCache>
                      <c:ptCount val="1"/>
                      <c:pt idx="0">
                        <c:v>Total_Kneibors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Predictions'!$U$2:$U$33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0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4F5-4ACF-84A8-640FBD14481B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Predictions'!$AE$1</c15:sqref>
                        </c15:formulaRef>
                      </c:ext>
                    </c:extLst>
                    <c:strCache>
                      <c:ptCount val="1"/>
                      <c:pt idx="0">
                        <c:v>Mean_Absolute_Error_Opp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Predictions'!$AE$2:$AE$33</c15:sqref>
                        </c15:formulaRef>
                      </c:ext>
                    </c:extLst>
                    <c:numCache>
                      <c:formatCode>0.00</c:formatCode>
                      <c:ptCount val="32"/>
                      <c:pt idx="0">
                        <c:v>7.5185185185185182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B4F5-4ACF-84A8-640FBD14481B}"/>
                  </c:ext>
                </c:extLst>
              </c15:ser>
            </c15:filteredScatterSeries>
            <c15:filteredScatte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Predictions'!$AF$1</c15:sqref>
                        </c15:formulaRef>
                      </c:ext>
                    </c:extLst>
                    <c:strCache>
                      <c:ptCount val="1"/>
                      <c:pt idx="0">
                        <c:v>Mean_Absolute_Error_Tm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Predictions'!$AF$2:$AF$33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 formatCode="0.00">
                        <c:v>7.6018518518518521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B4F5-4ACF-84A8-640FBD14481B}"/>
                  </c:ext>
                </c:extLst>
              </c15:ser>
            </c15:filteredScatterSeries>
            <c15:filteredScatte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Predictions'!$AG$1</c15:sqref>
                        </c15:formulaRef>
                      </c:ext>
                    </c:extLst>
                    <c:strCache>
                      <c:ptCount val="1"/>
                      <c:pt idx="0">
                        <c:v>Mean_Squared_Error_Opp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Predictions'!$AG$2:$AG$33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 formatCode="0.00">
                        <c:v>90.888888888888886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B4F5-4ACF-84A8-640FBD14481B}"/>
                  </c:ext>
                </c:extLst>
              </c15:ser>
            </c15:filteredScatterSeries>
            <c15:filteredScatte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Predictions'!$AH$1</c15:sqref>
                        </c15:formulaRef>
                      </c:ext>
                    </c:extLst>
                    <c:strCache>
                      <c:ptCount val="1"/>
                      <c:pt idx="0">
                        <c:v>Mean_Squared_Error_Tm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Predictions'!$AH$2:$AH$33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 formatCode="0.00">
                        <c:v>93.212962962962962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B4F5-4ACF-84A8-640FBD14481B}"/>
                  </c:ext>
                </c:extLst>
              </c15:ser>
            </c15:filteredScatterSeries>
            <c15:filteredScatte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Predictions'!$AI$1</c15:sqref>
                        </c15:formulaRef>
                      </c:ext>
                    </c:extLst>
                    <c:strCache>
                      <c:ptCount val="1"/>
                      <c:pt idx="0">
                        <c:v>Root_Mean_Squared_Error_Opp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Predictions'!$AI$2:$AI$33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 formatCode="0.00">
                        <c:v>9.5335664307167285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B4F5-4ACF-84A8-640FBD14481B}"/>
                  </c:ext>
                </c:extLst>
              </c15:ser>
            </c15:filteredScatterSeries>
            <c15:filteredScatte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Predictions'!$AJ$1</c15:sqref>
                        </c15:formulaRef>
                      </c:ext>
                    </c:extLst>
                    <c:strCache>
                      <c:ptCount val="1"/>
                      <c:pt idx="0">
                        <c:v>Root_Mean_Squared_Error_Tm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Predictions'!$AJ$2:$AJ$33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 formatCode="0.00">
                        <c:v>9.6546860623721447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B4F5-4ACF-84A8-640FBD14481B}"/>
                  </c:ext>
                </c:extLst>
              </c15:ser>
            </c15:filteredScatterSeries>
            <c15:filteredScatte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Predictions'!$AK$1</c15:sqref>
                        </c15:formulaRef>
                      </c:ext>
                    </c:extLst>
                    <c:strCache>
                      <c:ptCount val="1"/>
                      <c:pt idx="0">
                        <c:v>STDEV_Opp</c:v>
                      </c:pt>
                    </c:strCache>
                  </c:strRef>
                </c:tx>
                <c:spPr>
                  <a:ln w="381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Predictions'!$A$2:$K$33</c15:sqref>
                        </c15:formulaRef>
                      </c:ext>
                    </c:extLst>
                    <c:multiLvlStrCache>
                      <c:ptCount val="32"/>
                      <c:lvl>
                        <c:pt idx="0">
                          <c:v>26</c:v>
                        </c:pt>
                        <c:pt idx="1">
                          <c:v>29</c:v>
                        </c:pt>
                        <c:pt idx="2">
                          <c:v>18</c:v>
                        </c:pt>
                        <c:pt idx="3">
                          <c:v>30</c:v>
                        </c:pt>
                        <c:pt idx="4">
                          <c:v>28</c:v>
                        </c:pt>
                        <c:pt idx="5">
                          <c:v>21</c:v>
                        </c:pt>
                        <c:pt idx="6">
                          <c:v>26</c:v>
                        </c:pt>
                        <c:pt idx="7">
                          <c:v>22</c:v>
                        </c:pt>
                        <c:pt idx="8">
                          <c:v>21</c:v>
                        </c:pt>
                        <c:pt idx="9">
                          <c:v>21</c:v>
                        </c:pt>
                        <c:pt idx="10">
                          <c:v>17</c:v>
                        </c:pt>
                        <c:pt idx="11">
                          <c:v>22</c:v>
                        </c:pt>
                        <c:pt idx="12">
                          <c:v>23</c:v>
                        </c:pt>
                        <c:pt idx="13">
                          <c:v>17</c:v>
                        </c:pt>
                        <c:pt idx="14">
                          <c:v>22</c:v>
                        </c:pt>
                        <c:pt idx="15">
                          <c:v>22</c:v>
                        </c:pt>
                        <c:pt idx="16">
                          <c:v>25</c:v>
                        </c:pt>
                        <c:pt idx="17">
                          <c:v>28</c:v>
                        </c:pt>
                        <c:pt idx="18">
                          <c:v>20</c:v>
                        </c:pt>
                        <c:pt idx="19">
                          <c:v>19</c:v>
                        </c:pt>
                        <c:pt idx="20">
                          <c:v>23</c:v>
                        </c:pt>
                        <c:pt idx="21">
                          <c:v>23</c:v>
                        </c:pt>
                        <c:pt idx="22">
                          <c:v>19</c:v>
                        </c:pt>
                        <c:pt idx="23">
                          <c:v>24</c:v>
                        </c:pt>
                        <c:pt idx="24">
                          <c:v>15</c:v>
                        </c:pt>
                        <c:pt idx="25">
                          <c:v>27</c:v>
                        </c:pt>
                        <c:pt idx="26">
                          <c:v>21</c:v>
                        </c:pt>
                        <c:pt idx="27">
                          <c:v>22</c:v>
                        </c:pt>
                        <c:pt idx="28">
                          <c:v>21</c:v>
                        </c:pt>
                        <c:pt idx="29">
                          <c:v>22</c:v>
                        </c:pt>
                        <c:pt idx="30">
                          <c:v>25</c:v>
                        </c:pt>
                        <c:pt idx="31">
                          <c:v>28</c:v>
                        </c:pt>
                      </c:lvl>
                      <c:lvl>
                        <c:pt idx="0">
                          <c:v>No Cover</c:v>
                        </c:pt>
                        <c:pt idx="1">
                          <c:v>No Cover</c:v>
                        </c:pt>
                        <c:pt idx="2">
                          <c:v>Cover</c:v>
                        </c:pt>
                        <c:pt idx="3">
                          <c:v>No Cover</c:v>
                        </c:pt>
                        <c:pt idx="4">
                          <c:v>No Cover</c:v>
                        </c:pt>
                        <c:pt idx="5">
                          <c:v>Cover</c:v>
                        </c:pt>
                        <c:pt idx="6">
                          <c:v>No Cover</c:v>
                        </c:pt>
                        <c:pt idx="7">
                          <c:v>Cover</c:v>
                        </c:pt>
                        <c:pt idx="8">
                          <c:v>No Cover</c:v>
                        </c:pt>
                        <c:pt idx="9">
                          <c:v>No Cover</c:v>
                        </c:pt>
                        <c:pt idx="10">
                          <c:v>No Cover</c:v>
                        </c:pt>
                        <c:pt idx="11">
                          <c:v>Cover</c:v>
                        </c:pt>
                        <c:pt idx="12">
                          <c:v>No Cover</c:v>
                        </c:pt>
                        <c:pt idx="13">
                          <c:v>Cover</c:v>
                        </c:pt>
                        <c:pt idx="14">
                          <c:v>No Cover</c:v>
                        </c:pt>
                        <c:pt idx="15">
                          <c:v>Cover</c:v>
                        </c:pt>
                        <c:pt idx="16">
                          <c:v>No Cover</c:v>
                        </c:pt>
                        <c:pt idx="17">
                          <c:v>No Cover</c:v>
                        </c:pt>
                        <c:pt idx="18">
                          <c:v>No Cover</c:v>
                        </c:pt>
                        <c:pt idx="19">
                          <c:v>No Cover</c:v>
                        </c:pt>
                        <c:pt idx="20">
                          <c:v>No Cover</c:v>
                        </c:pt>
                        <c:pt idx="21">
                          <c:v>No Cover</c:v>
                        </c:pt>
                        <c:pt idx="22">
                          <c:v>Cover</c:v>
                        </c:pt>
                        <c:pt idx="23">
                          <c:v>Cover</c:v>
                        </c:pt>
                        <c:pt idx="24">
                          <c:v>Cover</c:v>
                        </c:pt>
                        <c:pt idx="25">
                          <c:v>No Cover</c:v>
                        </c:pt>
                        <c:pt idx="26">
                          <c:v>Cover</c:v>
                        </c:pt>
                        <c:pt idx="27">
                          <c:v>Cover</c:v>
                        </c:pt>
                        <c:pt idx="28">
                          <c:v>Cover</c:v>
                        </c:pt>
                        <c:pt idx="29">
                          <c:v>No Cover</c:v>
                        </c:pt>
                        <c:pt idx="30">
                          <c:v>No Cover</c:v>
                        </c:pt>
                        <c:pt idx="31">
                          <c:v>No Cover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0</c:v>
                        </c:pt>
                        <c:pt idx="2">
                          <c:v>1</c:v>
                        </c:pt>
                        <c:pt idx="3">
                          <c:v>0</c:v>
                        </c:pt>
                        <c:pt idx="4">
                          <c:v>0</c:v>
                        </c:pt>
                        <c:pt idx="5">
                          <c:v>1</c:v>
                        </c:pt>
                        <c:pt idx="6">
                          <c:v>0</c:v>
                        </c:pt>
                        <c:pt idx="7">
                          <c:v>1</c:v>
                        </c:pt>
                        <c:pt idx="8">
                          <c:v>0</c:v>
                        </c:pt>
                        <c:pt idx="9">
                          <c:v>0</c:v>
                        </c:pt>
                        <c:pt idx="10">
                          <c:v>0</c:v>
                        </c:pt>
                        <c:pt idx="11">
                          <c:v>0</c:v>
                        </c:pt>
                        <c:pt idx="12">
                          <c:v>0</c:v>
                        </c:pt>
                        <c:pt idx="13">
                          <c:v>0</c:v>
                        </c:pt>
                        <c:pt idx="14">
                          <c:v>0</c:v>
                        </c:pt>
                        <c:pt idx="15">
                          <c:v>0</c:v>
                        </c:pt>
                        <c:pt idx="16">
                          <c:v>1</c:v>
                        </c:pt>
                        <c:pt idx="17">
                          <c:v>0</c:v>
                        </c:pt>
                        <c:pt idx="18">
                          <c:v>1</c:v>
                        </c:pt>
                        <c:pt idx="19">
                          <c:v>0</c:v>
                        </c:pt>
                        <c:pt idx="20">
                          <c:v>0</c:v>
                        </c:pt>
                        <c:pt idx="21">
                          <c:v>1</c:v>
                        </c:pt>
                        <c:pt idx="22">
                          <c:v>0</c:v>
                        </c:pt>
                        <c:pt idx="23">
                          <c:v>1</c:v>
                        </c:pt>
                        <c:pt idx="24">
                          <c:v>1</c:v>
                        </c:pt>
                        <c:pt idx="25">
                          <c:v>0</c:v>
                        </c:pt>
                        <c:pt idx="26">
                          <c:v>0</c:v>
                        </c:pt>
                        <c:pt idx="27">
                          <c:v>0</c:v>
                        </c:pt>
                        <c:pt idx="28">
                          <c:v>0</c:v>
                        </c:pt>
                        <c:pt idx="29">
                          <c:v>0</c:v>
                        </c:pt>
                        <c:pt idx="30">
                          <c:v>0</c:v>
                        </c:pt>
                        <c:pt idx="31">
                          <c:v>0</c:v>
                        </c:pt>
                      </c:lvl>
                      <c:lvl>
                        <c:pt idx="0">
                          <c:v>Not Under</c:v>
                        </c:pt>
                        <c:pt idx="1">
                          <c:v>Not Under</c:v>
                        </c:pt>
                        <c:pt idx="2">
                          <c:v>Under</c:v>
                        </c:pt>
                        <c:pt idx="3">
                          <c:v>Not Under</c:v>
                        </c:pt>
                        <c:pt idx="4">
                          <c:v>Under</c:v>
                        </c:pt>
                        <c:pt idx="5">
                          <c:v>Not Under</c:v>
                        </c:pt>
                        <c:pt idx="6">
                          <c:v>Under</c:v>
                        </c:pt>
                        <c:pt idx="7">
                          <c:v>Under</c:v>
                        </c:pt>
                        <c:pt idx="8">
                          <c:v>Under</c:v>
                        </c:pt>
                        <c:pt idx="9">
                          <c:v>Under</c:v>
                        </c:pt>
                        <c:pt idx="10">
                          <c:v>Under</c:v>
                        </c:pt>
                        <c:pt idx="11">
                          <c:v>Under</c:v>
                        </c:pt>
                        <c:pt idx="12">
                          <c:v>Under</c:v>
                        </c:pt>
                        <c:pt idx="13">
                          <c:v>Under</c:v>
                        </c:pt>
                        <c:pt idx="14">
                          <c:v>Under</c:v>
                        </c:pt>
                        <c:pt idx="15">
                          <c:v>Under</c:v>
                        </c:pt>
                        <c:pt idx="16">
                          <c:v>Under</c:v>
                        </c:pt>
                        <c:pt idx="17">
                          <c:v>Under</c:v>
                        </c:pt>
                        <c:pt idx="18">
                          <c:v>Not Under</c:v>
                        </c:pt>
                        <c:pt idx="19">
                          <c:v>Under</c:v>
                        </c:pt>
                        <c:pt idx="20">
                          <c:v>Under</c:v>
                        </c:pt>
                        <c:pt idx="21">
                          <c:v>Not Under</c:v>
                        </c:pt>
                        <c:pt idx="22">
                          <c:v>Not Under</c:v>
                        </c:pt>
                        <c:pt idx="23">
                          <c:v>Not Under</c:v>
                        </c:pt>
                        <c:pt idx="24">
                          <c:v>Under</c:v>
                        </c:pt>
                        <c:pt idx="25">
                          <c:v>Not Under</c:v>
                        </c:pt>
                        <c:pt idx="26">
                          <c:v>Not Under</c:v>
                        </c:pt>
                        <c:pt idx="27">
                          <c:v>Not Under</c:v>
                        </c:pt>
                        <c:pt idx="28">
                          <c:v>Under</c:v>
                        </c:pt>
                        <c:pt idx="29">
                          <c:v>Not Under</c:v>
                        </c:pt>
                        <c:pt idx="30">
                          <c:v>Not Under</c:v>
                        </c:pt>
                        <c:pt idx="31">
                          <c:v>Under</c:v>
                        </c:pt>
                      </c:lvl>
                      <c:lvl>
                        <c:pt idx="0">
                          <c:v>Over</c:v>
                        </c:pt>
                        <c:pt idx="1">
                          <c:v>Over</c:v>
                        </c:pt>
                        <c:pt idx="2">
                          <c:v>Not Over</c:v>
                        </c:pt>
                        <c:pt idx="3">
                          <c:v>Over</c:v>
                        </c:pt>
                        <c:pt idx="4">
                          <c:v>Not Over</c:v>
                        </c:pt>
                        <c:pt idx="5">
                          <c:v>Over</c:v>
                        </c:pt>
                        <c:pt idx="6">
                          <c:v>Not Over</c:v>
                        </c:pt>
                        <c:pt idx="7">
                          <c:v>Not Over</c:v>
                        </c:pt>
                        <c:pt idx="8">
                          <c:v>Not Over</c:v>
                        </c:pt>
                        <c:pt idx="9">
                          <c:v>Not Over</c:v>
                        </c:pt>
                        <c:pt idx="10">
                          <c:v>Not Over</c:v>
                        </c:pt>
                        <c:pt idx="11">
                          <c:v>Not Over</c:v>
                        </c:pt>
                        <c:pt idx="12">
                          <c:v>Not Over</c:v>
                        </c:pt>
                        <c:pt idx="13">
                          <c:v>Not Over</c:v>
                        </c:pt>
                        <c:pt idx="14">
                          <c:v>Not Over</c:v>
                        </c:pt>
                        <c:pt idx="15">
                          <c:v>Not Over</c:v>
                        </c:pt>
                        <c:pt idx="16">
                          <c:v>Not Over</c:v>
                        </c:pt>
                        <c:pt idx="17">
                          <c:v>Not Over</c:v>
                        </c:pt>
                        <c:pt idx="18">
                          <c:v>Not Over</c:v>
                        </c:pt>
                        <c:pt idx="19">
                          <c:v>Not Over</c:v>
                        </c:pt>
                        <c:pt idx="20">
                          <c:v>Not Over</c:v>
                        </c:pt>
                        <c:pt idx="21">
                          <c:v>Over</c:v>
                        </c:pt>
                        <c:pt idx="22">
                          <c:v>Over</c:v>
                        </c:pt>
                        <c:pt idx="23">
                          <c:v>Over</c:v>
                        </c:pt>
                        <c:pt idx="24">
                          <c:v>Not Over</c:v>
                        </c:pt>
                        <c:pt idx="25">
                          <c:v>Not Over</c:v>
                        </c:pt>
                        <c:pt idx="26">
                          <c:v>Over</c:v>
                        </c:pt>
                        <c:pt idx="27">
                          <c:v>Over</c:v>
                        </c:pt>
                        <c:pt idx="28">
                          <c:v>Not Over</c:v>
                        </c:pt>
                        <c:pt idx="29">
                          <c:v>Over</c:v>
                        </c:pt>
                        <c:pt idx="30">
                          <c:v>Over</c:v>
                        </c:pt>
                        <c:pt idx="31">
                          <c:v>Not Over</c:v>
                        </c:pt>
                      </c:lvl>
                      <c:lvl>
                        <c:pt idx="0">
                          <c:v>48</c:v>
                        </c:pt>
                        <c:pt idx="1">
                          <c:v>47.5</c:v>
                        </c:pt>
                        <c:pt idx="2">
                          <c:v>47</c:v>
                        </c:pt>
                        <c:pt idx="3">
                          <c:v>48</c:v>
                        </c:pt>
                        <c:pt idx="4">
                          <c:v>46.5</c:v>
                        </c:pt>
                        <c:pt idx="5">
                          <c:v>46.5</c:v>
                        </c:pt>
                        <c:pt idx="6">
                          <c:v>44</c:v>
                        </c:pt>
                        <c:pt idx="7">
                          <c:v>44</c:v>
                        </c:pt>
                        <c:pt idx="8">
                          <c:v>38</c:v>
                        </c:pt>
                        <c:pt idx="9">
                          <c:v>45.5</c:v>
                        </c:pt>
                        <c:pt idx="10">
                          <c:v>43</c:v>
                        </c:pt>
                        <c:pt idx="11">
                          <c:v>43.5</c:v>
                        </c:pt>
                        <c:pt idx="12">
                          <c:v>47.5</c:v>
                        </c:pt>
                        <c:pt idx="13">
                          <c:v>43.5</c:v>
                        </c:pt>
                        <c:pt idx="14">
                          <c:v>50.5</c:v>
                        </c:pt>
                        <c:pt idx="15">
                          <c:v>43.5</c:v>
                        </c:pt>
                        <c:pt idx="16">
                          <c:v>48.5</c:v>
                        </c:pt>
                        <c:pt idx="17">
                          <c:v>46</c:v>
                        </c:pt>
                        <c:pt idx="18">
                          <c:v>47</c:v>
                        </c:pt>
                        <c:pt idx="19">
                          <c:v>45.5</c:v>
                        </c:pt>
                        <c:pt idx="20">
                          <c:v>49.5</c:v>
                        </c:pt>
                        <c:pt idx="21">
                          <c:v>44</c:v>
                        </c:pt>
                        <c:pt idx="22">
                          <c:v>44.5</c:v>
                        </c:pt>
                        <c:pt idx="23">
                          <c:v>42</c:v>
                        </c:pt>
                        <c:pt idx="24">
                          <c:v>40</c:v>
                        </c:pt>
                        <c:pt idx="25">
                          <c:v>42.5</c:v>
                        </c:pt>
                        <c:pt idx="26">
                          <c:v>44.5</c:v>
                        </c:pt>
                        <c:pt idx="27">
                          <c:v>42.5</c:v>
                        </c:pt>
                        <c:pt idx="28">
                          <c:v>46.5</c:v>
                        </c:pt>
                        <c:pt idx="29">
                          <c:v>44.5</c:v>
                        </c:pt>
                        <c:pt idx="30">
                          <c:v>42.5</c:v>
                        </c:pt>
                        <c:pt idx="31">
                          <c:v>46.5</c:v>
                        </c:pt>
                      </c:lvl>
                      <c:lvl>
                        <c:pt idx="0">
                          <c:v>-8.5</c:v>
                        </c:pt>
                        <c:pt idx="1">
                          <c:v>3</c:v>
                        </c:pt>
                        <c:pt idx="2">
                          <c:v>1</c:v>
                        </c:pt>
                        <c:pt idx="3">
                          <c:v>5</c:v>
                        </c:pt>
                        <c:pt idx="4">
                          <c:v>-1</c:v>
                        </c:pt>
                        <c:pt idx="5">
                          <c:v>-4</c:v>
                        </c:pt>
                        <c:pt idx="6">
                          <c:v>6.5</c:v>
                        </c:pt>
                        <c:pt idx="7">
                          <c:v>-2.5</c:v>
                        </c:pt>
                        <c:pt idx="8">
                          <c:v>3</c:v>
                        </c:pt>
                        <c:pt idx="9">
                          <c:v>-6</c:v>
                        </c:pt>
                        <c:pt idx="10">
                          <c:v>-9</c:v>
                        </c:pt>
                        <c:pt idx="11">
                          <c:v>1</c:v>
                        </c:pt>
                        <c:pt idx="12">
                          <c:v>-2</c:v>
                        </c:pt>
                        <c:pt idx="13">
                          <c:v>-3</c:v>
                        </c:pt>
                        <c:pt idx="14">
                          <c:v>1</c:v>
                        </c:pt>
                        <c:pt idx="15">
                          <c:v>1.5</c:v>
                        </c:pt>
                        <c:pt idx="16">
                          <c:v>-3.5</c:v>
                        </c:pt>
                        <c:pt idx="17">
                          <c:v>7</c:v>
                        </c:pt>
                        <c:pt idx="18">
                          <c:v>-5.5</c:v>
                        </c:pt>
                        <c:pt idx="19">
                          <c:v>-11.5</c:v>
                        </c:pt>
                        <c:pt idx="20">
                          <c:v>-3.5</c:v>
                        </c:pt>
                        <c:pt idx="21">
                          <c:v>-1.5</c:v>
                        </c:pt>
                        <c:pt idx="22">
                          <c:v>-5.5</c:v>
                        </c:pt>
                        <c:pt idx="23">
                          <c:v>5.5</c:v>
                        </c:pt>
                        <c:pt idx="24">
                          <c:v>-3</c:v>
                        </c:pt>
                        <c:pt idx="25">
                          <c:v>4.5</c:v>
                        </c:pt>
                        <c:pt idx="26">
                          <c:v>-6.5</c:v>
                        </c:pt>
                        <c:pt idx="27">
                          <c:v>2.5</c:v>
                        </c:pt>
                        <c:pt idx="28">
                          <c:v>1.5</c:v>
                        </c:pt>
                        <c:pt idx="29">
                          <c:v>-4.5</c:v>
                        </c:pt>
                        <c:pt idx="30">
                          <c:v>-2.5</c:v>
                        </c:pt>
                        <c:pt idx="31">
                          <c:v>3.5</c:v>
                        </c:pt>
                      </c:lvl>
                      <c:lvl>
                        <c:pt idx="0">
                          <c:v>phi</c:v>
                        </c:pt>
                        <c:pt idx="1">
                          <c:v>sdg</c:v>
                        </c:pt>
                        <c:pt idx="2">
                          <c:v>atl</c:v>
                        </c:pt>
                        <c:pt idx="3">
                          <c:v>cle</c:v>
                        </c:pt>
                        <c:pt idx="4">
                          <c:v>clt</c:v>
                        </c:pt>
                        <c:pt idx="5">
                          <c:v>jax</c:v>
                        </c:pt>
                        <c:pt idx="6">
                          <c:v>nor</c:v>
                        </c:pt>
                        <c:pt idx="7">
                          <c:v>nwe</c:v>
                        </c:pt>
                        <c:pt idx="8">
                          <c:v>nyj</c:v>
                        </c:pt>
                        <c:pt idx="9">
                          <c:v>was</c:v>
                        </c:pt>
                        <c:pt idx="10">
                          <c:v>den</c:v>
                        </c:pt>
                        <c:pt idx="11">
                          <c:v>sea</c:v>
                        </c:pt>
                        <c:pt idx="12">
                          <c:v>gnb</c:v>
                        </c:pt>
                        <c:pt idx="13">
                          <c:v>ram</c:v>
                        </c:pt>
                        <c:pt idx="14">
                          <c:v>buf</c:v>
                        </c:pt>
                        <c:pt idx="15">
                          <c:v>chi</c:v>
                        </c:pt>
                        <c:pt idx="16">
                          <c:v>gnb</c:v>
                        </c:pt>
                        <c:pt idx="17">
                          <c:v>nyj</c:v>
                        </c:pt>
                        <c:pt idx="18">
                          <c:v>det</c:v>
                        </c:pt>
                        <c:pt idx="19">
                          <c:v>rav</c:v>
                        </c:pt>
                        <c:pt idx="20">
                          <c:v>cin</c:v>
                        </c:pt>
                        <c:pt idx="21">
                          <c:v>mia</c:v>
                        </c:pt>
                        <c:pt idx="22">
                          <c:v>dal</c:v>
                        </c:pt>
                        <c:pt idx="23">
                          <c:v>oti</c:v>
                        </c:pt>
                        <c:pt idx="24">
                          <c:v>pit</c:v>
                        </c:pt>
                        <c:pt idx="25">
                          <c:v>nor</c:v>
                        </c:pt>
                        <c:pt idx="26">
                          <c:v>crd</c:v>
                        </c:pt>
                        <c:pt idx="27">
                          <c:v>clt</c:v>
                        </c:pt>
                        <c:pt idx="28">
                          <c:v>kan</c:v>
                        </c:pt>
                        <c:pt idx="29">
                          <c:v>min</c:v>
                        </c:pt>
                        <c:pt idx="30">
                          <c:v>htx</c:v>
                        </c:pt>
                        <c:pt idx="31">
                          <c:v>rai</c:v>
                        </c:pt>
                      </c:lvl>
                      <c:lvl>
                        <c:pt idx="0">
                          <c:v>dal</c:v>
                        </c:pt>
                        <c:pt idx="1">
                          <c:v>kan</c:v>
                        </c:pt>
                        <c:pt idx="2">
                          <c:v>tam</c:v>
                        </c:pt>
                        <c:pt idx="3">
                          <c:v>cin</c:v>
                        </c:pt>
                        <c:pt idx="4">
                          <c:v>mia</c:v>
                        </c:pt>
                        <c:pt idx="5">
                          <c:v>car</c:v>
                        </c:pt>
                        <c:pt idx="6">
                          <c:v>crd</c:v>
                        </c:pt>
                        <c:pt idx="7">
                          <c:v>rai</c:v>
                        </c:pt>
                        <c:pt idx="8">
                          <c:v>pit</c:v>
                        </c:pt>
                        <c:pt idx="9">
                          <c:v>nyg</c:v>
                        </c:pt>
                        <c:pt idx="10">
                          <c:v>oti</c:v>
                        </c:pt>
                        <c:pt idx="11">
                          <c:v>sfo</c:v>
                        </c:pt>
                        <c:pt idx="12">
                          <c:v>det</c:v>
                        </c:pt>
                        <c:pt idx="13">
                          <c:v>htx</c:v>
                        </c:pt>
                        <c:pt idx="14">
                          <c:v>rav</c:v>
                        </c:pt>
                        <c:pt idx="15">
                          <c:v>min</c:v>
                        </c:pt>
                        <c:pt idx="16">
                          <c:v>was</c:v>
                        </c:pt>
                        <c:pt idx="17">
                          <c:v>buf</c:v>
                        </c:pt>
                        <c:pt idx="18">
                          <c:v>chi</c:v>
                        </c:pt>
                        <c:pt idx="19">
                          <c:v>cle</c:v>
                        </c:pt>
                        <c:pt idx="20">
                          <c:v>jax</c:v>
                        </c:pt>
                        <c:pt idx="21">
                          <c:v>nwe</c:v>
                        </c:pt>
                        <c:pt idx="22">
                          <c:v>nyg</c:v>
                        </c:pt>
                        <c:pt idx="23">
                          <c:v>ram</c:v>
                        </c:pt>
                        <c:pt idx="24">
                          <c:v>sea</c:v>
                        </c:pt>
                        <c:pt idx="25">
                          <c:v>sfo</c:v>
                        </c:pt>
                        <c:pt idx="26">
                          <c:v>car</c:v>
                        </c:pt>
                        <c:pt idx="27">
                          <c:v>den</c:v>
                        </c:pt>
                        <c:pt idx="28">
                          <c:v>phi</c:v>
                        </c:pt>
                        <c:pt idx="29">
                          <c:v>atl</c:v>
                        </c:pt>
                        <c:pt idx="30">
                          <c:v>tam</c:v>
                        </c:pt>
                        <c:pt idx="31">
                          <c:v>sdg</c:v>
                        </c:pt>
                      </c:lvl>
                      <c:lvl>
                        <c:pt idx="0">
                          <c:v>dal @ phi</c:v>
                        </c:pt>
                        <c:pt idx="1">
                          <c:v>kan @ sdg</c:v>
                        </c:pt>
                        <c:pt idx="2">
                          <c:v>tam @ atl</c:v>
                        </c:pt>
                        <c:pt idx="3">
                          <c:v>cin @ cle</c:v>
                        </c:pt>
                        <c:pt idx="4">
                          <c:v>mia @ clt</c:v>
                        </c:pt>
                        <c:pt idx="5">
                          <c:v>car @ jax</c:v>
                        </c:pt>
                        <c:pt idx="6">
                          <c:v>crd @ nor</c:v>
                        </c:pt>
                        <c:pt idx="7">
                          <c:v>rai @ nwe</c:v>
                        </c:pt>
                        <c:pt idx="8">
                          <c:v>pit @ nyj</c:v>
                        </c:pt>
                        <c:pt idx="9">
                          <c:v>nyg @ was</c:v>
                        </c:pt>
                        <c:pt idx="10">
                          <c:v>oti @ den</c:v>
                        </c:pt>
                        <c:pt idx="11">
                          <c:v>sfo @ sea</c:v>
                        </c:pt>
                        <c:pt idx="12">
                          <c:v>det @ gnb</c:v>
                        </c:pt>
                        <c:pt idx="13">
                          <c:v>htx @ ram</c:v>
                        </c:pt>
                        <c:pt idx="14">
                          <c:v>rav @ buf</c:v>
                        </c:pt>
                        <c:pt idx="15">
                          <c:v>min @ chi</c:v>
                        </c:pt>
                        <c:pt idx="16">
                          <c:v>was @ gnb</c:v>
                        </c:pt>
                        <c:pt idx="17">
                          <c:v>buf @ nyj</c:v>
                        </c:pt>
                        <c:pt idx="18">
                          <c:v>chi @ det</c:v>
                        </c:pt>
                        <c:pt idx="19">
                          <c:v>cle @ rav</c:v>
                        </c:pt>
                        <c:pt idx="20">
                          <c:v>jax @ cin</c:v>
                        </c:pt>
                        <c:pt idx="21">
                          <c:v>nwe @ mia</c:v>
                        </c:pt>
                        <c:pt idx="22">
                          <c:v>nyg @ dal</c:v>
                        </c:pt>
                        <c:pt idx="23">
                          <c:v>ram @ oti</c:v>
                        </c:pt>
                        <c:pt idx="24">
                          <c:v>sea @ pit</c:v>
                        </c:pt>
                        <c:pt idx="25">
                          <c:v>sfo @ nor</c:v>
                        </c:pt>
                        <c:pt idx="26">
                          <c:v>car @ crd</c:v>
                        </c:pt>
                        <c:pt idx="27">
                          <c:v>den @ clt</c:v>
                        </c:pt>
                        <c:pt idx="28">
                          <c:v>phi @ kan</c:v>
                        </c:pt>
                        <c:pt idx="29">
                          <c:v>atl @ min</c:v>
                        </c:pt>
                        <c:pt idx="30">
                          <c:v>tam @ htx</c:v>
                        </c:pt>
                        <c:pt idx="31">
                          <c:v>sdg @ rai</c:v>
                        </c:pt>
                      </c:lvl>
                      <c:lvl>
                        <c:pt idx="0">
                          <c:v>1</c:v>
                        </c:pt>
                        <c:pt idx="1">
                          <c:v>1</c:v>
                        </c:pt>
                        <c:pt idx="2">
                          <c:v>1</c:v>
                        </c:pt>
                        <c:pt idx="3">
                          <c:v>1</c:v>
                        </c:pt>
                        <c:pt idx="4">
                          <c:v>1</c:v>
                        </c:pt>
                        <c:pt idx="5">
                          <c:v>1</c:v>
                        </c:pt>
                        <c:pt idx="6">
                          <c:v>1</c:v>
                        </c:pt>
                        <c:pt idx="7">
                          <c:v>1</c:v>
                        </c:pt>
                        <c:pt idx="8">
                          <c:v>1</c:v>
                        </c:pt>
                        <c:pt idx="9">
                          <c:v>1</c:v>
                        </c:pt>
                        <c:pt idx="10">
                          <c:v>1</c:v>
                        </c:pt>
                        <c:pt idx="11">
                          <c:v>1</c:v>
                        </c:pt>
                        <c:pt idx="12">
                          <c:v>1</c:v>
                        </c:pt>
                        <c:pt idx="13">
                          <c:v>1</c:v>
                        </c:pt>
                        <c:pt idx="14">
                          <c:v>1</c:v>
                        </c:pt>
                        <c:pt idx="15">
                          <c:v>1</c:v>
                        </c:pt>
                        <c:pt idx="16">
                          <c:v>2</c:v>
                        </c:pt>
                        <c:pt idx="17">
                          <c:v>2</c:v>
                        </c:pt>
                        <c:pt idx="18">
                          <c:v>2</c:v>
                        </c:pt>
                        <c:pt idx="19">
                          <c:v>2</c:v>
                        </c:pt>
                        <c:pt idx="20">
                          <c:v>2</c:v>
                        </c:pt>
                        <c:pt idx="21">
                          <c:v>2</c:v>
                        </c:pt>
                        <c:pt idx="22">
                          <c:v>2</c:v>
                        </c:pt>
                        <c:pt idx="23">
                          <c:v>2</c:v>
                        </c:pt>
                        <c:pt idx="24">
                          <c:v>2</c:v>
                        </c:pt>
                        <c:pt idx="25">
                          <c:v>2</c:v>
                        </c:pt>
                        <c:pt idx="26">
                          <c:v>2</c:v>
                        </c:pt>
                        <c:pt idx="27">
                          <c:v>2</c:v>
                        </c:pt>
                        <c:pt idx="28">
                          <c:v>2</c:v>
                        </c:pt>
                        <c:pt idx="29">
                          <c:v>2</c:v>
                        </c:pt>
                        <c:pt idx="30">
                          <c:v>2</c:v>
                        </c:pt>
                        <c:pt idx="31">
                          <c:v>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Predictions'!$AK$2:$AK$33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 formatCode="0.00">
                        <c:v>9.4707513068130282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B4F5-4ACF-84A8-640FBD14481B}"/>
                  </c:ext>
                </c:extLst>
              </c15:ser>
            </c15:filteredScatterSeries>
            <c15:filteredScatte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'Model Predictions'!$K:$K</c15:sqref>
                        </c15:formulaRef>
                      </c:ext>
                    </c:extLst>
                    <c:strCache>
                      <c:ptCount val="1048576"/>
                      <c:pt idx="0">
                        <c:v>Opp_Pts_Pred</c:v>
                      </c:pt>
                      <c:pt idx="1">
                        <c:v>26</c:v>
                      </c:pt>
                      <c:pt idx="2">
                        <c:v>29</c:v>
                      </c:pt>
                      <c:pt idx="3">
                        <c:v>18</c:v>
                      </c:pt>
                      <c:pt idx="4">
                        <c:v>30</c:v>
                      </c:pt>
                      <c:pt idx="5">
                        <c:v>28</c:v>
                      </c:pt>
                      <c:pt idx="6">
                        <c:v>21</c:v>
                      </c:pt>
                      <c:pt idx="7">
                        <c:v>26</c:v>
                      </c:pt>
                      <c:pt idx="8">
                        <c:v>22</c:v>
                      </c:pt>
                      <c:pt idx="9">
                        <c:v>21</c:v>
                      </c:pt>
                      <c:pt idx="10">
                        <c:v>21</c:v>
                      </c:pt>
                      <c:pt idx="11">
                        <c:v>17</c:v>
                      </c:pt>
                      <c:pt idx="12">
                        <c:v>22</c:v>
                      </c:pt>
                      <c:pt idx="13">
                        <c:v>23</c:v>
                      </c:pt>
                      <c:pt idx="14">
                        <c:v>17</c:v>
                      </c:pt>
                      <c:pt idx="15">
                        <c:v>22</c:v>
                      </c:pt>
                      <c:pt idx="16">
                        <c:v>22</c:v>
                      </c:pt>
                      <c:pt idx="17">
                        <c:v>25</c:v>
                      </c:pt>
                      <c:pt idx="18">
                        <c:v>28</c:v>
                      </c:pt>
                      <c:pt idx="19">
                        <c:v>20</c:v>
                      </c:pt>
                      <c:pt idx="20">
                        <c:v>19</c:v>
                      </c:pt>
                      <c:pt idx="21">
                        <c:v>23</c:v>
                      </c:pt>
                      <c:pt idx="22">
                        <c:v>23</c:v>
                      </c:pt>
                      <c:pt idx="23">
                        <c:v>19</c:v>
                      </c:pt>
                      <c:pt idx="24">
                        <c:v>24</c:v>
                      </c:pt>
                      <c:pt idx="25">
                        <c:v>15</c:v>
                      </c:pt>
                      <c:pt idx="26">
                        <c:v>27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21</c:v>
                      </c:pt>
                      <c:pt idx="30">
                        <c:v>22</c:v>
                      </c:pt>
                      <c:pt idx="31">
                        <c:v>25</c:v>
                      </c:pt>
                      <c:pt idx="32">
                        <c:v>28</c:v>
                      </c:pt>
                      <c:pt idx="33">
                        <c:v>19</c:v>
                      </c:pt>
                      <c:pt idx="34">
                        <c:v>27</c:v>
                      </c:pt>
                      <c:pt idx="35">
                        <c:v>17</c:v>
                      </c:pt>
                      <c:pt idx="36">
                        <c:v>18</c:v>
                      </c:pt>
                      <c:pt idx="37">
                        <c:v>27</c:v>
                      </c:pt>
                      <c:pt idx="38">
                        <c:v>21</c:v>
                      </c:pt>
                      <c:pt idx="39">
                        <c:v>27</c:v>
                      </c:pt>
                      <c:pt idx="40">
                        <c:v>27</c:v>
                      </c:pt>
                      <c:pt idx="41">
                        <c:v>21</c:v>
                      </c:pt>
                      <c:pt idx="42">
                        <c:v>22</c:v>
                      </c:pt>
                      <c:pt idx="43">
                        <c:v>19</c:v>
                      </c:pt>
                      <c:pt idx="44">
                        <c:v>23</c:v>
                      </c:pt>
                      <c:pt idx="45">
                        <c:v>21</c:v>
                      </c:pt>
                      <c:pt idx="46">
                        <c:v>21</c:v>
                      </c:pt>
                      <c:pt idx="47">
                        <c:v>25</c:v>
                      </c:pt>
                      <c:pt idx="48">
                        <c:v>22</c:v>
                      </c:pt>
                      <c:pt idx="49">
                        <c:v>21</c:v>
                      </c:pt>
                      <c:pt idx="50">
                        <c:v>15</c:v>
                      </c:pt>
                      <c:pt idx="51">
                        <c:v>25</c:v>
                      </c:pt>
                      <c:pt idx="52">
                        <c:v>20</c:v>
                      </c:pt>
                      <c:pt idx="53">
                        <c:v>28</c:v>
                      </c:pt>
                      <c:pt idx="54">
                        <c:v>26</c:v>
                      </c:pt>
                      <c:pt idx="55">
                        <c:v>23</c:v>
                      </c:pt>
                      <c:pt idx="56">
                        <c:v>20</c:v>
                      </c:pt>
                      <c:pt idx="57">
                        <c:v>14</c:v>
                      </c:pt>
                      <c:pt idx="58">
                        <c:v>23</c:v>
                      </c:pt>
                      <c:pt idx="59">
                        <c:v>24</c:v>
                      </c:pt>
                      <c:pt idx="60">
                        <c:v>29</c:v>
                      </c:pt>
                      <c:pt idx="61">
                        <c:v>23</c:v>
                      </c:pt>
                      <c:pt idx="62">
                        <c:v>26</c:v>
                      </c:pt>
                      <c:pt idx="63">
                        <c:v>15</c:v>
                      </c:pt>
                      <c:pt idx="64">
                        <c:v>17</c:v>
                      </c:pt>
                      <c:pt idx="65">
                        <c:v>22</c:v>
                      </c:pt>
                      <c:pt idx="66">
                        <c:v>18</c:v>
                      </c:pt>
                      <c:pt idx="67">
                        <c:v>20</c:v>
                      </c:pt>
                      <c:pt idx="68">
                        <c:v>13</c:v>
                      </c:pt>
                      <c:pt idx="69">
                        <c:v>21</c:v>
                      </c:pt>
                      <c:pt idx="70">
                        <c:v>18</c:v>
                      </c:pt>
                      <c:pt idx="71">
                        <c:v>17</c:v>
                      </c:pt>
                      <c:pt idx="72">
                        <c:v>26</c:v>
                      </c:pt>
                      <c:pt idx="73">
                        <c:v>21</c:v>
                      </c:pt>
                      <c:pt idx="74">
                        <c:v>23</c:v>
                      </c:pt>
                      <c:pt idx="75">
                        <c:v>35</c:v>
                      </c:pt>
                      <c:pt idx="76">
                        <c:v>19</c:v>
                      </c:pt>
                      <c:pt idx="77">
                        <c:v>18</c:v>
                      </c:pt>
                      <c:pt idx="78">
                        <c:v>28</c:v>
                      </c:pt>
                      <c:pt idx="79">
                        <c:v>22</c:v>
                      </c:pt>
                      <c:pt idx="80">
                        <c:v>27</c:v>
                      </c:pt>
                      <c:pt idx="81">
                        <c:v>26</c:v>
                      </c:pt>
                      <c:pt idx="82">
                        <c:v>32</c:v>
                      </c:pt>
                      <c:pt idx="83">
                        <c:v>27</c:v>
                      </c:pt>
                      <c:pt idx="84">
                        <c:v>11</c:v>
                      </c:pt>
                      <c:pt idx="85">
                        <c:v>23</c:v>
                      </c:pt>
                      <c:pt idx="86">
                        <c:v>14</c:v>
                      </c:pt>
                      <c:pt idx="87">
                        <c:v>32</c:v>
                      </c:pt>
                      <c:pt idx="88">
                        <c:v>16</c:v>
                      </c:pt>
                      <c:pt idx="89">
                        <c:v>20</c:v>
                      </c:pt>
                      <c:pt idx="90">
                        <c:v>15</c:v>
                      </c:pt>
                      <c:pt idx="91">
                        <c:v>23</c:v>
                      </c:pt>
                      <c:pt idx="92">
                        <c:v>28</c:v>
                      </c:pt>
                      <c:pt idx="93">
                        <c:v>27</c:v>
                      </c:pt>
                      <c:pt idx="94">
                        <c:v>27</c:v>
                      </c:pt>
                      <c:pt idx="95">
                        <c:v>19</c:v>
                      </c:pt>
                      <c:pt idx="96">
                        <c:v>20</c:v>
                      </c:pt>
                      <c:pt idx="97">
                        <c:v>20</c:v>
                      </c:pt>
                      <c:pt idx="98">
                        <c:v>22</c:v>
                      </c:pt>
                      <c:pt idx="99">
                        <c:v>21</c:v>
                      </c:pt>
                      <c:pt idx="100">
                        <c:v>21</c:v>
                      </c:pt>
                      <c:pt idx="101">
                        <c:v>28</c:v>
                      </c:pt>
                      <c:pt idx="102">
                        <c:v>23</c:v>
                      </c:pt>
                      <c:pt idx="103">
                        <c:v>21</c:v>
                      </c:pt>
                      <c:pt idx="104">
                        <c:v>33</c:v>
                      </c:pt>
                      <c:pt idx="105">
                        <c:v>28</c:v>
                      </c:pt>
                      <c:pt idx="106">
                        <c:v>17</c:v>
                      </c:pt>
                      <c:pt idx="107">
                        <c:v>24</c:v>
                      </c:pt>
                      <c:pt idx="108">
                        <c:v>19</c:v>
                      </c:pt>
                      <c:pt idx="109">
                        <c:v>19</c:v>
                      </c:pt>
                      <c:pt idx="110">
                        <c:v>18</c:v>
                      </c:pt>
                      <c:pt idx="111">
                        <c:v>21</c:v>
                      </c:pt>
                      <c:pt idx="112">
                        <c:v>25</c:v>
                      </c:pt>
                      <c:pt idx="113">
                        <c:v>17</c:v>
                      </c:pt>
                      <c:pt idx="114">
                        <c:v>25</c:v>
                      </c:pt>
                      <c:pt idx="115">
                        <c:v>24</c:v>
                      </c:pt>
                      <c:pt idx="116">
                        <c:v>18</c:v>
                      </c:pt>
                      <c:pt idx="117">
                        <c:v>35</c:v>
                      </c:pt>
                      <c:pt idx="118">
                        <c:v>17</c:v>
                      </c:pt>
                      <c:pt idx="119">
                        <c:v>16</c:v>
                      </c:pt>
                      <c:pt idx="120">
                        <c:v>29</c:v>
                      </c:pt>
                      <c:pt idx="121">
                        <c:v>18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B4F5-4ACF-84A8-640FBD14481B}"/>
                  </c:ext>
                </c:extLst>
              </c15:ser>
            </c15:filteredScatterSeries>
          </c:ext>
        </c:extLst>
      </c:scatterChart>
      <c:valAx>
        <c:axId val="998691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692064"/>
        <c:crosses val="autoZero"/>
        <c:crossBetween val="midCat"/>
      </c:valAx>
      <c:valAx>
        <c:axId val="99869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6915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1159668</xdr:colOff>
      <xdr:row>9</xdr:row>
      <xdr:rowOff>42861</xdr:rowOff>
    </xdr:from>
    <xdr:to>
      <xdr:col>36</xdr:col>
      <xdr:colOff>592930</xdr:colOff>
      <xdr:row>24</xdr:row>
      <xdr:rowOff>71436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872604-ADF0-05D3-DCD0-3502198427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2" xr16:uid="{239F68EC-D6BB-447A-83C2-CF8E5AF6FD78}" autoFormatId="16" applyNumberFormats="0" applyBorderFormats="0" applyFontFormats="0" applyPatternFormats="0" applyAlignmentFormats="0" applyWidthHeightFormats="0">
  <queryTableRefresh nextId="9">
    <queryTableFields count="7">
      <queryTableField id="2" name="Team" tableColumnId="2"/>
      <queryTableField id="3" name="2025" tableColumnId="3"/>
      <queryTableField id="4" name="Last 3" tableColumnId="4"/>
      <queryTableField id="5" name="Last 1" tableColumnId="5"/>
      <queryTableField id="6" name="Home" tableColumnId="6"/>
      <queryTableField id="7" name="Away" tableColumnId="7"/>
      <queryTableField id="8" name="2024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3" xr16:uid="{02ECDBF9-C813-4EDE-8315-33BBD2760213}" autoFormatId="16" applyNumberFormats="0" applyBorderFormats="0" applyFontFormats="0" applyPatternFormats="0" applyAlignmentFormats="0" applyWidthHeightFormats="0">
  <queryTableRefresh nextId="9">
    <queryTableFields count="7">
      <queryTableField id="2" name="Team" tableColumnId="2"/>
      <queryTableField id="3" name="2025" tableColumnId="3"/>
      <queryTableField id="4" name="Last 3" tableColumnId="4"/>
      <queryTableField id="5" name="Last 1" tableColumnId="5"/>
      <queryTableField id="6" name="Home" tableColumnId="6"/>
      <queryTableField id="7" name="Away" tableColumnId="7"/>
      <queryTableField id="8" name="2024" tableColumnId="8"/>
    </queryTableFields>
  </queryTableRefresh>
  <extLst>
    <ext xmlns:x15="http://schemas.microsoft.com/office/spreadsheetml/2010/11/main" uri="{883FBD77-0823-4a55-B5E3-86C4891E6966}">
      <x15:queryTable sourceDataName="Query - OTYPP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00000000-0016-0000-0300-000002000000}" autoFormatId="16" applyNumberFormats="0" applyBorderFormats="0" applyFontFormats="0" applyPatternFormats="0" applyAlignmentFormats="0" applyWidthHeightFormats="0">
  <queryTableRefresh nextId="29">
    <queryTableFields count="28">
      <queryTableField id="1" name="Rk" tableColumnId="1"/>
      <queryTableField id="2" name="Tm" tableColumnId="2"/>
      <queryTableField id="3" name="G" tableColumnId="3"/>
      <queryTableField id="4" name="PF" tableColumnId="4"/>
      <queryTableField id="5" name="Yds" tableColumnId="5"/>
      <queryTableField id="6" name="Ply" tableColumnId="6"/>
      <queryTableField id="7" name="Y/P" tableColumnId="7"/>
      <queryTableField id="8" name="TO" tableColumnId="8"/>
      <queryTableField id="9" name="FL" tableColumnId="9"/>
      <queryTableField id="10" name="1stD" tableColumnId="10"/>
      <queryTableField id="11" name="Cmp" tableColumnId="11"/>
      <queryTableField id="12" name="Att" tableColumnId="12"/>
      <queryTableField id="13" name="Yds_1" tableColumnId="13"/>
      <queryTableField id="14" name="TD" tableColumnId="14"/>
      <queryTableField id="15" name="Int" tableColumnId="15"/>
      <queryTableField id="16" name="NY/A" tableColumnId="16"/>
      <queryTableField id="17" name="1stD_2" tableColumnId="17"/>
      <queryTableField id="18" name="Att_3" tableColumnId="18"/>
      <queryTableField id="19" name="Yds_4" tableColumnId="19"/>
      <queryTableField id="20" name="TD_5" tableColumnId="20"/>
      <queryTableField id="21" name="Y/A" tableColumnId="21"/>
      <queryTableField id="22" name="1stD_6" tableColumnId="22"/>
      <queryTableField id="23" name="Pen" tableColumnId="23"/>
      <queryTableField id="24" name="Yds_7" tableColumnId="24"/>
      <queryTableField id="25" name="1stPy" tableColumnId="25"/>
      <queryTableField id="26" name="Sc%" tableColumnId="26"/>
      <queryTableField id="27" name="TO%" tableColumnId="27"/>
      <queryTableField id="28" name="EXP" tableColumnId="28"/>
    </queryTableFields>
  </queryTableRefresh>
  <extLst>
    <ext xmlns:x15="http://schemas.microsoft.com/office/spreadsheetml/2010/11/main" uri="{883FBD77-0823-4a55-B5E3-86C4891E6966}">
      <x15:queryTable sourceDataName="Query - Team Offense Table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4" xr16:uid="{00000000-0016-0000-0300-000003000000}" autoFormatId="16" applyNumberFormats="0" applyBorderFormats="0" applyFontFormats="0" applyPatternFormats="0" applyAlignmentFormats="0" applyWidthHeightFormats="0">
  <queryTableRefresh nextId="26">
    <queryTableFields count="25">
      <queryTableField id="1" name="Rk" tableColumnId="1"/>
      <queryTableField id="2" name="Tm" tableColumnId="2"/>
      <queryTableField id="3" name="G" tableColumnId="3"/>
      <queryTableField id="4" name="Cmp" tableColumnId="4"/>
      <queryTableField id="5" name="Att" tableColumnId="5"/>
      <queryTableField id="6" name="Cmp%" tableColumnId="6"/>
      <queryTableField id="7" name="Yds" tableColumnId="7"/>
      <queryTableField id="8" name="TD" tableColumnId="8"/>
      <queryTableField id="9" name="TD%" tableColumnId="9"/>
      <queryTableField id="10" name="Int" tableColumnId="10"/>
      <queryTableField id="11" name="Int%" tableColumnId="11"/>
      <queryTableField id="12" name="Lng" tableColumnId="12"/>
      <queryTableField id="13" name="Y/A" tableColumnId="13"/>
      <queryTableField id="14" name="AY/A" tableColumnId="14"/>
      <queryTableField id="15" name="Y/C" tableColumnId="15"/>
      <queryTableField id="16" name="Y/G" tableColumnId="16"/>
      <queryTableField id="17" name="Rate" tableColumnId="17"/>
      <queryTableField id="18" name="Sk" tableColumnId="18"/>
      <queryTableField id="19" name="Yds_1" tableColumnId="19"/>
      <queryTableField id="20" name="Sk%" tableColumnId="20"/>
      <queryTableField id="21" name="NY/A" tableColumnId="21"/>
      <queryTableField id="22" name="ANY/A" tableColumnId="22"/>
      <queryTableField id="23" name="4QC" tableColumnId="23"/>
      <queryTableField id="24" name="GWD" tableColumnId="24"/>
      <queryTableField id="25" name="EXP" tableColumnId="25"/>
    </queryTableFields>
  </queryTableRefresh>
  <extLst>
    <ext xmlns:x15="http://schemas.microsoft.com/office/spreadsheetml/2010/11/main" uri="{883FBD77-0823-4a55-B5E3-86C4891E6966}">
      <x15:queryTable sourceDataName="Query - Passing Offense Table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6" xr16:uid="{00000000-0016-0000-0300-000004000000}" autoFormatId="16" applyNumberFormats="0" applyBorderFormats="0" applyFontFormats="0" applyPatternFormats="0" applyAlignmentFormats="0" applyWidthHeightFormats="0">
  <queryTableRefresh nextId="12">
    <queryTableFields count="11">
      <queryTableField id="1" name="Rk" tableColumnId="1"/>
      <queryTableField id="2" name="Tm" tableColumnId="2"/>
      <queryTableField id="3" name="G" tableColumnId="3"/>
      <queryTableField id="4" name="Att" tableColumnId="4"/>
      <queryTableField id="5" name="Yds" tableColumnId="5"/>
      <queryTableField id="6" name="TD" tableColumnId="6"/>
      <queryTableField id="7" name="Lng" tableColumnId="7"/>
      <queryTableField id="8" name="Y/A" tableColumnId="8"/>
      <queryTableField id="9" name="Y/G" tableColumnId="9"/>
      <queryTableField id="10" name="Fmb" tableColumnId="10"/>
      <queryTableField id="11" name="EXP" tableColumnId="11"/>
    </queryTableFields>
  </queryTableRefresh>
  <extLst>
    <ext xmlns:x15="http://schemas.microsoft.com/office/spreadsheetml/2010/11/main" uri="{883FBD77-0823-4a55-B5E3-86C4891E6966}">
      <x15:queryTable sourceDataName="Query - Rushing Offense Table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8" xr16:uid="{00000000-0016-0000-0300-000005000000}" autoFormatId="16" applyNumberFormats="0" applyBorderFormats="0" applyFontFormats="0" applyPatternFormats="0" applyAlignmentFormats="0" applyWidthHeightFormats="0">
  <queryTableRefresh nextId="22">
    <queryTableFields count="21">
      <queryTableField id="1" name="Rk" tableColumnId="1"/>
      <queryTableField id="2" name="Tm" tableColumnId="2"/>
      <queryTableField id="3" name="G" tableColumnId="3"/>
      <queryTableField id="4" name="RshTD" tableColumnId="4"/>
      <queryTableField id="5" name="RecTD" tableColumnId="5"/>
      <queryTableField id="6" name="PR TD" tableColumnId="6"/>
      <queryTableField id="7" name="KR TD" tableColumnId="7"/>
      <queryTableField id="8" name="FblTD" tableColumnId="8"/>
      <queryTableField id="9" name="IntTD" tableColumnId="9"/>
      <queryTableField id="10" name="OthTD" tableColumnId="10"/>
      <queryTableField id="11" name="AllTD" tableColumnId="11"/>
      <queryTableField id="12" name="2PM" tableColumnId="12"/>
      <queryTableField id="13" name="2PA" tableColumnId="13"/>
      <queryTableField id="14" name="D2P" tableColumnId="14"/>
      <queryTableField id="15" name="XPM" tableColumnId="15"/>
      <queryTableField id="16" name="XPA" tableColumnId="16"/>
      <queryTableField id="17" name="FGM" tableColumnId="17"/>
      <queryTableField id="18" name="FGA" tableColumnId="18"/>
      <queryTableField id="19" name="Sfty" tableColumnId="19"/>
      <queryTableField id="20" name="Pts" tableColumnId="20"/>
      <queryTableField id="21" name="Pts/G" tableColumnId="21"/>
    </queryTableFields>
  </queryTableRefresh>
  <extLst>
    <ext xmlns:x15="http://schemas.microsoft.com/office/spreadsheetml/2010/11/main" uri="{883FBD77-0823-4a55-B5E3-86C4891E6966}">
      <x15:queryTable sourceDataName="Query - Scoring Offense Table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10" xr16:uid="{00000000-0016-0000-0300-000006000000}" autoFormatId="16" applyNumberFormats="0" applyBorderFormats="0" applyFontFormats="0" applyPatternFormats="0" applyAlignmentFormats="0" applyWidthHeightFormats="0">
  <queryTableRefresh nextId="13">
    <queryTableFields count="12">
      <queryTableField id="1" name="Rk" tableColumnId="1"/>
      <queryTableField id="2" name="Tm" tableColumnId="2"/>
      <queryTableField id="3" name="G" tableColumnId="3"/>
      <queryTableField id="4" name="#Dr" tableColumnId="4"/>
      <queryTableField id="5" name="Plays" tableColumnId="5"/>
      <queryTableField id="6" name="Sc%" tableColumnId="6"/>
      <queryTableField id="7" name="TO%" tableColumnId="7"/>
      <queryTableField id="8" name="Plays_1" tableColumnId="8"/>
      <queryTableField id="9" name="Yds" tableColumnId="9"/>
      <queryTableField id="10" name="Start" tableColumnId="10"/>
      <queryTableField id="11" name="Time" tableColumnId="11"/>
      <queryTableField id="12" name="Pts" tableColumnId="12"/>
    </queryTableFields>
  </queryTableRefresh>
  <extLst>
    <ext xmlns:x15="http://schemas.microsoft.com/office/spreadsheetml/2010/11/main" uri="{883FBD77-0823-4a55-B5E3-86C4891E6966}">
      <x15:queryTable sourceDataName="Query - Drive Averages Table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00000000-0016-0000-0400-000007000000}" autoFormatId="16" applyNumberFormats="0" applyBorderFormats="0" applyFontFormats="0" applyPatternFormats="0" applyAlignmentFormats="0" applyWidthHeightFormats="0">
  <queryTableRefresh nextId="29">
    <queryTableFields count="28">
      <queryTableField id="1" name="Rk" tableColumnId="1"/>
      <queryTableField id="2" name="Tm" tableColumnId="2"/>
      <queryTableField id="3" name="G" tableColumnId="3"/>
      <queryTableField id="4" name="PA" tableColumnId="4"/>
      <queryTableField id="5" name="Yds" tableColumnId="5"/>
      <queryTableField id="6" name="Ply" tableColumnId="6"/>
      <queryTableField id="7" name="Y/P" tableColumnId="7"/>
      <queryTableField id="8" name="TO" tableColumnId="8"/>
      <queryTableField id="9" name="FL" tableColumnId="9"/>
      <queryTableField id="10" name="1stD" tableColumnId="10"/>
      <queryTableField id="11" name="Cmp" tableColumnId="11"/>
      <queryTableField id="12" name="Att" tableColumnId="12"/>
      <queryTableField id="13" name="Yds_1" tableColumnId="13"/>
      <queryTableField id="14" name="TD" tableColumnId="14"/>
      <queryTableField id="15" name="Int" tableColumnId="15"/>
      <queryTableField id="16" name="NY/A" tableColumnId="16"/>
      <queryTableField id="17" name="1stD_2" tableColumnId="17"/>
      <queryTableField id="18" name="Att_3" tableColumnId="18"/>
      <queryTableField id="19" name="Yds_4" tableColumnId="19"/>
      <queryTableField id="20" name="TD_5" tableColumnId="20"/>
      <queryTableField id="21" name="Y/A" tableColumnId="21"/>
      <queryTableField id="22" name="1stD_6" tableColumnId="22"/>
      <queryTableField id="23" name="Pen" tableColumnId="23"/>
      <queryTableField id="24" name="Yds_7" tableColumnId="24"/>
      <queryTableField id="25" name="1stPy" tableColumnId="25"/>
      <queryTableField id="26" name="Sc%" tableColumnId="26"/>
      <queryTableField id="27" name="TO%" tableColumnId="27"/>
      <queryTableField id="28" name="EXP" tableColumnId="28"/>
    </queryTableFields>
  </queryTableRefresh>
  <extLst>
    <ext xmlns:x15="http://schemas.microsoft.com/office/spreadsheetml/2010/11/main" uri="{883FBD77-0823-4a55-B5E3-86C4891E6966}">
      <x15:queryTable sourceDataName="Query - Team Defense Table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5" xr16:uid="{00000000-0016-0000-0400-000008000000}" autoFormatId="16" applyNumberFormats="0" applyBorderFormats="0" applyFontFormats="0" applyPatternFormats="0" applyAlignmentFormats="0" applyWidthHeightFormats="0">
  <queryTableRefresh nextId="26">
    <queryTableFields count="25">
      <queryTableField id="1" name="Rk" tableColumnId="1"/>
      <queryTableField id="2" name="Tm" tableColumnId="2"/>
      <queryTableField id="3" name="G" tableColumnId="3"/>
      <queryTableField id="4" name="Cmp" tableColumnId="4"/>
      <queryTableField id="5" name="Att" tableColumnId="5"/>
      <queryTableField id="6" name="Cmp%" tableColumnId="6"/>
      <queryTableField id="7" name="Yds" tableColumnId="7"/>
      <queryTableField id="8" name="TD" tableColumnId="8"/>
      <queryTableField id="9" name="TD%" tableColumnId="9"/>
      <queryTableField id="10" name="Int" tableColumnId="10"/>
      <queryTableField id="11" name="PD" tableColumnId="11"/>
      <queryTableField id="12" name="Int%" tableColumnId="12"/>
      <queryTableField id="13" name="Y/A" tableColumnId="13"/>
      <queryTableField id="14" name="AY/A" tableColumnId="14"/>
      <queryTableField id="15" name="Y/C" tableColumnId="15"/>
      <queryTableField id="16" name="Y/G" tableColumnId="16"/>
      <queryTableField id="17" name="Rate" tableColumnId="17"/>
      <queryTableField id="18" name="Sk" tableColumnId="18"/>
      <queryTableField id="19" name="Yds_1" tableColumnId="19"/>
      <queryTableField id="20" name="QBHits" tableColumnId="20"/>
      <queryTableField id="21" name="TFL" tableColumnId="21"/>
      <queryTableField id="22" name="Sk%" tableColumnId="22"/>
      <queryTableField id="23" name="NY/A" tableColumnId="23"/>
      <queryTableField id="24" name="ANY/A" tableColumnId="24"/>
      <queryTableField id="25" name="EXP" tableColumnId="25"/>
    </queryTableFields>
  </queryTableRefresh>
  <extLst>
    <ext xmlns:x15="http://schemas.microsoft.com/office/spreadsheetml/2010/11/main" uri="{883FBD77-0823-4a55-B5E3-86C4891E6966}">
      <x15:queryTable sourceDataName="Query - Passing Defense Table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7" xr16:uid="{00000000-0016-0000-0400-000009000000}" autoFormatId="16" applyNumberFormats="0" applyBorderFormats="0" applyFontFormats="0" applyPatternFormats="0" applyAlignmentFormats="0" applyWidthHeightFormats="0">
  <queryTableRefresh nextId="10">
    <queryTableFields count="9">
      <queryTableField id="1" name="Rk" tableColumnId="1"/>
      <queryTableField id="2" name="Tm" tableColumnId="2"/>
      <queryTableField id="3" name="G" tableColumnId="3"/>
      <queryTableField id="4" name="Att" tableColumnId="4"/>
      <queryTableField id="5" name="Yds" tableColumnId="5"/>
      <queryTableField id="6" name="TD" tableColumnId="6"/>
      <queryTableField id="7" name="Y/A" tableColumnId="7"/>
      <queryTableField id="8" name="Y/G" tableColumnId="8"/>
      <queryTableField id="9" name="EXP" tableColumnId="9"/>
    </queryTableFields>
  </queryTableRefresh>
  <extLst>
    <ext xmlns:x15="http://schemas.microsoft.com/office/spreadsheetml/2010/11/main" uri="{883FBD77-0823-4a55-B5E3-86C4891E6966}">
      <x15:queryTable sourceDataName="Query - Rushing Defense Table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9" xr16:uid="{00000000-0016-0000-0400-00000A000000}" autoFormatId="16" applyNumberFormats="0" applyBorderFormats="0" applyFontFormats="0" applyPatternFormats="0" applyAlignmentFormats="0" applyWidthHeightFormats="0">
  <queryTableRefresh nextId="22">
    <queryTableFields count="21">
      <queryTableField id="1" name="Rk" tableColumnId="1"/>
      <queryTableField id="2" name="Tm" tableColumnId="2"/>
      <queryTableField id="3" name="G" tableColumnId="3"/>
      <queryTableField id="4" name="RshTD" tableColumnId="4"/>
      <queryTableField id="5" name="RecTD" tableColumnId="5"/>
      <queryTableField id="6" name="PR TD" tableColumnId="6"/>
      <queryTableField id="7" name="KR TD" tableColumnId="7"/>
      <queryTableField id="8" name="FblTD" tableColumnId="8"/>
      <queryTableField id="9" name="IntTD" tableColumnId="9"/>
      <queryTableField id="10" name="OthTD" tableColumnId="10"/>
      <queryTableField id="11" name="AllTD" tableColumnId="11"/>
      <queryTableField id="12" name="2PM" tableColumnId="12"/>
      <queryTableField id="13" name="2PA" tableColumnId="13"/>
      <queryTableField id="14" name="D2P" tableColumnId="14"/>
      <queryTableField id="15" name="XPM" tableColumnId="15"/>
      <queryTableField id="16" name="XPA" tableColumnId="16"/>
      <queryTableField id="17" name="FGM" tableColumnId="17"/>
      <queryTableField id="18" name="FGA" tableColumnId="18"/>
      <queryTableField id="19" name="Sfty" tableColumnId="19"/>
      <queryTableField id="20" name="Pts" tableColumnId="20"/>
      <queryTableField id="21" name="Pts/G" tableColumnId="21"/>
    </queryTableFields>
  </queryTableRefresh>
  <extLst>
    <ext xmlns:x15="http://schemas.microsoft.com/office/spreadsheetml/2010/11/main" uri="{883FBD77-0823-4a55-B5E3-86C4891E6966}">
      <x15:queryTable sourceDataName="Query - Scoring Defense Table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60BCCF68-2B50-4538-8A2D-7C6B0AE8C2D0}" autoFormatId="16" applyNumberFormats="0" applyBorderFormats="0" applyFontFormats="0" applyPatternFormats="0" applyAlignmentFormats="0" applyWidthHeightFormats="0">
  <queryTableRefresh nextId="67">
    <queryTableFields count="33">
      <queryTableField id="34" name="Rk" tableColumnId="34"/>
      <queryTableField id="35" name="Player" tableColumnId="35"/>
      <queryTableField id="36" name="Tm" tableColumnId="36"/>
      <queryTableField id="37" name="FantPos" tableColumnId="37"/>
      <queryTableField id="38" name="Age" tableColumnId="38"/>
      <queryTableField id="39" name="G" tableColumnId="39"/>
      <queryTableField id="40" name="GS" tableColumnId="40"/>
      <queryTableField id="41" name="Cmp" tableColumnId="41"/>
      <queryTableField id="42" name="Att" tableColumnId="42"/>
      <queryTableField id="43" name="Yds" tableColumnId="43"/>
      <queryTableField id="44" name="TD" tableColumnId="44"/>
      <queryTableField id="45" name="Int" tableColumnId="45"/>
      <queryTableField id="46" name="Att_1" tableColumnId="46"/>
      <queryTableField id="47" name="Yds_2" tableColumnId="47"/>
      <queryTableField id="48" name="Y/A" tableColumnId="48"/>
      <queryTableField id="49" name="TD_3" tableColumnId="49"/>
      <queryTableField id="50" name="Tgt" tableColumnId="50"/>
      <queryTableField id="51" name="Rec" tableColumnId="51"/>
      <queryTableField id="52" name="Yds_4" tableColumnId="52"/>
      <queryTableField id="53" name="Y/R" tableColumnId="53"/>
      <queryTableField id="54" name="TD_5" tableColumnId="54"/>
      <queryTableField id="55" name="Fmb" tableColumnId="55"/>
      <queryTableField id="56" name="FL" tableColumnId="56"/>
      <queryTableField id="57" name="TD_6" tableColumnId="57"/>
      <queryTableField id="58" name="2PM" tableColumnId="58"/>
      <queryTableField id="59" name="2PP" tableColumnId="59"/>
      <queryTableField id="60" name="FantPt" tableColumnId="60"/>
      <queryTableField id="61" name="PPR" tableColumnId="61"/>
      <queryTableField id="62" name="DKPt" tableColumnId="62"/>
      <queryTableField id="63" name="FDPt" tableColumnId="63"/>
      <queryTableField id="64" name="VBD" tableColumnId="64"/>
      <queryTableField id="65" name="PosRank" tableColumnId="65"/>
      <queryTableField id="66" name="OvRank" tableColumnId="66"/>
    </queryTableFields>
  </queryTableRefresh>
</queryTable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64">
  <rv s="0">
    <v>0</v>
    <v>4</v>
  </rv>
  <rv s="0">
    <v>1</v>
    <v>4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0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1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20</v>
    <v>4</v>
  </rv>
  <rv s="0">
    <v>3</v>
    <v>4</v>
  </rv>
  <rv s="0">
    <v>26</v>
    <v>4</v>
  </rv>
  <rv s="0">
    <v>22</v>
    <v>4</v>
  </rv>
  <rv s="0">
    <v>24</v>
    <v>4</v>
  </rv>
  <rv s="0">
    <v>8</v>
    <v>4</v>
  </rv>
  <rv s="0">
    <v>23</v>
    <v>4</v>
  </rv>
  <rv s="0">
    <v>21</v>
    <v>4</v>
  </rv>
  <rv s="0">
    <v>12</v>
    <v>4</v>
  </rv>
  <rv s="0">
    <v>2</v>
    <v>4</v>
  </rv>
  <rv s="0">
    <v>9</v>
    <v>4</v>
  </rv>
  <rv s="0">
    <v>19</v>
    <v>4</v>
  </rv>
  <rv s="0">
    <v>17</v>
    <v>4</v>
  </rv>
  <rv s="0">
    <v>6</v>
    <v>4</v>
  </rv>
  <rv s="0">
    <v>29</v>
    <v>4</v>
  </rv>
  <rv s="0">
    <v>13</v>
    <v>4</v>
  </rv>
  <rv s="0">
    <v>27</v>
    <v>4</v>
  </rv>
  <rv s="0">
    <v>25</v>
    <v>4</v>
  </rv>
  <rv s="0">
    <v>30</v>
    <v>4</v>
  </rv>
  <rv s="0">
    <v>31</v>
    <v>4</v>
  </rv>
  <rv s="0">
    <v>4</v>
    <v>4</v>
  </rv>
  <rv s="0">
    <v>16</v>
    <v>4</v>
  </rv>
  <rv s="0">
    <v>28</v>
    <v>4</v>
  </rv>
  <rv s="0">
    <v>5</v>
    <v>4</v>
  </rv>
  <rv s="0">
    <v>11</v>
    <v>4</v>
  </rv>
  <rv s="0">
    <v>14</v>
    <v>4</v>
  </rv>
  <rv s="0">
    <v>15</v>
    <v>4</v>
  </rv>
  <rv s="0">
    <v>10</v>
    <v>4</v>
  </rv>
  <rv s="0">
    <v>7</v>
    <v>4</v>
  </rv>
  <rv s="0">
    <v>18</v>
    <v>4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</richValueRel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7763064-00D3-4808-91D0-F40BE96C17FA}" name="Table4" displayName="Table4" ref="B1:D33" totalsRowShown="0" tableBorderDxfId="226">
  <autoFilter ref="B1:D33" xr:uid="{77763064-00D3-4808-91D0-F40BE96C17FA}"/>
  <sortState xmlns:xlrd2="http://schemas.microsoft.com/office/spreadsheetml/2017/richdata2" ref="B2:D33">
    <sortCondition descending="1" ref="D1:D33"/>
  </sortState>
  <tableColumns count="3">
    <tableColumn id="1" xr3:uid="{4E2A1702-6566-4129-9328-E929B7C7F06D}" name="2025"/>
    <tableColumn id="2" xr3:uid="{65566CCA-2BB8-4E6E-B084-E9C8CE1C6E0B}" name="Power Rating" dataDxfId="225">
      <calculatedColumnFormula>VLOOKUP(A2,YPP!$A$2:$S$35,4,0)-VLOOKUP(A2,YPP!$U$2:$AD$35,4,0)</calculatedColumnFormula>
    </tableColumn>
    <tableColumn id="3" xr3:uid="{32432FAF-319D-44D2-AC0E-4E6CF2266BC3}" name="Power Rating ">
      <calculatedColumnFormula>C2*-1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2FD3252-E4B2-4BF3-8E83-7FCCD0E12B4E}" name="TYPP" displayName="TYPP" ref="B1:H33" tableType="queryTable" totalsRowShown="0">
  <autoFilter ref="B1:H33" xr:uid="{32FD3252-E4B2-4BF3-8E83-7FCCD0E12B4E}"/>
  <tableColumns count="7">
    <tableColumn id="2" xr3:uid="{64F353DE-3BB4-41BC-B631-8EA1DEC2C312}" uniqueName="2" name="Team" queryTableFieldId="2" dataDxfId="141"/>
    <tableColumn id="3" xr3:uid="{1246C68B-2977-4FB0-8E0C-47FC0F80723F}" uniqueName="3" name="2025" queryTableFieldId="3" dataDxfId="140"/>
    <tableColumn id="4" xr3:uid="{4C0B9596-1B45-4F80-B492-0DC4CA743DDB}" uniqueName="4" name="Last 3" queryTableFieldId="4" dataDxfId="139"/>
    <tableColumn id="5" xr3:uid="{F6736E9B-E5FA-4188-9542-D1E764B33FC7}" uniqueName="5" name="Last 1" queryTableFieldId="5" dataDxfId="138"/>
    <tableColumn id="6" xr3:uid="{FF6A1D72-6013-4D95-95BC-946C9386630B}" uniqueName="6" name="Home" queryTableFieldId="6" dataDxfId="137"/>
    <tableColumn id="7" xr3:uid="{68FF86D7-73C5-450B-B940-AAFEED114D88}" uniqueName="7" name="Away" queryTableFieldId="7" dataDxfId="136"/>
    <tableColumn id="8" xr3:uid="{5C34A6DC-9754-4A03-9D76-51EBF7E1EE7C}" uniqueName="8" name="2024" queryTableField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32B36BC-8CBE-4686-991C-8B4B1FE98AE3}" name="OTYPP" displayName="OTYPP" ref="K1:Q33" tableType="queryTable" totalsRowShown="0">
  <autoFilter ref="K1:Q33" xr:uid="{D32B36BC-8CBE-4686-991C-8B4B1FE98AE3}"/>
  <tableColumns count="7">
    <tableColumn id="2" xr3:uid="{1C0EA1B3-D33F-483E-BC54-72938E66B273}" uniqueName="2" name="Team" queryTableFieldId="2" dataDxfId="135"/>
    <tableColumn id="3" xr3:uid="{9CB113A5-4AAD-4C27-B49A-AC34D2A1C561}" uniqueName="3" name="2025" queryTableFieldId="3" dataDxfId="134"/>
    <tableColumn id="4" xr3:uid="{9DA3EE88-0145-4443-A33A-697920FC6E34}" uniqueName="4" name="Last 3" queryTableFieldId="4" dataDxfId="133"/>
    <tableColumn id="5" xr3:uid="{70BCC8DE-27AF-433F-8319-7F67547C88E0}" uniqueName="5" name="Last 1" queryTableFieldId="5" dataDxfId="132"/>
    <tableColumn id="6" xr3:uid="{B6B089A6-171A-463D-B8D1-688CD5C49EB1}" uniqueName="6" name="Home" queryTableFieldId="6" dataDxfId="131"/>
    <tableColumn id="7" xr3:uid="{B80AAD63-919C-4BC5-967B-4D7D620004D1}" uniqueName="7" name="Away" queryTableFieldId="7" dataDxfId="130"/>
    <tableColumn id="8" xr3:uid="{E0F9ABD4-7C66-4A72-A424-8215048C2C18}" uniqueName="8" name="2024" queryTableFieldId="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B0EC2257-D063-4966-AD29-3E8D286D3126}" name="Team_Offense_Table" displayName="Team_Offense_Table" ref="A2:AB37" tableType="queryTable" totalsRowShown="0">
  <autoFilter ref="A2:AB37" xr:uid="{B0EC2257-D063-4966-AD29-3E8D286D3126}"/>
  <tableColumns count="28">
    <tableColumn id="1" xr3:uid="{D97C59D6-9F31-48D0-A895-C6D414015875}" uniqueName="1" name="Rk" queryTableFieldId="1"/>
    <tableColumn id="2" xr3:uid="{17A07915-3AB5-44EF-8914-1C588AF54690}" uniqueName="2" name="Tm" queryTableFieldId="2" dataDxfId="224"/>
    <tableColumn id="3" xr3:uid="{13AA8D44-B176-4D22-8ECA-10167055DA71}" uniqueName="3" name="G" queryTableFieldId="3"/>
    <tableColumn id="4" xr3:uid="{CDE62727-943E-4FEB-9BC4-8D690519F4AE}" uniqueName="4" name="PF" queryTableFieldId="4"/>
    <tableColumn id="5" xr3:uid="{28B2F1EB-AF35-454A-B7A1-DBB111D959EB}" uniqueName="5" name="Yds" queryTableFieldId="5"/>
    <tableColumn id="6" xr3:uid="{AE666185-F9A0-4E57-AC98-9F34D5EEB230}" uniqueName="6" name="Ply" queryTableFieldId="6"/>
    <tableColumn id="7" xr3:uid="{41FECFFB-B4DB-4D84-A128-5ACEB7DC48DF}" uniqueName="7" name="Y/P" queryTableFieldId="7"/>
    <tableColumn id="8" xr3:uid="{FB8F6A35-15CC-4DDC-9288-BC8436898BFC}" uniqueName="8" name="TO" queryTableFieldId="8"/>
    <tableColumn id="9" xr3:uid="{D27751D6-7EA9-417F-8CB1-E61E2C5A34B4}" uniqueName="9" name="FL" queryTableFieldId="9"/>
    <tableColumn id="10" xr3:uid="{3AE495ED-7B4C-432B-8CB5-60D959664B77}" uniqueName="10" name="1stD" queryTableFieldId="10"/>
    <tableColumn id="11" xr3:uid="{D88C7600-CFC5-441A-971D-E935F89C3443}" uniqueName="11" name="Cmp" queryTableFieldId="11"/>
    <tableColumn id="12" xr3:uid="{02A56DF2-96E5-4689-8F18-82712136B930}" uniqueName="12" name="Att" queryTableFieldId="12"/>
    <tableColumn id="13" xr3:uid="{BD959B23-A999-4DB9-B9FB-14CA0397BEB2}" uniqueName="13" name="Yds_1" queryTableFieldId="13"/>
    <tableColumn id="14" xr3:uid="{1F38C468-E73A-44A0-B31C-5B2E70BB5DA5}" uniqueName="14" name="TD" queryTableFieldId="14"/>
    <tableColumn id="15" xr3:uid="{4512F3EE-150E-4ECB-AFAF-64E9F755760D}" uniqueName="15" name="Int" queryTableFieldId="15"/>
    <tableColumn id="16" xr3:uid="{4203E916-5892-4DC5-9C8B-83CDCE720250}" uniqueName="16" name="NY/A" queryTableFieldId="16"/>
    <tableColumn id="17" xr3:uid="{62353640-1171-476C-8D35-3182721860F3}" uniqueName="17" name="1stD_2" queryTableFieldId="17"/>
    <tableColumn id="18" xr3:uid="{22EC3795-BA3A-4BF2-9ED3-5923518A2DEA}" uniqueName="18" name="Att_3" queryTableFieldId="18"/>
    <tableColumn id="19" xr3:uid="{921777F8-958E-485D-9B16-A547777A9009}" uniqueName="19" name="Yds_4" queryTableFieldId="19"/>
    <tableColumn id="20" xr3:uid="{20D3B610-E013-4D1F-B9FB-1B9B896C4F54}" uniqueName="20" name="TD_5" queryTableFieldId="20"/>
    <tableColumn id="21" xr3:uid="{024A89F1-8821-4162-A0B0-304889BAB848}" uniqueName="21" name="Y/A" queryTableFieldId="21"/>
    <tableColumn id="22" xr3:uid="{CCB3EBD9-F454-4DCD-9FA9-1A43893C1906}" uniqueName="22" name="1stD_6" queryTableFieldId="22"/>
    <tableColumn id="23" xr3:uid="{991106EE-1BC4-4F71-AC4B-99DC7BCE4D3C}" uniqueName="23" name="Pen" queryTableFieldId="23"/>
    <tableColumn id="24" xr3:uid="{D0818BBE-BEDF-42EB-832B-8550A5735FBE}" uniqueName="24" name="Yds_7" queryTableFieldId="24"/>
    <tableColumn id="25" xr3:uid="{4BD9FAB9-FF60-4D85-A9D6-179F1E05A5FA}" uniqueName="25" name="1stPy" queryTableFieldId="25"/>
    <tableColumn id="26" xr3:uid="{8A757214-94CA-49C8-902C-F2ADC575D8A5}" uniqueName="26" name="Sc%" queryTableFieldId="26"/>
    <tableColumn id="27" xr3:uid="{68FD0754-5308-4D61-9AD1-744F8C0CDFC8}" uniqueName="27" name="TO%" queryTableFieldId="27"/>
    <tableColumn id="28" xr3:uid="{F29C6D1F-4628-4E0F-859C-B92CD0F9B3DD}" uniqueName="28" name="EXP" queryTableFieldId="2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1AC9B46-DFF9-4247-B186-5A82B5AF571E}" name="Passing_Offense_Table" displayName="Passing_Offense_Table" ref="A41:Y76" tableType="queryTable" totalsRowShown="0">
  <autoFilter ref="A41:Y76" xr:uid="{01AC9B46-DFF9-4247-B186-5A82B5AF571E}"/>
  <tableColumns count="25">
    <tableColumn id="1" xr3:uid="{AB9517CB-66C7-4B75-9837-0835DB28C924}" uniqueName="1" name="Rk" queryTableFieldId="1"/>
    <tableColumn id="2" xr3:uid="{8F81B03F-C3BE-4D38-977A-028C2257A7BC}" uniqueName="2" name="Tm" queryTableFieldId="2" dataDxfId="223"/>
    <tableColumn id="3" xr3:uid="{B64702C0-305D-4296-8F97-2033872952E3}" uniqueName="3" name="G" queryTableFieldId="3"/>
    <tableColumn id="4" xr3:uid="{7D414DC0-7462-40F3-85E0-FC7F7C73A1A3}" uniqueName="4" name="Cmp" queryTableFieldId="4"/>
    <tableColumn id="5" xr3:uid="{7C1C4730-5FF4-4F85-AEBB-8D46F0E8924D}" uniqueName="5" name="Att" queryTableFieldId="5"/>
    <tableColumn id="6" xr3:uid="{AB440FC4-07B6-4947-8ABB-1A1966796BF1}" uniqueName="6" name="Cmp%" queryTableFieldId="6"/>
    <tableColumn id="7" xr3:uid="{6DEC1349-1E0B-4928-8FCC-FCD116DB0E16}" uniqueName="7" name="Yds" queryTableFieldId="7"/>
    <tableColumn id="8" xr3:uid="{0CE754F2-27CF-4F5B-87B1-8C0EEE0F4210}" uniqueName="8" name="TD" queryTableFieldId="8"/>
    <tableColumn id="9" xr3:uid="{3AA57E3E-F97A-42F1-B2DE-83BB01CDBCD6}" uniqueName="9" name="TD%" queryTableFieldId="9"/>
    <tableColumn id="10" xr3:uid="{CF0A3283-66BB-4776-8B43-0A9D2006F018}" uniqueName="10" name="Int" queryTableFieldId="10"/>
    <tableColumn id="11" xr3:uid="{6703E60A-22C5-4EEA-80F2-7B73B2271234}" uniqueName="11" name="Int%" queryTableFieldId="11"/>
    <tableColumn id="12" xr3:uid="{AB69124B-A020-4F8C-A945-B59413B3B968}" uniqueName="12" name="Lng" queryTableFieldId="12"/>
    <tableColumn id="13" xr3:uid="{9DADFB30-E621-43E9-BB28-C4D2D27B5B80}" uniqueName="13" name="Y/A" queryTableFieldId="13"/>
    <tableColumn id="14" xr3:uid="{F8584573-5EBD-429A-9DB6-2EA598BAEF1E}" uniqueName="14" name="AY/A" queryTableFieldId="14"/>
    <tableColumn id="15" xr3:uid="{53E2FA90-BEDF-40AF-85BE-0722E16669FF}" uniqueName="15" name="Y/C" queryTableFieldId="15"/>
    <tableColumn id="16" xr3:uid="{CBE755F3-07B5-451B-9A3B-A1EF70BAE943}" uniqueName="16" name="Y/G" queryTableFieldId="16"/>
    <tableColumn id="17" xr3:uid="{56C5FB51-BC51-4450-8DF9-24DF5F054D12}" uniqueName="17" name="Rate" queryTableFieldId="17"/>
    <tableColumn id="18" xr3:uid="{12FE6CAF-8C28-4A45-A897-43463725CC29}" uniqueName="18" name="Sk" queryTableFieldId="18"/>
    <tableColumn id="19" xr3:uid="{BA353666-48D8-41C9-A22C-AD5A7B15C86F}" uniqueName="19" name="Yds_1" queryTableFieldId="19"/>
    <tableColumn id="20" xr3:uid="{8A7E649E-90C9-495B-B14F-CFB79226B503}" uniqueName="20" name="Sk%" queryTableFieldId="20"/>
    <tableColumn id="21" xr3:uid="{331DC18E-57FE-493C-866A-30DFA02F0878}" uniqueName="21" name="NY/A" queryTableFieldId="21"/>
    <tableColumn id="22" xr3:uid="{7D537A7D-67FE-4791-A3FE-444EAF88F677}" uniqueName="22" name="ANY/A" queryTableFieldId="22"/>
    <tableColumn id="23" xr3:uid="{4E2BB648-D5CB-4D94-863D-3F7782A6B0DC}" uniqueName="23" name="4QC" queryTableFieldId="23"/>
    <tableColumn id="24" xr3:uid="{5EA33408-7C2F-40C3-AB40-6F4C12D9D312}" uniqueName="24" name="GWD" queryTableFieldId="24"/>
    <tableColumn id="25" xr3:uid="{8A2E14DA-46F8-4107-A6F0-474DD0F0ECE3}" uniqueName="25" name="EXP" queryTableFieldId="2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220EF5E-9F11-418E-8F82-4172629D5444}" name="Rushing_Offense_Table" displayName="Rushing_Offense_Table" ref="A80:K115" tableType="queryTable" totalsRowShown="0">
  <autoFilter ref="A80:K115" xr:uid="{2220EF5E-9F11-418E-8F82-4172629D5444}"/>
  <tableColumns count="11">
    <tableColumn id="1" xr3:uid="{CEBDEDC9-39B3-457A-9101-47E4904086F0}" uniqueName="1" name="Rk" queryTableFieldId="1"/>
    <tableColumn id="2" xr3:uid="{A42FD1D1-AD51-4CA3-80EC-C04AE58F37B2}" uniqueName="2" name="Tm" queryTableFieldId="2" dataDxfId="222"/>
    <tableColumn id="3" xr3:uid="{2922B3BE-0462-44F9-9922-81FAE7B7DBE6}" uniqueName="3" name="G" queryTableFieldId="3"/>
    <tableColumn id="4" xr3:uid="{B068304C-DCB0-4CD9-8571-C82818A7D0D5}" uniqueName="4" name="Att" queryTableFieldId="4"/>
    <tableColumn id="5" xr3:uid="{B24845C9-ABD8-49B1-9812-3B9F29F3C6CD}" uniqueName="5" name="Yds" queryTableFieldId="5"/>
    <tableColumn id="6" xr3:uid="{9A0B0D36-EE23-476F-A3C4-F32A789EA6F4}" uniqueName="6" name="TD" queryTableFieldId="6"/>
    <tableColumn id="7" xr3:uid="{E69F0179-8BDC-4353-9D1A-AAE5147E3470}" uniqueName="7" name="Lng" queryTableFieldId="7"/>
    <tableColumn id="8" xr3:uid="{B0DD6205-7A19-4B93-82C6-5BF59C04442B}" uniqueName="8" name="Y/A" queryTableFieldId="8"/>
    <tableColumn id="9" xr3:uid="{761D9ED0-A123-4940-B351-E538F565F02A}" uniqueName="9" name="Y/G" queryTableFieldId="9"/>
    <tableColumn id="10" xr3:uid="{C1E08C34-718D-4EF3-B2B9-464E9F9408AA}" uniqueName="10" name="Fmb" queryTableFieldId="10"/>
    <tableColumn id="11" xr3:uid="{DD3F307A-E6F2-4D2E-9FA9-2D5C2448E6AB}" uniqueName="11" name="EXP" queryTableFieldId="11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2FD4DA89-B12C-429F-A0B1-D1A573904D7F}" name="Scoring_Offense_Table" displayName="Scoring_Offense_Table" ref="A119:U154" tableType="queryTable" totalsRowShown="0">
  <autoFilter ref="A119:U154" xr:uid="{2FD4DA89-B12C-429F-A0B1-D1A573904D7F}"/>
  <tableColumns count="21">
    <tableColumn id="1" xr3:uid="{3214DE5F-B779-4957-9F92-9623B8A2BDED}" uniqueName="1" name="Rk" queryTableFieldId="1" dataDxfId="221"/>
    <tableColumn id="2" xr3:uid="{27D01101-9D1A-4A6A-B988-B0260FB0C381}" uniqueName="2" name="Tm" queryTableFieldId="2" dataDxfId="220"/>
    <tableColumn id="3" xr3:uid="{49EA4904-C6C4-445A-83C1-83BE486CA192}" uniqueName="3" name="G" queryTableFieldId="3" dataDxfId="219"/>
    <tableColumn id="4" xr3:uid="{64334BEA-5295-4F7E-866A-9BE61F0923B8}" uniqueName="4" name="RshTD" queryTableFieldId="4" dataDxfId="218"/>
    <tableColumn id="5" xr3:uid="{4D6C7201-4156-4E90-AAB4-D67E9EB0ECB7}" uniqueName="5" name="RecTD" queryTableFieldId="5" dataDxfId="217"/>
    <tableColumn id="6" xr3:uid="{43EB7A5D-A21B-49A9-83E8-1DC6531780B1}" uniqueName="6" name="PR TD" queryTableFieldId="6" dataDxfId="216"/>
    <tableColumn id="7" xr3:uid="{37B494A8-E897-4C9A-A83B-D6BBA09D2634}" uniqueName="7" name="KR TD" queryTableFieldId="7" dataDxfId="215"/>
    <tableColumn id="8" xr3:uid="{0DF7D72C-FE7E-47B2-AC74-D5B7C144A3B3}" uniqueName="8" name="FblTD" queryTableFieldId="8" dataDxfId="214"/>
    <tableColumn id="9" xr3:uid="{99581CE0-B8B7-45A2-AD71-203C1E935C5F}" uniqueName="9" name="IntTD" queryTableFieldId="9" dataDxfId="213"/>
    <tableColumn id="10" xr3:uid="{3C585D73-173A-490F-A205-C077F1945716}" uniqueName="10" name="OthTD" queryTableFieldId="10" dataDxfId="212"/>
    <tableColumn id="11" xr3:uid="{E0827584-0C94-40B9-BDC0-CA233BB9F895}" uniqueName="11" name="AllTD" queryTableFieldId="11" dataDxfId="211"/>
    <tableColumn id="12" xr3:uid="{4A23CC91-FF17-4296-9BFD-690FB24E8344}" uniqueName="12" name="2PM" queryTableFieldId="12" dataDxfId="210"/>
    <tableColumn id="13" xr3:uid="{C757D044-8660-4BED-A20A-E5380718A8E8}" uniqueName="13" name="2PA" queryTableFieldId="13" dataDxfId="209"/>
    <tableColumn id="14" xr3:uid="{3646D826-961E-4537-B5F7-54BDEC4AD112}" uniqueName="14" name="D2P" queryTableFieldId="14" dataDxfId="208"/>
    <tableColumn id="15" xr3:uid="{18FA0BEE-2FEF-4DB5-8D81-011DDBD1B491}" uniqueName="15" name="XPM" queryTableFieldId="15" dataDxfId="207"/>
    <tableColumn id="16" xr3:uid="{920BD905-AEC6-440D-9868-4DBB4CF7C6DB}" uniqueName="16" name="XPA" queryTableFieldId="16" dataDxfId="206"/>
    <tableColumn id="17" xr3:uid="{3E493E54-E9BF-465F-9F7A-4F0F8E7364B4}" uniqueName="17" name="FGM" queryTableFieldId="17" dataDxfId="205"/>
    <tableColumn id="18" xr3:uid="{1AFF8607-8640-4F21-8AFC-C97EB05B053F}" uniqueName="18" name="FGA" queryTableFieldId="18" dataDxfId="204"/>
    <tableColumn id="19" xr3:uid="{919D29BA-ECCD-46C5-8A96-6DF1C33A1F41}" uniqueName="19" name="Sfty" queryTableFieldId="19" dataDxfId="203"/>
    <tableColumn id="20" xr3:uid="{646561F1-56F1-49FB-8EB0-FCF619740379}" uniqueName="20" name="Pts" queryTableFieldId="20" dataDxfId="202"/>
    <tableColumn id="21" xr3:uid="{EC1B216A-05E1-4B9A-92E2-B37F63201801}" uniqueName="21" name="Pts/G" queryTableFieldId="21" dataDxfId="201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88E94B6E-3B3E-4748-9244-5D907AB7DF6B}" name="Drive_Averages_Table" displayName="Drive_Averages_Table" ref="A158:L191" tableType="queryTable" totalsRowShown="0">
  <autoFilter ref="A158:L191" xr:uid="{88E94B6E-3B3E-4748-9244-5D907AB7DF6B}"/>
  <tableColumns count="12">
    <tableColumn id="1" xr3:uid="{0CFD9146-ABEE-48E7-96F3-283A9BFE9BB3}" uniqueName="1" name="Rk" queryTableFieldId="1"/>
    <tableColumn id="2" xr3:uid="{D830A6E7-3627-4EB9-9D23-D9BE5E397D27}" uniqueName="2" name="Tm" queryTableFieldId="2" dataDxfId="200"/>
    <tableColumn id="3" xr3:uid="{18F8A316-B653-49B5-B2C3-49E0779028D4}" uniqueName="3" name="G" queryTableFieldId="3"/>
    <tableColumn id="4" xr3:uid="{86A526AD-5401-4F1F-898F-97F9C3A44536}" uniqueName="4" name="#Dr" queryTableFieldId="4"/>
    <tableColumn id="5" xr3:uid="{600EA550-4DD1-4262-AD89-4993F003C83F}" uniqueName="5" name="Plays" queryTableFieldId="5"/>
    <tableColumn id="6" xr3:uid="{E3EEDAF9-0FF9-4E0D-B588-00C52F0874FF}" uniqueName="6" name="Sc%" queryTableFieldId="6"/>
    <tableColumn id="7" xr3:uid="{72175802-4DE7-40ED-AC78-7F237EF12911}" uniqueName="7" name="TO%" queryTableFieldId="7"/>
    <tableColumn id="8" xr3:uid="{3D08ACFD-C366-446E-9CB0-5BA32625B418}" uniqueName="8" name="Plays_1" queryTableFieldId="8"/>
    <tableColumn id="9" xr3:uid="{FDB675F7-32C5-4AA7-A916-A9C97FA2E4EF}" uniqueName="9" name="Yds" queryTableFieldId="9"/>
    <tableColumn id="10" xr3:uid="{E747DB06-C089-4983-B9F4-E37D94AE2BC9}" uniqueName="10" name="Start" queryTableFieldId="10" dataDxfId="199"/>
    <tableColumn id="11" xr3:uid="{F98E29BF-9C36-4E5E-B8AD-F19B3A048118}" uniqueName="11" name="Time" queryTableFieldId="11" dataDxfId="129"/>
    <tableColumn id="12" xr3:uid="{71DE8D49-4E5F-4865-8FD0-8C658427EDFE}" uniqueName="12" name="Pts" queryTableFieldId="12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60BAEA0-39E5-480E-9F4B-3E995B7A8B61}" name="Team_Defense_Table" displayName="Team_Defense_Table" ref="A2:AB37" tableType="queryTable" totalsRowShown="0">
  <autoFilter ref="A2:AB37" xr:uid="{F60BAEA0-39E5-480E-9F4B-3E995B7A8B61}"/>
  <tableColumns count="28">
    <tableColumn id="1" xr3:uid="{3978ACC9-B972-4B28-A444-8F2C463DB6AF}" uniqueName="1" name="Rk" queryTableFieldId="1"/>
    <tableColumn id="2" xr3:uid="{EC3B7368-D58D-4685-9F3A-75308196043F}" uniqueName="2" name="Tm" queryTableFieldId="2" dataDxfId="198"/>
    <tableColumn id="3" xr3:uid="{6DE0E3BB-DABD-400D-A974-C377B9668AA0}" uniqueName="3" name="G" queryTableFieldId="3"/>
    <tableColumn id="4" xr3:uid="{0DAEE7FE-698E-4793-B4B7-C3E6C2EEDDA2}" uniqueName="4" name="PA" queryTableFieldId="4"/>
    <tableColumn id="5" xr3:uid="{CC408D8A-1663-4F85-9CC7-ABA54A619CDE}" uniqueName="5" name="Yds" queryTableFieldId="5"/>
    <tableColumn id="6" xr3:uid="{DFA7C241-C054-4CF9-8C35-A42B9B6910D3}" uniqueName="6" name="Ply" queryTableFieldId="6"/>
    <tableColumn id="7" xr3:uid="{1B867DDE-67C2-49E9-81E8-49150BA4A31F}" uniqueName="7" name="Y/P" queryTableFieldId="7"/>
    <tableColumn id="8" xr3:uid="{B9741F7F-7519-4AAF-979B-06405CC0DFD5}" uniqueName="8" name="TO" queryTableFieldId="8"/>
    <tableColumn id="9" xr3:uid="{9D71630B-AA16-4ABE-9118-92E7FC41AF81}" uniqueName="9" name="FL" queryTableFieldId="9"/>
    <tableColumn id="10" xr3:uid="{492C17E1-F1F9-447B-913C-9E9562B2C04B}" uniqueName="10" name="1stD" queryTableFieldId="10"/>
    <tableColumn id="11" xr3:uid="{965D8DED-566E-45D0-8358-05D14CBDDAD4}" uniqueName="11" name="Cmp" queryTableFieldId="11"/>
    <tableColumn id="12" xr3:uid="{D7DEBC51-65B7-4C2F-BA08-D6714A97BB9F}" uniqueName="12" name="Att" queryTableFieldId="12"/>
    <tableColumn id="13" xr3:uid="{B5D67DE0-3765-49FA-8CD4-C0DACB2FB12C}" uniqueName="13" name="Yds_1" queryTableFieldId="13"/>
    <tableColumn id="14" xr3:uid="{E001B94D-998B-4416-B0DD-CCD2F148641A}" uniqueName="14" name="TD" queryTableFieldId="14"/>
    <tableColumn id="15" xr3:uid="{60AD5CA1-EDAD-429E-9E4E-FEBE0A77F25C}" uniqueName="15" name="Int" queryTableFieldId="15"/>
    <tableColumn id="16" xr3:uid="{1261E0D0-B8CE-4D32-95BB-D401EEB6A93B}" uniqueName="16" name="NY/A" queryTableFieldId="16"/>
    <tableColumn id="17" xr3:uid="{B26CBCAC-51AF-4790-BE55-6E364BF4146A}" uniqueName="17" name="1stD_2" queryTableFieldId="17"/>
    <tableColumn id="18" xr3:uid="{7451562F-53A7-47FF-9575-5495A4A33E2A}" uniqueName="18" name="Att_3" queryTableFieldId="18"/>
    <tableColumn id="19" xr3:uid="{EBC8AE4C-BD6F-4B17-AF0D-E24C850741D5}" uniqueName="19" name="Yds_4" queryTableFieldId="19"/>
    <tableColumn id="20" xr3:uid="{C651AC7D-CDEE-4187-8CCF-E0B2AA3B351E}" uniqueName="20" name="TD_5" queryTableFieldId="20"/>
    <tableColumn id="21" xr3:uid="{31392EF1-0DD2-4FF1-9659-24D05D71728C}" uniqueName="21" name="Y/A" queryTableFieldId="21"/>
    <tableColumn id="22" xr3:uid="{F1EBD6B0-A478-4BAE-9ABB-9B6A9F093F9F}" uniqueName="22" name="1stD_6" queryTableFieldId="22"/>
    <tableColumn id="23" xr3:uid="{3DC733F0-5D7E-4E05-AB3F-4468E6BF59FB}" uniqueName="23" name="Pen" queryTableFieldId="23"/>
    <tableColumn id="24" xr3:uid="{7BE47C07-BE4C-453A-A8F1-3035B9D492EC}" uniqueName="24" name="Yds_7" queryTableFieldId="24"/>
    <tableColumn id="25" xr3:uid="{3ABB7242-F339-4B42-A168-12CC7755CEC3}" uniqueName="25" name="1stPy" queryTableFieldId="25"/>
    <tableColumn id="26" xr3:uid="{0F774882-B023-4091-AAF8-736536AA3B60}" uniqueName="26" name="Sc%" queryTableFieldId="26"/>
    <tableColumn id="27" xr3:uid="{869411D8-40D5-4FD8-91CC-98E082AEFA47}" uniqueName="27" name="TO%" queryTableFieldId="27"/>
    <tableColumn id="28" xr3:uid="{C5BF722E-FE8E-4359-93A2-BF2ECAB8A593}" uniqueName="28" name="EXP" queryTableFieldId="28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2313B195-9565-4319-85A4-A660FB1BDD65}" name="Passing_Defense_Table" displayName="Passing_Defense_Table" ref="A41:Y76" tableType="queryTable" totalsRowShown="0">
  <autoFilter ref="A41:Y76" xr:uid="{2313B195-9565-4319-85A4-A660FB1BDD65}"/>
  <tableColumns count="25">
    <tableColumn id="1" xr3:uid="{55D84C15-A2D5-4B88-A889-2A4ACE8FB23B}" uniqueName="1" name="Rk" queryTableFieldId="1"/>
    <tableColumn id="2" xr3:uid="{109CE6F1-2562-4768-AEDF-0FA691D4B8E6}" uniqueName="2" name="Tm" queryTableFieldId="2" dataDxfId="197"/>
    <tableColumn id="3" xr3:uid="{5C2ED87E-D9D9-4D69-B757-5628C63AF840}" uniqueName="3" name="G" queryTableFieldId="3"/>
    <tableColumn id="4" xr3:uid="{F75D5245-DD99-409E-8A97-341D538A42B1}" uniqueName="4" name="Cmp" queryTableFieldId="4"/>
    <tableColumn id="5" xr3:uid="{150B0EE7-5FE6-4A67-B946-6E2AB7E82509}" uniqueName="5" name="Att" queryTableFieldId="5"/>
    <tableColumn id="6" xr3:uid="{FAD467A8-B9B7-41BF-BF6D-8810CCB4F957}" uniqueName="6" name="Cmp%" queryTableFieldId="6"/>
    <tableColumn id="7" xr3:uid="{60C14AAD-9805-4AD8-BE4F-5ACBA2338911}" uniqueName="7" name="Yds" queryTableFieldId="7"/>
    <tableColumn id="8" xr3:uid="{E3D9A71F-9D3A-45D6-AAA1-835CC2EB911F}" uniqueName="8" name="TD" queryTableFieldId="8"/>
    <tableColumn id="9" xr3:uid="{321E900B-7A2D-422A-9970-B87D6364C2B7}" uniqueName="9" name="TD%" queryTableFieldId="9"/>
    <tableColumn id="10" xr3:uid="{A2A66E12-8E29-4ED1-99F7-AB87039404DF}" uniqueName="10" name="Int" queryTableFieldId="10"/>
    <tableColumn id="11" xr3:uid="{9C1414DE-3719-4AC2-B56A-0F5DD99A3CAD}" uniqueName="11" name="PD" queryTableFieldId="11"/>
    <tableColumn id="12" xr3:uid="{04C264F3-A511-4967-9C12-24041F4907E9}" uniqueName="12" name="Int%" queryTableFieldId="12"/>
    <tableColumn id="13" xr3:uid="{49390F42-AA5D-44A2-9515-FA2FD238B6E6}" uniqueName="13" name="Y/A" queryTableFieldId="13"/>
    <tableColumn id="14" xr3:uid="{4D5500EE-6E76-4127-9545-E8091E9F3E87}" uniqueName="14" name="AY/A" queryTableFieldId="14"/>
    <tableColumn id="15" xr3:uid="{19D35ABD-A41B-46D0-A6ED-0FA1FA67EA46}" uniqueName="15" name="Y/C" queryTableFieldId="15"/>
    <tableColumn id="16" xr3:uid="{4D856F08-4FE0-4720-91C0-05E64F2AD82A}" uniqueName="16" name="Y/G" queryTableFieldId="16"/>
    <tableColumn id="17" xr3:uid="{D4F95A06-E4FA-4403-A1A3-762C24D123D9}" uniqueName="17" name="Rate" queryTableFieldId="17"/>
    <tableColumn id="18" xr3:uid="{117BB6A3-5A98-4508-9F12-03D8B62A482F}" uniqueName="18" name="Sk" queryTableFieldId="18"/>
    <tableColumn id="19" xr3:uid="{CB027711-6D4A-4B3D-AB09-2AE69717B522}" uniqueName="19" name="Yds_1" queryTableFieldId="19"/>
    <tableColumn id="20" xr3:uid="{3583E438-A4D4-4C3C-919A-EECF24061C72}" uniqueName="20" name="QBHits" queryTableFieldId="20"/>
    <tableColumn id="21" xr3:uid="{B0D1D038-EEEB-4516-A43A-7D484BA0B0CF}" uniqueName="21" name="TFL" queryTableFieldId="21"/>
    <tableColumn id="22" xr3:uid="{4886DAA8-194A-482D-9324-1CAEA01E19EF}" uniqueName="22" name="Sk%" queryTableFieldId="22"/>
    <tableColumn id="23" xr3:uid="{78D6D09D-58B3-4685-994D-EF7C7E437E74}" uniqueName="23" name="NY/A" queryTableFieldId="23"/>
    <tableColumn id="24" xr3:uid="{2FE87A69-3921-4A23-9BBE-6198BD97842A}" uniqueName="24" name="ANY/A" queryTableFieldId="24"/>
    <tableColumn id="25" xr3:uid="{5A0E7B00-39E3-48EB-BF3A-77C9BC482EB8}" uniqueName="25" name="EXP" queryTableFieldId="25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A29BA54-5D73-47B7-A33A-D9CCC9BC0990}" name="Rushing_Defense_Table" displayName="Rushing_Defense_Table" ref="A80:I115" tableType="queryTable" totalsRowShown="0">
  <autoFilter ref="A80:I115" xr:uid="{DA29BA54-5D73-47B7-A33A-D9CCC9BC0990}"/>
  <tableColumns count="9">
    <tableColumn id="1" xr3:uid="{6C5F1673-2A0C-47A3-B80A-3D615EE9A88C}" uniqueName="1" name="Rk" queryTableFieldId="1"/>
    <tableColumn id="2" xr3:uid="{09A69B98-0A00-471B-A7AE-5B3351EBCB78}" uniqueName="2" name="Tm" queryTableFieldId="2" dataDxfId="196"/>
    <tableColumn id="3" xr3:uid="{A09CEC70-D978-451D-AA7E-90AA39CB6FF8}" uniqueName="3" name="G" queryTableFieldId="3"/>
    <tableColumn id="4" xr3:uid="{4916ECB2-1FBA-46D8-AAA7-50368E90F331}" uniqueName="4" name="Att" queryTableFieldId="4"/>
    <tableColumn id="5" xr3:uid="{1AF019F3-8B70-4CEC-8BA3-34C59589D556}" uniqueName="5" name="Yds" queryTableFieldId="5"/>
    <tableColumn id="6" xr3:uid="{5CACE9F7-8973-4740-975E-5D4997F4DFA6}" uniqueName="6" name="TD" queryTableFieldId="6"/>
    <tableColumn id="7" xr3:uid="{2F27B1DB-6C9B-45B9-8283-D0893AD1E1C2}" uniqueName="7" name="Y/A" queryTableFieldId="7"/>
    <tableColumn id="8" xr3:uid="{EF487FA1-79F7-4C90-9F22-4B28D52BB131}" uniqueName="8" name="Y/G" queryTableFieldId="8"/>
    <tableColumn id="9" xr3:uid="{EFDF50A9-037F-423B-9987-0584A6BF4CA8}" uniqueName="9" name="EXP" queryTableFieldId="9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797D253-36E8-49F0-9165-9C9E73A26283}" name="Scoring_Defense_Table" displayName="Scoring_Defense_Table" ref="A119:U154" tableType="queryTable" totalsRowShown="0">
  <autoFilter ref="A119:U154" xr:uid="{A797D253-36E8-49F0-9165-9C9E73A26283}"/>
  <tableColumns count="21">
    <tableColumn id="1" xr3:uid="{F42AB865-01A5-4567-928C-92F96CA42FFA}" uniqueName="1" name="Rk" queryTableFieldId="1" dataDxfId="195"/>
    <tableColumn id="2" xr3:uid="{EB276FE6-F768-4811-88E1-2B7DC1A7BC32}" uniqueName="2" name="Tm" queryTableFieldId="2" dataDxfId="194"/>
    <tableColumn id="3" xr3:uid="{3995DC43-2290-4848-B40A-89BB56CE15CE}" uniqueName="3" name="G" queryTableFieldId="3" dataDxfId="193"/>
    <tableColumn id="4" xr3:uid="{7A9C4E89-B6C6-45B9-9E1D-929400A47CC7}" uniqueName="4" name="RshTD" queryTableFieldId="4" dataDxfId="192"/>
    <tableColumn id="5" xr3:uid="{7206F675-66CA-4F7E-A57A-0D706A562A1E}" uniqueName="5" name="RecTD" queryTableFieldId="5" dataDxfId="191"/>
    <tableColumn id="6" xr3:uid="{8E7FC15D-270B-40C7-9B5C-4A5A919BE58A}" uniqueName="6" name="PR TD" queryTableFieldId="6" dataDxfId="190"/>
    <tableColumn id="7" xr3:uid="{2F452A0A-8760-4751-9E87-F9880132CF48}" uniqueName="7" name="KR TD" queryTableFieldId="7" dataDxfId="189"/>
    <tableColumn id="8" xr3:uid="{8C8C43A6-37F7-4638-97DC-099013B646F4}" uniqueName="8" name="FblTD" queryTableFieldId="8" dataDxfId="188"/>
    <tableColumn id="9" xr3:uid="{A03A5F97-A904-4D15-8CB7-4DE6D2F69C5B}" uniqueName="9" name="IntTD" queryTableFieldId="9" dataDxfId="187"/>
    <tableColumn id="10" xr3:uid="{A0340331-D88D-4607-BCFF-C8BE0D9ACC79}" uniqueName="10" name="OthTD" queryTableFieldId="10" dataDxfId="186"/>
    <tableColumn id="11" xr3:uid="{2C7C9A25-EF68-4B82-823E-E28A2F746CA0}" uniqueName="11" name="AllTD" queryTableFieldId="11" dataDxfId="185"/>
    <tableColumn id="12" xr3:uid="{8BED8194-A897-402A-A14F-027D6E460E61}" uniqueName="12" name="2PM" queryTableFieldId="12" dataDxfId="184"/>
    <tableColumn id="13" xr3:uid="{1322B9E3-E6CF-47F5-8B9F-7D8815287BFC}" uniqueName="13" name="2PA" queryTableFieldId="13" dataDxfId="183"/>
    <tableColumn id="14" xr3:uid="{FBE45C70-52C1-4789-A5E7-2F945F491938}" uniqueName="14" name="D2P" queryTableFieldId="14" dataDxfId="182"/>
    <tableColumn id="15" xr3:uid="{D7A68BAA-2133-4E7F-9140-A011D3282011}" uniqueName="15" name="XPM" queryTableFieldId="15" dataDxfId="181"/>
    <tableColumn id="16" xr3:uid="{6A5B9167-C548-4E41-83CA-87DF8222436C}" uniqueName="16" name="XPA" queryTableFieldId="16" dataDxfId="180"/>
    <tableColumn id="17" xr3:uid="{D3A5B894-ECE1-46F2-A3F0-5FE6981F3634}" uniqueName="17" name="FGM" queryTableFieldId="17" dataDxfId="179"/>
    <tableColumn id="18" xr3:uid="{6DD06ACE-5D41-4E24-B83B-9E5144F717BB}" uniqueName="18" name="FGA" queryTableFieldId="18" dataDxfId="178"/>
    <tableColumn id="19" xr3:uid="{76A9BE50-9DFF-457E-BE76-650F5FE8C655}" uniqueName="19" name="Sfty" queryTableFieldId="19" dataDxfId="177"/>
    <tableColumn id="20" xr3:uid="{3C7AE5E6-75F3-491C-9961-8093E761DC65}" uniqueName="20" name="Pts" queryTableFieldId="20" dataDxfId="176"/>
    <tableColumn id="21" xr3:uid="{ED499195-59FD-48FA-A26A-870F68372744}" uniqueName="21" name="Pts/G" queryTableFieldId="21" dataDxfId="175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9CA9ABF-1B50-4E9E-A3FB-DA0E703EDE80}" name="Fantasy_Rankings_Table" displayName="Fantasy_Rankings_Table" ref="B2:AH565" tableType="queryTable" totalsRowShown="0">
  <autoFilter ref="B2:AH565" xr:uid="{69CA9ABF-1B50-4E9E-A3FB-DA0E703EDE80}"/>
  <tableColumns count="33">
    <tableColumn id="34" xr3:uid="{F6964AF7-4FB9-4996-B022-B756102B0D2C}" uniqueName="34" name="Rk" queryTableFieldId="34" dataDxfId="174"/>
    <tableColumn id="35" xr3:uid="{1A264247-59AA-4732-A37D-0F1395326DC0}" uniqueName="35" name="Player" queryTableFieldId="35" dataDxfId="173"/>
    <tableColumn id="36" xr3:uid="{9948A443-9831-4A3F-8B61-8D8ABBFD8C75}" uniqueName="36" name="Tm" queryTableFieldId="36" dataDxfId="172"/>
    <tableColumn id="37" xr3:uid="{A9BA09D4-06C1-46E0-8E7F-9C4CA0A7E56D}" uniqueName="37" name="FantPos" queryTableFieldId="37" dataDxfId="171"/>
    <tableColumn id="38" xr3:uid="{220A29C9-B039-4B0F-A34A-E9878D755C79}" uniqueName="38" name="Age" queryTableFieldId="38" dataDxfId="170"/>
    <tableColumn id="39" xr3:uid="{21DF824A-980C-4128-9FCF-6E5BFDF567A4}" uniqueName="39" name="G" queryTableFieldId="39" dataDxfId="169"/>
    <tableColumn id="40" xr3:uid="{000B9B89-E1CC-4AF6-BB8F-539781E93BBF}" uniqueName="40" name="GS" queryTableFieldId="40" dataDxfId="168"/>
    <tableColumn id="41" xr3:uid="{BC03327D-CEAD-4C0F-96A0-1C8816D23CE0}" uniqueName="41" name="Cmp" queryTableFieldId="41" dataDxfId="167"/>
    <tableColumn id="42" xr3:uid="{888D6EA0-53D3-4713-B672-CE63E1F5CD94}" uniqueName="42" name="Att" queryTableFieldId="42" dataDxfId="166"/>
    <tableColumn id="43" xr3:uid="{D70B2898-4499-431C-8C0F-CFC03E09201F}" uniqueName="43" name="Yds" queryTableFieldId="43" dataDxfId="165"/>
    <tableColumn id="44" xr3:uid="{01C9F8FF-2AFE-47F3-97F8-BEFA7FABFAE1}" uniqueName="44" name="TD" queryTableFieldId="44" dataDxfId="164"/>
    <tableColumn id="45" xr3:uid="{A7214F78-A6BA-4503-BC77-31E575D76D94}" uniqueName="45" name="Int" queryTableFieldId="45" dataDxfId="163"/>
    <tableColumn id="46" xr3:uid="{09238292-EFB9-4BA0-84E0-55C5B58C225D}" uniqueName="46" name="Att_1" queryTableFieldId="46" dataDxfId="162"/>
    <tableColumn id="47" xr3:uid="{3C8BC795-FC8F-4424-83D4-FA1A7699B919}" uniqueName="47" name="Yds_2" queryTableFieldId="47" dataDxfId="161"/>
    <tableColumn id="48" xr3:uid="{B7F282A7-F170-42D3-8FB6-EF760ABF313B}" uniqueName="48" name="Y/A" queryTableFieldId="48" dataDxfId="160"/>
    <tableColumn id="49" xr3:uid="{74E3C751-24B4-4D1D-A8F9-B1704412B613}" uniqueName="49" name="TD_3" queryTableFieldId="49" dataDxfId="159"/>
    <tableColumn id="50" xr3:uid="{89AECC38-F4E2-46E7-A233-786E339F3660}" uniqueName="50" name="Tgt" queryTableFieldId="50" dataDxfId="158"/>
    <tableColumn id="51" xr3:uid="{3973ED54-ECA9-49FB-B01E-1AAA29AEC880}" uniqueName="51" name="Rec" queryTableFieldId="51" dataDxfId="157"/>
    <tableColumn id="52" xr3:uid="{921C7DA5-EA4E-4DB7-B8AB-B71E0F08D65D}" uniqueName="52" name="Yds_4" queryTableFieldId="52" dataDxfId="156"/>
    <tableColumn id="53" xr3:uid="{76CFD56D-BD3F-4B6E-9ADE-8823931087EA}" uniqueName="53" name="Y/R" queryTableFieldId="53" dataDxfId="155"/>
    <tableColumn id="54" xr3:uid="{EFA2D0E1-FB93-4B14-B212-11299E36CE04}" uniqueName="54" name="TD_5" queryTableFieldId="54" dataDxfId="154"/>
    <tableColumn id="55" xr3:uid="{7E2EBF39-D0B4-48EB-B6A5-9AB0A8C7EF24}" uniqueName="55" name="Fmb" queryTableFieldId="55" dataDxfId="153"/>
    <tableColumn id="56" xr3:uid="{CE306C58-453C-4EB0-A600-F40747808938}" uniqueName="56" name="FL" queryTableFieldId="56" dataDxfId="152"/>
    <tableColumn id="57" xr3:uid="{60AEAF6F-D5D0-457B-A6E5-B8B42EAE8903}" uniqueName="57" name="TD_6" queryTableFieldId="57" dataDxfId="151"/>
    <tableColumn id="58" xr3:uid="{4A605ECE-5953-4B4C-B09A-4411FA33E992}" uniqueName="58" name="2PM" queryTableFieldId="58" dataDxfId="150"/>
    <tableColumn id="59" xr3:uid="{49ED423C-D42C-48B6-B899-0A32B72F9265}" uniqueName="59" name="2PP" queryTableFieldId="59" dataDxfId="149"/>
    <tableColumn id="60" xr3:uid="{B995B9A4-17B6-4557-A296-02A8280B4F88}" uniqueName="60" name="FantPt" queryTableFieldId="60" dataDxfId="148"/>
    <tableColumn id="61" xr3:uid="{A28816C8-86A5-4AB9-9DA2-0281343BBA32}" uniqueName="61" name="PPR" queryTableFieldId="61" dataDxfId="147"/>
    <tableColumn id="62" xr3:uid="{5B56CADC-4130-421F-BBB9-EF8F8F8DCA16}" uniqueName="62" name="DKPt" queryTableFieldId="62" dataDxfId="146"/>
    <tableColumn id="63" xr3:uid="{FD135F52-8A35-4AA7-82EE-AFAF0955BD2E}" uniqueName="63" name="FDPt" queryTableFieldId="63" dataDxfId="145"/>
    <tableColumn id="64" xr3:uid="{CDB826F1-C21C-43A0-ADDF-0A24DE964270}" uniqueName="64" name="VBD" queryTableFieldId="64" dataDxfId="144"/>
    <tableColumn id="65" xr3:uid="{2EEF1E1B-0F5F-4095-8A77-576BE296552E}" uniqueName="65" name="PosRank" queryTableFieldId="65" dataDxfId="143"/>
    <tableColumn id="66" xr3:uid="{0B15BEF3-DD7B-4B2E-BEC5-A4B73707F29F}" uniqueName="66" name="OvRank" queryTableFieldId="66" dataDxfId="14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table" Target="../tables/table9.xml"/><Relationship Id="rId4" Type="http://schemas.openxmlformats.org/officeDocument/2006/relationships/table" Target="../tables/table1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4741F-F37E-4222-A3F7-144A0A097F44}">
  <dimension ref="A1:Z17"/>
  <sheetViews>
    <sheetView zoomScale="60" zoomScaleNormal="60" workbookViewId="0">
      <selection activeCell="J15" sqref="J15"/>
    </sheetView>
  </sheetViews>
  <sheetFormatPr defaultRowHeight="14.25" x14ac:dyDescent="0.45"/>
  <sheetData>
    <row r="1" spans="1:26" x14ac:dyDescent="0.45">
      <c r="A1" s="1" t="s">
        <v>348</v>
      </c>
    </row>
    <row r="2" spans="1:26" x14ac:dyDescent="0.45">
      <c r="A2" t="s">
        <v>349</v>
      </c>
      <c r="Z2" s="13" t="s">
        <v>228</v>
      </c>
    </row>
    <row r="3" spans="1:26" x14ac:dyDescent="0.45">
      <c r="A3" t="s">
        <v>350</v>
      </c>
      <c r="Z3" s="13" t="s">
        <v>229</v>
      </c>
    </row>
    <row r="5" spans="1:26" x14ac:dyDescent="0.45">
      <c r="Q5" s="1"/>
      <c r="R5" s="1"/>
      <c r="S5" s="1"/>
      <c r="T5" s="1"/>
      <c r="Z5" s="12" t="s">
        <v>230</v>
      </c>
    </row>
    <row r="6" spans="1:26" x14ac:dyDescent="0.45">
      <c r="Z6" s="13" t="s">
        <v>231</v>
      </c>
    </row>
    <row r="13" spans="1:26" x14ac:dyDescent="0.45">
      <c r="E13" t="s">
        <v>573</v>
      </c>
      <c r="F13" t="s">
        <v>574</v>
      </c>
    </row>
    <row r="14" spans="1:26" x14ac:dyDescent="0.45">
      <c r="E14" t="s">
        <v>579</v>
      </c>
      <c r="F14" t="s">
        <v>575</v>
      </c>
      <c r="J14" t="s">
        <v>591</v>
      </c>
    </row>
    <row r="15" spans="1:26" x14ac:dyDescent="0.45">
      <c r="E15" t="s">
        <v>571</v>
      </c>
      <c r="F15" t="s">
        <v>576</v>
      </c>
    </row>
    <row r="16" spans="1:26" x14ac:dyDescent="0.45">
      <c r="E16" t="s">
        <v>580</v>
      </c>
      <c r="F16" t="s">
        <v>577</v>
      </c>
    </row>
    <row r="17" spans="5:6" x14ac:dyDescent="0.45">
      <c r="E17" t="s">
        <v>572</v>
      </c>
      <c r="F17" t="s">
        <v>578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19D98-9E4E-4D45-A33A-01D29963F924}">
  <dimension ref="A1:Y31"/>
  <sheetViews>
    <sheetView zoomScale="70" zoomScaleNormal="70" workbookViewId="0">
      <selection activeCell="L20" sqref="L20"/>
    </sheetView>
  </sheetViews>
  <sheetFormatPr defaultRowHeight="14.25" x14ac:dyDescent="0.45"/>
  <cols>
    <col min="2" max="2" width="16.265625" bestFit="1" customWidth="1"/>
    <col min="3" max="3" width="18.796875" bestFit="1" customWidth="1"/>
    <col min="4" max="4" width="11.86328125" bestFit="1" customWidth="1"/>
    <col min="5" max="5" width="11.265625" bestFit="1" customWidth="1"/>
    <col min="8" max="8" width="14.265625" customWidth="1"/>
    <col min="9" max="9" width="9.265625" bestFit="1" customWidth="1"/>
    <col min="10" max="10" width="11" customWidth="1"/>
    <col min="11" max="11" width="12.33203125" bestFit="1" customWidth="1"/>
    <col min="12" max="13" width="11.3984375" customWidth="1"/>
    <col min="14" max="14" width="6.3984375" customWidth="1"/>
    <col min="15" max="15" width="9.1328125" customWidth="1"/>
    <col min="17" max="17" width="14" customWidth="1"/>
    <col min="19" max="19" width="13.73046875" customWidth="1"/>
    <col min="21" max="21" width="12.3984375" customWidth="1"/>
    <col min="23" max="23" width="12.9296875" customWidth="1"/>
  </cols>
  <sheetData>
    <row r="1" spans="1:23" x14ac:dyDescent="0.45">
      <c r="A1" t="s">
        <v>520</v>
      </c>
      <c r="B1" s="2" t="s">
        <v>275</v>
      </c>
      <c r="C1" s="2" t="s">
        <v>276</v>
      </c>
      <c r="D1" s="2" t="s">
        <v>522</v>
      </c>
      <c r="E1" s="22" t="s">
        <v>521</v>
      </c>
      <c r="F1" s="22"/>
      <c r="H1" t="s">
        <v>519</v>
      </c>
      <c r="K1" s="2" t="s">
        <v>523</v>
      </c>
      <c r="L1" s="2" t="s">
        <v>525</v>
      </c>
      <c r="M1" s="2" t="s">
        <v>524</v>
      </c>
      <c r="P1" t="s">
        <v>273</v>
      </c>
      <c r="Q1" s="2" t="s">
        <v>270</v>
      </c>
      <c r="R1" s="2" t="s">
        <v>271</v>
      </c>
      <c r="S1" s="2" t="s">
        <v>272</v>
      </c>
      <c r="T1" s="2" t="s">
        <v>235</v>
      </c>
    </row>
    <row r="2" spans="1:23" x14ac:dyDescent="0.45">
      <c r="A2" s="22" t="e" vm="1">
        <f>P5</f>
        <v>#VALUE!</v>
      </c>
      <c r="B2" s="20" cm="1">
        <f t="array" ref="B2">_xlfn.XLOOKUP($O$5, _xlfn._xlws.FILTER('Model Predictions'!$D$2:$D$122, 'Model Predictions'!$A$2:$A$122=8), _xlfn._xlws.FILTER('Model Predictions'!$E$2:$E$122, 'Model Predictions'!$A$2:$A$122=8), " ")</f>
        <v>-7</v>
      </c>
      <c r="C2" s="2" cm="1">
        <f t="array" ref="C2">_xlfn.XLOOKUP($O$5, _xlfn._xlws.FILTER('Model Predictions'!$D$2:$D$122, 'Model Predictions'!$A$2:$A$122=8), _xlfn._xlws.FILTER('Model Predictions'!$F$2:$F$122, 'Model Predictions'!$A$2:$A$122=8), " ")</f>
        <v>40.5</v>
      </c>
      <c r="D2" s="20">
        <f>_xlfn.XLOOKUP(P3,'Self PR'!B:B,'Self PR'!D:D," ")-_xlfn.XLOOKUP(P5,'Self PR'!B:B,'Self PR'!D:D," ") -2</f>
        <v>-9.98</v>
      </c>
      <c r="E2" s="2">
        <v>2025</v>
      </c>
      <c r="F2" s="20" t="e">
        <f>_xlfn.XLOOKUP($C$10,'Power Rating'!$A:$A,'Power Rating'!$D:$D," ")-_xlfn.XLOOKUP($G$10,'Power Rating'!$A:$A,'Power Rating'!$D:$D," ") -2</f>
        <v>#REF!</v>
      </c>
      <c r="H2" s="22" t="e" vm="2">
        <f>P3</f>
        <v>#VALUE!</v>
      </c>
      <c r="I2" s="22" cm="1">
        <f t="array" ref="I2">_xlfn.XLOOKUP($O$3, _xlfn._xlws.FILTER('Model Predictions'!$C$2:$C$122, 'Model Predictions'!$A$2:$A$122=8), _xlfn._xlws.FILTER('Model Predictions'!$K$2:$K$122, 'Model Predictions'!$A$2:$A$122=8), " ")</f>
        <v>25</v>
      </c>
      <c r="K2" s="21" cm="1">
        <f t="array" ref="K2">_xlfn.XLOOKUP($O$5, _xlfn._xlws.FILTER('Model Predictions'!$D$2:$D$122, 'Model Predictions'!$A$2:$A$122=8), _xlfn._xlws.FILTER('Model Predictions'!$P$2:$P$122, 'Model Predictions'!$A$2:$A$122=8), " ") %</f>
        <v>0.15</v>
      </c>
      <c r="L2" s="21" cm="1">
        <f t="array" ref="L2">_xlfn.XLOOKUP($O$5, _xlfn._xlws.FILTER('Model Predictions'!$D$2:$D$122, 'Model Predictions'!$A$2:$A$122=8), _xlfn._xlws.FILTER('Model Predictions'!$N$2:$N$122, 'Model Predictions'!$A$2:$A$122=8), " ")%</f>
        <v>0.74</v>
      </c>
      <c r="M2" s="2" t="str" cm="1">
        <f t="array" ref="M2">_xlfn.XLOOKUP($O$5, _xlfn._xlws.FILTER('Model Predictions'!$D$2:$D$122, 'Model Predictions'!$A$2:$A$122=8), _xlfn._xlws.FILTER('Model Predictions'!$G$2:$G$122, 'Model Predictions'!$A$2:$A$122=8), " ")</f>
        <v>Not Over</v>
      </c>
      <c r="Q2" s="2"/>
      <c r="R2" s="2"/>
      <c r="S2" s="2"/>
      <c r="T2" s="2"/>
    </row>
    <row r="3" spans="1:23" x14ac:dyDescent="0.45">
      <c r="A3" s="22"/>
      <c r="B3" s="2"/>
      <c r="C3" s="2"/>
      <c r="E3" s="2" t="s">
        <v>3</v>
      </c>
      <c r="F3" s="20" t="e">
        <f>_xlfn.XLOOKUP($C$10,'Power Rating'!$F:$F,'Power Rating'!$I:$I," ")-_xlfn.XLOOKUP($G$10,'Power Rating'!$F:$F,'Power Rating'!$I:$I," ") -2</f>
        <v>#VALUE!</v>
      </c>
      <c r="H3" s="22"/>
      <c r="I3" s="22"/>
      <c r="O3" t="str">
        <f>_xlfn.XLOOKUP(P3,Teams!D:D,Teams!E:E, " ")</f>
        <v>CLE</v>
      </c>
      <c r="P3" s="2" t="e" vm="2">
        <f>A10</f>
        <v>#VALUE!</v>
      </c>
      <c r="Q3" s="2">
        <f>_xlfn.XLOOKUP(O3,'2024 Over_Under'!K:K,'2024 Over_Under'!M:M, " ")</f>
        <v>4</v>
      </c>
      <c r="R3" s="2">
        <f>_xlfn.XLOOKUP(O3,'2024 Over_Under'!K:K,'2024 Over_Under'!N:N, " ")</f>
        <v>5</v>
      </c>
      <c r="S3" s="2">
        <f>_xlfn.XLOOKUP(O3,'2024 Over_Under'!K:K,'2024 Over_Under'!O:O, " ")</f>
        <v>2</v>
      </c>
      <c r="T3" s="2">
        <f>_xlfn.XLOOKUP(O3,'2024 Over_Under'!K:K,'2024 Over_Under'!P:P, " ")</f>
        <v>7</v>
      </c>
      <c r="W3" s="1"/>
    </row>
    <row r="4" spans="1:23" x14ac:dyDescent="0.45">
      <c r="A4" s="2"/>
      <c r="E4" s="2" t="s">
        <v>5</v>
      </c>
      <c r="F4" s="20" t="e">
        <f>_xlfn.XLOOKUP($C$10,'Power Rating'!$P:$P,'Power Rating'!$S:$S," ")-_xlfn.XLOOKUP($G$10,'Power Rating'!$K:$K,'Power Rating'!$N:$N," ") -2</f>
        <v>#VALUE!</v>
      </c>
      <c r="H4" s="22" t="e" vm="1">
        <f>P5</f>
        <v>#VALUE!</v>
      </c>
      <c r="I4" s="22" cm="1">
        <f t="array" ref="I4">_xlfn.XLOOKUP($O$5, _xlfn._xlws.FILTER('Model Predictions'!$D$2:$D$122, 'Model Predictions'!$A$2:$A$122=8), _xlfn._xlws.FILTER('Model Predictions'!$L$2:$L$122, 'Model Predictions'!$A$2:$A$122=8), " ")</f>
        <v>22</v>
      </c>
      <c r="K4" t="s">
        <v>527</v>
      </c>
      <c r="M4" s="2" t="s">
        <v>526</v>
      </c>
      <c r="P4" s="2"/>
      <c r="Q4" s="2"/>
      <c r="R4" s="2"/>
      <c r="S4" s="2"/>
      <c r="T4" s="2"/>
    </row>
    <row r="5" spans="1:23" x14ac:dyDescent="0.45">
      <c r="A5" s="2"/>
      <c r="H5" s="22"/>
      <c r="I5" s="22"/>
      <c r="K5" s="15">
        <f>'Model Predictions'!AP2</f>
        <v>0.46296296296296297</v>
      </c>
      <c r="M5" s="15">
        <f>'Model Predictions'!AO2</f>
        <v>0.60185185185185186</v>
      </c>
      <c r="O5" t="str">
        <f>_xlfn.XLOOKUP(P5,Teams!D:D,Teams!E:E, " ")</f>
        <v>NWE</v>
      </c>
      <c r="P5" s="2" t="e" vm="1">
        <f>I10</f>
        <v>#VALUE!</v>
      </c>
      <c r="Q5" s="2">
        <f>_xlfn.XLOOKUP($O$5,'2024 Over_Under'!$R:$R,'2024 Over_Under'!T:T, " ")</f>
        <v>7</v>
      </c>
      <c r="R5" s="2">
        <f>_xlfn.XLOOKUP($O$5,'2024 Over_Under'!$R:$R,'2024 Over_Under'!U:U, " ")</f>
        <v>1</v>
      </c>
      <c r="S5" s="2">
        <f>_xlfn.XLOOKUP($O$5,'2024 Over_Under'!$R:$R,'2024 Over_Under'!V:V, " ")</f>
        <v>3</v>
      </c>
      <c r="T5" s="2">
        <f>_xlfn.XLOOKUP($O$5,'2024 Over_Under'!$R:$R,'2024 Over_Under'!W:W, " ")</f>
        <v>5</v>
      </c>
    </row>
    <row r="6" spans="1:23" x14ac:dyDescent="0.45">
      <c r="A6" s="2"/>
      <c r="I6" s="2"/>
      <c r="P6" s="2"/>
      <c r="Q6" s="2"/>
      <c r="R6" s="2"/>
      <c r="S6" s="2"/>
      <c r="T6" s="2"/>
    </row>
    <row r="7" spans="1:23" ht="15" customHeight="1" x14ac:dyDescent="0.45">
      <c r="K7">
        <f>(C12+H12)/2</f>
        <v>17.55</v>
      </c>
      <c r="L7">
        <f>(U12+P12)/2</f>
        <v>23.799999999999997</v>
      </c>
    </row>
    <row r="8" spans="1:23" x14ac:dyDescent="0.45">
      <c r="L8">
        <f>K7+L7</f>
        <v>41.349999999999994</v>
      </c>
    </row>
    <row r="9" spans="1:23" x14ac:dyDescent="0.45">
      <c r="C9" s="22" t="s">
        <v>224</v>
      </c>
      <c r="D9" s="22"/>
      <c r="G9" s="22" t="s">
        <v>225</v>
      </c>
      <c r="H9" s="22"/>
      <c r="P9" s="22" t="s">
        <v>226</v>
      </c>
      <c r="Q9" s="22"/>
      <c r="T9" s="22" t="s">
        <v>227</v>
      </c>
      <c r="U9" s="22"/>
    </row>
    <row r="10" spans="1:23" x14ac:dyDescent="0.45">
      <c r="A10" s="22" t="e" vm="2">
        <f>_xlfn.XLOOKUP(C10,Teams!$B:$B,Teams!$D:$D, " ")</f>
        <v>#VALUE!</v>
      </c>
      <c r="B10" s="22"/>
      <c r="C10" s="23" t="s">
        <v>99</v>
      </c>
      <c r="D10" s="23"/>
      <c r="G10" s="23" t="s">
        <v>100</v>
      </c>
      <c r="H10" s="23"/>
      <c r="I10" s="22" t="e" vm="1">
        <f>_xlfn.XLOOKUP(G10,Teams!$B:$B,Teams!$D:$D, " ")</f>
        <v>#VALUE!</v>
      </c>
      <c r="J10" s="22"/>
      <c r="N10" s="22" t="e" vm="2">
        <f>_xlfn.XLOOKUP(P10,Teams!$B:$B,Teams!$D:$D, " ")</f>
        <v>#VALUE!</v>
      </c>
      <c r="O10" s="22"/>
      <c r="P10" s="23" t="str">
        <f>C10</f>
        <v>Cleveland Browns</v>
      </c>
      <c r="Q10" s="23"/>
      <c r="T10" s="23" t="str">
        <f>G10</f>
        <v>New England Patriots</v>
      </c>
      <c r="U10" s="23"/>
      <c r="V10" s="22" t="e" vm="1">
        <f>_xlfn.XLOOKUP(T10,Teams!$B:$B,Teams!$D:$D, " ")</f>
        <v>#VALUE!</v>
      </c>
      <c r="W10" s="22"/>
    </row>
    <row r="11" spans="1:23" x14ac:dyDescent="0.45">
      <c r="A11" s="22"/>
      <c r="B11" s="22"/>
      <c r="C11" s="23"/>
      <c r="D11" s="23"/>
      <c r="G11" s="23"/>
      <c r="H11" s="23"/>
      <c r="I11" s="22"/>
      <c r="J11" s="22"/>
      <c r="N11" s="22"/>
      <c r="O11" s="22"/>
      <c r="P11" s="23"/>
      <c r="Q11" s="23"/>
      <c r="T11" s="23"/>
      <c r="U11" s="23"/>
      <c r="V11" s="22"/>
      <c r="W11" s="22"/>
    </row>
    <row r="12" spans="1:23" x14ac:dyDescent="0.45">
      <c r="A12" s="22"/>
      <c r="B12" s="22"/>
      <c r="C12" s="2" t="str">
        <f>_xlfn.XLOOKUP($C$10,'Offense Data 2025'!$B$120:$B$151,'Offense Data 2025'!$U$120:$U$151, " ")</f>
        <v>16.1</v>
      </c>
      <c r="D12" s="8" t="e">
        <f>_xlfn.RANK.EQ(C12,'Offense Data 2025'!$U$120:$U$151,0)</f>
        <v>#N/A</v>
      </c>
      <c r="E12" s="22" t="s">
        <v>113</v>
      </c>
      <c r="F12" s="22"/>
      <c r="G12" s="8">
        <f>_xlfn.RANK.EQ(H12,'Defense Data 2025'!$U$120:$U$151,1)</f>
        <v>5</v>
      </c>
      <c r="H12" s="2">
        <f>_xlfn.XLOOKUP($G$10,'Defense Data 2025'!$B$120:$B$151,'Defense Data 2025'!$U$120:$U$151, " ")</f>
        <v>19</v>
      </c>
      <c r="I12" s="22"/>
      <c r="J12" s="22"/>
      <c r="N12" s="22"/>
      <c r="O12" s="22"/>
      <c r="P12" s="2">
        <f>_xlfn.XLOOKUP($C$10,'Defense Data 2025'!$B$120:$B$151,'Defense Data 2025'!$U$120:$U$151, " ")</f>
        <v>21.7</v>
      </c>
      <c r="Q12" s="8">
        <f>_xlfn.RANK.EQ(P12,'Defense Data 2025'!$U$120:$U$151,1)</f>
        <v>13</v>
      </c>
      <c r="R12" s="22" t="s">
        <v>113</v>
      </c>
      <c r="S12" s="22"/>
      <c r="T12" s="8" t="e">
        <f>_xlfn.RANK.EQ(U12,'Offense Data 2025'!$U$120:$U$151,0)</f>
        <v>#N/A</v>
      </c>
      <c r="U12" s="2" t="str">
        <f>_xlfn.XLOOKUP($G$10,'Offense Data 2025'!$B$120:$B$151,'Offense Data 2025'!$U$120:$U$151, " ")</f>
        <v>25.9</v>
      </c>
      <c r="V12" s="22"/>
      <c r="W12" s="22"/>
    </row>
    <row r="13" spans="1:23" ht="26.65" x14ac:dyDescent="0.85">
      <c r="A13" s="22"/>
      <c r="B13" s="22"/>
      <c r="C13" s="24" t="s">
        <v>172</v>
      </c>
      <c r="D13" s="24"/>
      <c r="E13" s="24"/>
      <c r="F13" s="24"/>
      <c r="G13" s="24"/>
      <c r="H13" s="24"/>
      <c r="I13" s="22"/>
      <c r="J13" s="22"/>
      <c r="N13" s="22"/>
      <c r="O13" s="22"/>
      <c r="P13" s="24" t="s">
        <v>172</v>
      </c>
      <c r="Q13" s="24"/>
      <c r="R13" s="24"/>
      <c r="S13" s="24"/>
      <c r="T13" s="24"/>
      <c r="U13" s="24"/>
      <c r="V13" s="22"/>
      <c r="W13" s="22"/>
    </row>
    <row r="14" spans="1:23" x14ac:dyDescent="0.45">
      <c r="A14" s="22"/>
      <c r="B14" s="22"/>
      <c r="C14" s="2">
        <f>_xlfn.XLOOKUP($C$10,'Offense Data 2025'!$B$42:$B$73,'Offense Data 2025'!$F$42:$F$73, " ")</f>
        <v>58.8</v>
      </c>
      <c r="D14" s="8">
        <f>_xlfn.RANK.EQ(C14,'Offense Data 2025'!$F$42:$F$73,0)</f>
        <v>30</v>
      </c>
      <c r="E14" s="22" t="s">
        <v>114</v>
      </c>
      <c r="F14" s="22"/>
      <c r="G14" s="8">
        <f>_xlfn.RANK.EQ(H14,'Defense Data 2025'!$F$42:$F$73,1)</f>
        <v>30</v>
      </c>
      <c r="H14" s="2">
        <f>_xlfn.XLOOKUP($G$10,'Defense Data 2025'!$B$42:$B$73,'Defense Data 2025'!$F$42:$F$73, " ")</f>
        <v>72.2</v>
      </c>
      <c r="I14" s="22"/>
      <c r="J14" s="22"/>
      <c r="N14" s="22"/>
      <c r="O14" s="22"/>
      <c r="P14" s="2">
        <f>_xlfn.XLOOKUP($C$10,'Defense Data 2025'!$B$42:$B$73,'Defense Data 2025'!$F$42:$F$73, " ")</f>
        <v>65.5</v>
      </c>
      <c r="Q14" s="8">
        <f>_xlfn.RANK.EQ(P14,'Defense Data 2025'!$F$42:$F$73,1)</f>
        <v>16</v>
      </c>
      <c r="R14" s="22" t="s">
        <v>114</v>
      </c>
      <c r="S14" s="22"/>
      <c r="T14" s="8">
        <f>_xlfn.RANK.EQ(U14,'Offense Data 2025'!$F$42:$F$73,0)</f>
        <v>1</v>
      </c>
      <c r="U14" s="2">
        <f>_xlfn.XLOOKUP($G$10,'Offense Data 2025'!$B$42:$B$73,'Offense Data 2025'!$F$42:$F$73, " ")</f>
        <v>75</v>
      </c>
      <c r="V14" s="22"/>
      <c r="W14" s="22"/>
    </row>
    <row r="15" spans="1:23" x14ac:dyDescent="0.45">
      <c r="C15" s="2">
        <f>_xlfn.XLOOKUP($C$10,'Offense Data 2025'!$B$42:$B$73,'Offense Data 2025'!$P$42:$P$73, " ")</f>
        <v>178.1</v>
      </c>
      <c r="D15" s="8">
        <f>_xlfn.RANK.EQ(C15,'Offense Data 2025'!$P$42:$P$73,0)</f>
        <v>30</v>
      </c>
      <c r="E15" s="22" t="s">
        <v>169</v>
      </c>
      <c r="F15" s="22"/>
      <c r="G15" s="8">
        <f>_xlfn.RANK.EQ(H15,'Defense Data 2025'!$P$42:$P$73,1)</f>
        <v>24</v>
      </c>
      <c r="H15" s="2">
        <f>_xlfn.XLOOKUP($G$10,'Defense Data 2025'!$B$42:$B$73,'Defense Data 2025'!$P$42:$P$73, " ")</f>
        <v>235.7</v>
      </c>
      <c r="P15" s="2">
        <f>_xlfn.XLOOKUP($C$10,'Defense Data 2025'!$B$42:$B$73,'Defense Data 2025'!$P$42:$P$73, " ")</f>
        <v>173.7</v>
      </c>
      <c r="Q15" s="8">
        <f>_xlfn.RANK.EQ(P15,'Defense Data 2025'!$P$42:$P$73,1)</f>
        <v>3</v>
      </c>
      <c r="R15" s="22" t="s">
        <v>169</v>
      </c>
      <c r="S15" s="22"/>
      <c r="T15" s="8">
        <f>_xlfn.RANK.EQ(U15,'Offense Data 2025'!$P$42:$P$73,0)</f>
        <v>8</v>
      </c>
      <c r="U15" s="2">
        <f>_xlfn.XLOOKUP($G$10,'Offense Data 2025'!$B$42:$B$73,'Offense Data 2025'!$P$42:$P$73, " ")</f>
        <v>239.9</v>
      </c>
    </row>
    <row r="16" spans="1:23" x14ac:dyDescent="0.45">
      <c r="C16" s="2">
        <f>_xlfn.XLOOKUP($C$10,'Offense Data 2025'!$B$42:$B$73,'Offense Data 2025'!$G$42:$G$73, " ")</f>
        <v>1247</v>
      </c>
      <c r="D16" s="8">
        <f>_xlfn.RANK.EQ(C16,'Offense Data 2025'!$G$42:$G$73,0)</f>
        <v>27</v>
      </c>
      <c r="E16" s="22" t="s">
        <v>115</v>
      </c>
      <c r="F16" s="22"/>
      <c r="G16" s="8">
        <f>_xlfn.RANK.EQ(H16,'Defense Data 2025'!$G$42:$G$73,1)</f>
        <v>26</v>
      </c>
      <c r="H16" s="2">
        <f>_xlfn.XLOOKUP($G$10,'Defense Data 2025'!$B$42:$B$73,'Defense Data 2025'!$G$42:$G$73, " ")</f>
        <v>1650</v>
      </c>
      <c r="P16" s="2">
        <f>_xlfn.XLOOKUP($C$10,'Defense Data 2025'!$B$42:$B$73,'Defense Data 2025'!$G$42:$G$73, " ")</f>
        <v>1216</v>
      </c>
      <c r="Q16" s="8">
        <f>_xlfn.RANK.EQ(P16,'Defense Data 2025'!$G$42:$G$73,1)</f>
        <v>5</v>
      </c>
      <c r="R16" s="22" t="s">
        <v>115</v>
      </c>
      <c r="S16" s="22"/>
      <c r="T16" s="8">
        <f>_xlfn.RANK.EQ(U16,'Offense Data 2025'!$G$42:$G$73,0)</f>
        <v>8</v>
      </c>
      <c r="U16" s="2">
        <f>_xlfn.XLOOKUP($G$10,'Offense Data 2025'!$B$42:$B$73,'Offense Data 2025'!$G$42:$G$73, " ")</f>
        <v>1679</v>
      </c>
    </row>
    <row r="17" spans="3:25" x14ac:dyDescent="0.45">
      <c r="C17" s="2">
        <f>_xlfn.XLOOKUP($C$10,'Offense Data 2025'!$B$42:$B$73,'Offense Data 2025'!$H$42:$H$73, " ")</f>
        <v>5</v>
      </c>
      <c r="D17" s="8">
        <f>_xlfn.RANK.EQ(C17,'Offense Data 2025'!$H$42:$H$73,0)</f>
        <v>30</v>
      </c>
      <c r="E17" s="22" t="s">
        <v>116</v>
      </c>
      <c r="F17" s="22"/>
      <c r="G17" s="8">
        <f>_xlfn.RANK.EQ(H17,'Defense Data 2025'!$H$42:$H$73,1)</f>
        <v>13</v>
      </c>
      <c r="H17" s="2">
        <f>_xlfn.XLOOKUP($G$10,'Defense Data 2025'!$B$42:$B$73,'Defense Data 2025'!$H$42:$H$73, " ")</f>
        <v>10</v>
      </c>
      <c r="P17" s="2">
        <f>_xlfn.XLOOKUP($C$10,'Defense Data 2025'!$B$42:$B$73,'Defense Data 2025'!$H$42:$H$73, " ")</f>
        <v>12</v>
      </c>
      <c r="Q17" s="8">
        <f>_xlfn.RANK.EQ(P17,'Defense Data 2025'!$H$42:$H$73,1)</f>
        <v>22</v>
      </c>
      <c r="R17" s="22" t="s">
        <v>116</v>
      </c>
      <c r="S17" s="22"/>
      <c r="T17" s="8">
        <f>_xlfn.RANK.EQ(U17,'Offense Data 2025'!$H$42:$H$73,0)</f>
        <v>9</v>
      </c>
      <c r="U17" s="2">
        <f>_xlfn.XLOOKUP($G$10,'Offense Data 2025'!$B$42:$B$73,'Offense Data 2025'!$H$42:$H$73, " ")</f>
        <v>12</v>
      </c>
    </row>
    <row r="18" spans="3:25" x14ac:dyDescent="0.45">
      <c r="C18" s="2">
        <f>_xlfn.XLOOKUP($C$10,'Offense Data 2025'!$B$42:$B$73,'Offense Data 2025'!$J$42:$J$73, " ")</f>
        <v>6</v>
      </c>
      <c r="D18" s="8">
        <f>_xlfn.RANK.EQ(C18,'Offense Data 2025'!$J$42:$J$73,1)</f>
        <v>25</v>
      </c>
      <c r="E18" s="22" t="s">
        <v>170</v>
      </c>
      <c r="F18" s="22"/>
      <c r="G18" s="8">
        <f>_xlfn.RANK.EQ(H18,'Defense Data 2025'!$J$42:$J$73,0)</f>
        <v>11</v>
      </c>
      <c r="H18" s="2">
        <f>_xlfn.XLOOKUP($G$10,'Defense Data 2025'!$B$42:$B$73,'Defense Data 2025'!$J$42:$J$73, " ")</f>
        <v>5</v>
      </c>
      <c r="P18" s="2">
        <f>_xlfn.XLOOKUP($C$10,'Defense Data 2025'!$B$42:$B$73,'Defense Data 2025'!$J$42:$J$73, " ")</f>
        <v>5</v>
      </c>
      <c r="Q18" s="8">
        <f>_xlfn.RANK.EQ(P18,'Defense Data 2025'!$J$42:$J$73,0)</f>
        <v>11</v>
      </c>
      <c r="R18" s="22" t="s">
        <v>223</v>
      </c>
      <c r="S18" s="22"/>
      <c r="T18" s="8">
        <f>_xlfn.RANK.EQ(U18,'Offense Data 2025'!$J$42:$J$73,1)</f>
        <v>2</v>
      </c>
      <c r="U18" s="2">
        <f>_xlfn.XLOOKUP($G$10,'Offense Data 2025'!$B$42:$B$73,'Offense Data 2025'!$J$42:$J$73, " ")</f>
        <v>2</v>
      </c>
    </row>
    <row r="19" spans="3:25" x14ac:dyDescent="0.45">
      <c r="C19" s="2">
        <f>_xlfn.XLOOKUP($C$10,'Offense Data 2025'!$B$42:$B$73,'Offense Data 2025'!$R$42:$R$73, " ")</f>
        <v>19</v>
      </c>
      <c r="D19" s="8">
        <f>_xlfn.RANK.EQ(C19,'Offense Data 2025'!$R$42:$R$73,1)</f>
        <v>21</v>
      </c>
      <c r="E19" s="22" t="s">
        <v>171</v>
      </c>
      <c r="F19" s="22"/>
      <c r="G19" s="8">
        <f>_xlfn.RANK.EQ(H19,'Defense Data 2025'!$R$42:$R$73,0)</f>
        <v>9</v>
      </c>
      <c r="H19" s="2">
        <f>_xlfn.XLOOKUP($G$10,'Defense Data 2025'!$B$42:$B$73,'Defense Data 2025'!$R$42:$R$73, " ")</f>
        <v>18</v>
      </c>
      <c r="P19" s="2">
        <f>_xlfn.XLOOKUP($C$10,'Defense Data 2025'!$B$42:$B$73,'Defense Data 2025'!$R$42:$R$73, " ")</f>
        <v>18</v>
      </c>
      <c r="Q19" s="8">
        <f>_xlfn.RANK.EQ(P19,'Defense Data 2025'!$R$42:$R$73,0)</f>
        <v>9</v>
      </c>
      <c r="R19" s="22" t="s">
        <v>171</v>
      </c>
      <c r="S19" s="22"/>
      <c r="T19" s="8">
        <f>_xlfn.RANK.EQ(U19,'Offense Data 2025'!$R$42:$R$73,1)</f>
        <v>28</v>
      </c>
      <c r="U19" s="2">
        <f>_xlfn.XLOOKUP($G$10,'Offense Data 2025'!$B$42:$B$73,'Offense Data 2025'!$R$42:$R$73, " ")</f>
        <v>22</v>
      </c>
    </row>
    <row r="20" spans="3:25" ht="26.65" x14ac:dyDescent="0.85">
      <c r="C20" s="24" t="s">
        <v>173</v>
      </c>
      <c r="D20" s="24"/>
      <c r="E20" s="24"/>
      <c r="F20" s="24"/>
      <c r="G20" s="24"/>
      <c r="H20" s="24"/>
      <c r="P20" s="24" t="s">
        <v>173</v>
      </c>
      <c r="Q20" s="24"/>
      <c r="R20" s="24"/>
      <c r="S20" s="24"/>
      <c r="T20" s="24"/>
      <c r="U20" s="24"/>
      <c r="V20" s="7"/>
      <c r="W20" s="7"/>
      <c r="X20" s="7"/>
      <c r="Y20" s="7"/>
    </row>
    <row r="21" spans="3:25" ht="16.5" customHeight="1" x14ac:dyDescent="0.45">
      <c r="C21" s="2">
        <f>_xlfn.XLOOKUP($C$10,'Offense Data 2025'!$B$81:$B$112,'Offense Data 2025'!$D$81:$D$112, " ")</f>
        <v>174</v>
      </c>
      <c r="D21" s="8">
        <f>_xlfn.RANK.EQ(C21,'Offense Data 2025'!$D$81:$D$112,0)</f>
        <v>23</v>
      </c>
      <c r="E21" s="22" t="s">
        <v>117</v>
      </c>
      <c r="F21" s="22"/>
      <c r="G21" s="8">
        <f>_xlfn.RANK.EQ(H21,'Defense Data 2025'!$D$81:$D$112,1)</f>
        <v>31</v>
      </c>
      <c r="H21" s="2">
        <f>_xlfn.XLOOKUP($G$10,'Defense Data 2025'!$B$42:$B$73,'Defense Data 2025'!$D$81:$D$112, " ")</f>
        <v>218</v>
      </c>
      <c r="P21" s="2">
        <f>_xlfn.XLOOKUP($C$10,'Defense Data 2025'!$B$42:$B$73,'Defense Data 2025'!$D$81:$D$112, " ")</f>
        <v>177</v>
      </c>
      <c r="Q21" s="8">
        <f>_xlfn.RANK.EQ(P21,'Defense Data 2025'!$D$81:$D$112,1)</f>
        <v>20</v>
      </c>
      <c r="R21" s="22" t="s">
        <v>117</v>
      </c>
      <c r="S21" s="22"/>
      <c r="T21" s="8">
        <f>_xlfn.RANK.EQ(U21,'Offense Data 2025'!$D$81:$D$112,0)</f>
        <v>8</v>
      </c>
      <c r="U21" s="2">
        <f>_xlfn.XLOOKUP($G$10,'Offense Data 2025'!$B$81:$B$112,'Offense Data 2025'!$D$81:$D$112, " ")</f>
        <v>194</v>
      </c>
      <c r="V21" s="22"/>
      <c r="W21" s="22"/>
      <c r="X21" s="8"/>
      <c r="Y21" s="2"/>
    </row>
    <row r="22" spans="3:25" x14ac:dyDescent="0.45">
      <c r="C22" s="2">
        <f>_xlfn.XLOOKUP($C$10,'Offense Data 2025'!$B$81:$B$112,'Offense Data 2025'!$E$81:$E$112, " ")</f>
        <v>648</v>
      </c>
      <c r="D22" s="8">
        <f>_xlfn.RANK.EQ(C22,'Offense Data 2025'!$E$81:$E$112,0)</f>
        <v>25</v>
      </c>
      <c r="E22" s="22" t="s">
        <v>118</v>
      </c>
      <c r="F22" s="22"/>
      <c r="G22" s="8">
        <f>_xlfn.RANK.EQ(H22,'Defense Data 2025'!$E$81:$E$112,1)</f>
        <v>26</v>
      </c>
      <c r="H22" s="2">
        <f>_xlfn.XLOOKUP($G$10,'Defense Data 2025'!$B$42:$B$73,'Defense Data 2025'!$E$81:$E$112, " ")</f>
        <v>906</v>
      </c>
      <c r="P22" s="2">
        <f>_xlfn.XLOOKUP($C$10,'Defense Data 2025'!$B$42:$B$73,'Defense Data 2025'!$E$81:$E$112, " ")</f>
        <v>577</v>
      </c>
      <c r="Q22" s="8">
        <f>_xlfn.RANK.EQ(P22,'Defense Data 2025'!$E$81:$E$112,1)</f>
        <v>5</v>
      </c>
      <c r="R22" s="22" t="s">
        <v>118</v>
      </c>
      <c r="S22" s="22"/>
      <c r="T22" s="8">
        <f>_xlfn.RANK.EQ(U22,'Offense Data 2025'!$E$81:$E$112,0)</f>
        <v>18</v>
      </c>
      <c r="U22" s="2">
        <f>_xlfn.XLOOKUP($G$10,'Offense Data 2025'!$B$81:$B$112,'Offense Data 2025'!$E$81:$E$112, " ")</f>
        <v>724</v>
      </c>
      <c r="V22" s="22"/>
      <c r="W22" s="22"/>
      <c r="X22" s="8"/>
      <c r="Y22" s="2"/>
    </row>
    <row r="23" spans="3:25" x14ac:dyDescent="0.45">
      <c r="C23" s="2">
        <f>_xlfn.XLOOKUP($C$10,'Offense Data 2025'!$B$81:$B$112,'Offense Data 2025'!$H$81:$H$112, " ")</f>
        <v>3.7</v>
      </c>
      <c r="D23" s="8">
        <f>_xlfn.RANK.EQ(C23,'Offense Data 2025'!$H$81:$H$112,0)</f>
        <v>27</v>
      </c>
      <c r="E23" s="22" t="s">
        <v>174</v>
      </c>
      <c r="F23" s="22"/>
      <c r="G23" s="8">
        <f>_xlfn.RANK.EQ(H23,'Defense Data 2025'!$G$81:$G$112,1)</f>
        <v>15</v>
      </c>
      <c r="H23" s="2">
        <f>_xlfn.XLOOKUP($G$10,'Defense Data 2025'!$B$42:$B$73,'Defense Data 2025'!$G$81:$G$112, " ")</f>
        <v>4.2</v>
      </c>
      <c r="P23" s="2">
        <f>_xlfn.XLOOKUP($C$10,'Defense Data 2025'!$B$42:$B$73,'Defense Data 2025'!$G$81:$G$112, " ")</f>
        <v>3.3</v>
      </c>
      <c r="Q23" s="8">
        <f>_xlfn.RANK.EQ(P23,'Defense Data 2025'!$G$81:$G$112,1)</f>
        <v>1</v>
      </c>
      <c r="R23" s="22" t="s">
        <v>174</v>
      </c>
      <c r="S23" s="22"/>
      <c r="T23" s="8">
        <f>_xlfn.RANK.EQ(U23,'Offense Data 2025'!$H$81:$H$112,0)</f>
        <v>27</v>
      </c>
      <c r="U23" s="2">
        <f>_xlfn.XLOOKUP($G$10,'Offense Data 2025'!$B$81:$B$112,'Offense Data 2025'!$H$81:$H$112, " ")</f>
        <v>3.7</v>
      </c>
      <c r="V23" s="22"/>
      <c r="W23" s="22"/>
      <c r="X23" s="8"/>
      <c r="Y23" s="2"/>
    </row>
    <row r="24" spans="3:25" x14ac:dyDescent="0.45">
      <c r="C24" s="2">
        <f>_xlfn.XLOOKUP($C$10,'Offense Data 2025'!$B$81:$B$112,'Offense Data 2025'!$I$81:$I$112, " ")</f>
        <v>92.6</v>
      </c>
      <c r="D24" s="8">
        <f>_xlfn.RANK.EQ(C24,'Offense Data 2025'!$I$81:$I$112,0)</f>
        <v>28</v>
      </c>
      <c r="E24" s="22" t="s">
        <v>175</v>
      </c>
      <c r="F24" s="22"/>
      <c r="G24" s="8">
        <f>_xlfn.RANK.EQ(H24,'Defense Data 2025'!$H$81:$H$112,1)</f>
        <v>24</v>
      </c>
      <c r="H24" s="2">
        <f>_xlfn.XLOOKUP($G$10,'Defense Data 2025'!$B$42:$B$73,'Defense Data 2025'!$H$81:$H$112, " ")</f>
        <v>129.4</v>
      </c>
      <c r="P24" s="2">
        <f>_xlfn.XLOOKUP($C$10,'Defense Data 2025'!$B$42:$B$73,'Defense Data 2025'!$H$81:$H$112, " ")</f>
        <v>82.4</v>
      </c>
      <c r="Q24" s="8">
        <f>_xlfn.RANK.EQ(P24,'Defense Data 2025'!$H$81:$H$112,1)</f>
        <v>4</v>
      </c>
      <c r="R24" s="22" t="s">
        <v>175</v>
      </c>
      <c r="S24" s="22"/>
      <c r="T24" s="8">
        <f>_xlfn.RANK.EQ(U24,'Offense Data 2025'!$I$81:$I$112,0)</f>
        <v>21</v>
      </c>
      <c r="U24" s="2">
        <f>_xlfn.XLOOKUP($G$10,'Offense Data 2025'!$B$81:$B$112,'Offense Data 2025'!$I$81:$I$112, " ")</f>
        <v>103.4</v>
      </c>
      <c r="V24" s="22"/>
      <c r="W24" s="22"/>
      <c r="X24" s="8"/>
      <c r="Y24" s="10"/>
    </row>
    <row r="25" spans="3:25" x14ac:dyDescent="0.45">
      <c r="C25" s="2">
        <f>_xlfn.XLOOKUP($C$10,'Offense Data 2025'!$B$81:$B$112,'Offense Data 2025'!$F$81:$F$112, " ")</f>
        <v>6</v>
      </c>
      <c r="D25" s="8">
        <f>_xlfn.RANK.EQ(C25,'Offense Data 2025'!$F$81:$F$112,0)</f>
        <v>13</v>
      </c>
      <c r="E25" s="22" t="s">
        <v>176</v>
      </c>
      <c r="F25" s="22"/>
      <c r="G25" s="8">
        <f>_xlfn.RANK.EQ(H25,'Defense Data 2025'!$F$81:$F$112,1)</f>
        <v>18</v>
      </c>
      <c r="H25" s="2">
        <f>_xlfn.XLOOKUP($G$10,'Defense Data 2025'!$B$42:$B$73,'Defense Data 2025'!$F$81:$F$112, " ")</f>
        <v>6</v>
      </c>
      <c r="P25" s="2">
        <f>_xlfn.XLOOKUP($C$10,'Defense Data 2025'!$B$42:$B$73,'Defense Data 2025'!$F$81:$F$112, " ")</f>
        <v>3</v>
      </c>
      <c r="Q25" s="8">
        <f>_xlfn.RANK.EQ(P25,'Defense Data 2025'!$F$81:$F$112,1)</f>
        <v>3</v>
      </c>
      <c r="R25" s="22" t="s">
        <v>176</v>
      </c>
      <c r="S25" s="22"/>
      <c r="T25" s="8">
        <f>_xlfn.RANK.EQ(U25,'Offense Data 2025'!$F$81:$F$112,0)</f>
        <v>12</v>
      </c>
      <c r="U25" s="2">
        <f>_xlfn.XLOOKUP($G$10,'Offense Data 2025'!$B$81:$B$112,'Offense Data 2025'!$F$81:$F$112, " ")</f>
        <v>7</v>
      </c>
    </row>
    <row r="26" spans="3:25" x14ac:dyDescent="0.45">
      <c r="C26" s="2">
        <f>_xlfn.XLOOKUP($C$10,'Offense Data 2025'!$B$81:$B$112,'Offense Data 2025'!$J$81:$J$112, " ")</f>
        <v>4</v>
      </c>
      <c r="D26" s="8">
        <f>_xlfn.RANK.EQ(C26,'Offense Data 2025'!$J$81:$J$112,1)</f>
        <v>2</v>
      </c>
      <c r="E26" s="22" t="s">
        <v>177</v>
      </c>
      <c r="F26" s="22"/>
      <c r="G26" s="8">
        <f>_xlfn.RANK.EQ(H26,'Defense Data 2025'!$I$3:$I$34,0)</f>
        <v>9</v>
      </c>
      <c r="H26" s="2">
        <f>_xlfn.XLOOKUP(G10,'Defense Data 2025'!$B$3:$B$34,'Defense Data 2025'!$I$3:$I$34, " ")</f>
        <v>4</v>
      </c>
      <c r="P26" s="2">
        <f>_xlfn.XLOOKUP(C10,'Defense Data 2025'!$B$3:$B$34,'Defense Data 2025'!$I$3:$I$34, " ")</f>
        <v>3</v>
      </c>
      <c r="Q26" s="8">
        <f>_xlfn.RANK.EQ(P26,'Defense Data 2025'!$I$3:$I$34,0)</f>
        <v>13</v>
      </c>
      <c r="R26" s="22" t="s">
        <v>177</v>
      </c>
      <c r="S26" s="22"/>
      <c r="T26" s="8">
        <f>_xlfn.RANK.EQ(U26,'Offense Data 2025'!$J$81:$J$112,1)</f>
        <v>28</v>
      </c>
      <c r="U26" s="2">
        <f>_xlfn.XLOOKUP($G$10,'Offense Data 2025'!$B$81:$B$112,'Offense Data 2025'!$J$81:$J$112, " ")</f>
        <v>10</v>
      </c>
    </row>
    <row r="27" spans="3:25" ht="26.65" x14ac:dyDescent="0.85">
      <c r="C27" s="24" t="s">
        <v>211</v>
      </c>
      <c r="D27" s="24"/>
      <c r="E27" s="24"/>
      <c r="F27" s="24"/>
      <c r="G27" s="24"/>
      <c r="H27" s="24"/>
    </row>
    <row r="28" spans="3:25" x14ac:dyDescent="0.45">
      <c r="C28" s="2">
        <f>_xlfn.XLOOKUP($C$10,'Offense Data 2025'!$B$159:$B$190,'Offense Data 2025'!$F$159:$F$190, " ")</f>
        <v>26.9</v>
      </c>
      <c r="D28" s="8">
        <f>_xlfn.RANK.EQ(C28,'Offense Data 2025'!$F$159:$F$190,0)</f>
        <v>32</v>
      </c>
      <c r="E28" s="22" t="s">
        <v>217</v>
      </c>
      <c r="F28" s="22"/>
      <c r="G28" s="8">
        <f>_xlfn.RANK.EQ(H28,'Offense Data 2025'!$F$159:$F$190,0)</f>
        <v>14</v>
      </c>
      <c r="H28" s="2">
        <f>_xlfn.XLOOKUP(G10,'Offense Data 2025'!$B$159:$B$190,'Offense Data 2025'!$F$159:$F$190, " ")</f>
        <v>41.8</v>
      </c>
    </row>
    <row r="29" spans="3:25" x14ac:dyDescent="0.45">
      <c r="C29" s="2">
        <f>_xlfn.XLOOKUP($C$10,'Offense Data 2025'!$B$159:$B$190,'Offense Data 2025'!$H$159:$H$190, " ")</f>
        <v>6.1</v>
      </c>
      <c r="D29" s="8">
        <f>_xlfn.RANK.EQ(C29,'Offense Data 2025'!$H$159:$H$190,0)</f>
        <v>13</v>
      </c>
      <c r="E29" s="22" t="s">
        <v>218</v>
      </c>
      <c r="F29" s="22"/>
      <c r="G29" s="8">
        <f>_xlfn.RANK.EQ(H29,'Offense Data 2025'!$H$159:$H$190,0)</f>
        <v>8</v>
      </c>
      <c r="H29" s="2">
        <f>_xlfn.XLOOKUP(G10,'Offense Data 2025'!$B$159:$B$190,'Offense Data 2025'!$H$159:$H$190, " ")</f>
        <v>6.4</v>
      </c>
    </row>
    <row r="30" spans="3:25" x14ac:dyDescent="0.45">
      <c r="C30" s="2">
        <f>_xlfn.XLOOKUP($C$10,'Offense Data 2025'!$B$159:$B$190,'Offense Data 2025'!$I$159:$I$190, " ")</f>
        <v>24.3</v>
      </c>
      <c r="D30" s="8">
        <f>_xlfn.RANK.EQ(C30,'Offense Data 2025'!$I$159:$I$190,0)</f>
        <v>31</v>
      </c>
      <c r="E30" s="22" t="s">
        <v>219</v>
      </c>
      <c r="F30" s="22"/>
      <c r="G30" s="8">
        <f>_xlfn.RANK.EQ(H30,'Offense Data 2025'!$I$159:$I$190,0)</f>
        <v>6</v>
      </c>
      <c r="H30" s="2">
        <f>_xlfn.XLOOKUP(G10,'Offense Data 2025'!$B$159:$B$190,'Offense Data 2025'!$I$159:$I$190, " ")</f>
        <v>35.5</v>
      </c>
    </row>
    <row r="31" spans="3:25" x14ac:dyDescent="0.45">
      <c r="C31" s="19">
        <f>_xlfn.XLOOKUP($C$10,'Offense Data 2025'!$B$159:$B$190,'Offense Data 2025'!$K$159:$K$190, " ")</f>
        <v>0.11527777777777778</v>
      </c>
      <c r="D31" s="8">
        <f>_xlfn.RANK.EQ(C31,'Offense Data 2025'!$K$159:$K$190,0)</f>
        <v>20</v>
      </c>
      <c r="E31" s="22" t="s">
        <v>220</v>
      </c>
      <c r="F31" s="22"/>
      <c r="G31" s="8">
        <f>_xlfn.RANK.EQ(H31,'Offense Data 2025'!$K$159:$K$190,0)</f>
        <v>4</v>
      </c>
      <c r="H31" s="19">
        <f>_xlfn.XLOOKUP(G10,'Offense Data 2025'!$B$159:$B$190,'Offense Data 2025'!$K$159:$K$190, " ")</f>
        <v>0.13472222222222222</v>
      </c>
    </row>
  </sheetData>
  <mergeCells count="57">
    <mergeCell ref="E22:F22"/>
    <mergeCell ref="E29:F29"/>
    <mergeCell ref="E30:F30"/>
    <mergeCell ref="E31:F31"/>
    <mergeCell ref="E23:F23"/>
    <mergeCell ref="C27:H27"/>
    <mergeCell ref="E24:F24"/>
    <mergeCell ref="E25:F25"/>
    <mergeCell ref="E26:F26"/>
    <mergeCell ref="E28:F28"/>
    <mergeCell ref="A10:B14"/>
    <mergeCell ref="I10:J14"/>
    <mergeCell ref="R12:S12"/>
    <mergeCell ref="G10:H11"/>
    <mergeCell ref="G9:H9"/>
    <mergeCell ref="P10:Q11"/>
    <mergeCell ref="P9:Q9"/>
    <mergeCell ref="C13:H13"/>
    <mergeCell ref="C9:D9"/>
    <mergeCell ref="C10:D11"/>
    <mergeCell ref="E12:F12"/>
    <mergeCell ref="N10:O14"/>
    <mergeCell ref="E14:F14"/>
    <mergeCell ref="R25:S25"/>
    <mergeCell ref="R26:S26"/>
    <mergeCell ref="R18:S18"/>
    <mergeCell ref="R19:S19"/>
    <mergeCell ref="P20:U20"/>
    <mergeCell ref="R21:S21"/>
    <mergeCell ref="R22:S22"/>
    <mergeCell ref="T9:U9"/>
    <mergeCell ref="T10:U11"/>
    <mergeCell ref="V10:W14"/>
    <mergeCell ref="V21:W21"/>
    <mergeCell ref="H2:H3"/>
    <mergeCell ref="C20:H20"/>
    <mergeCell ref="E21:F21"/>
    <mergeCell ref="E19:F19"/>
    <mergeCell ref="E15:F15"/>
    <mergeCell ref="E16:F16"/>
    <mergeCell ref="E17:F17"/>
    <mergeCell ref="E18:F18"/>
    <mergeCell ref="P13:U13"/>
    <mergeCell ref="R14:S14"/>
    <mergeCell ref="R15:S15"/>
    <mergeCell ref="R16:S16"/>
    <mergeCell ref="R17:S17"/>
    <mergeCell ref="V22:W22"/>
    <mergeCell ref="V23:W23"/>
    <mergeCell ref="V24:W24"/>
    <mergeCell ref="R23:S23"/>
    <mergeCell ref="R24:S24"/>
    <mergeCell ref="E1:F1"/>
    <mergeCell ref="H4:H5"/>
    <mergeCell ref="I2:I3"/>
    <mergeCell ref="I4:I5"/>
    <mergeCell ref="A2:A3"/>
  </mergeCells>
  <conditionalFormatting sqref="A1:E1 O1 S1:T1 D1:D2 I1:I2 Y1:AR2 A2:F4 O2:T6 X3:AR3 I4 W4:AR4 K4:K5 M4:M5 A5:E5 Z5:AR19 A6:F6 A7:D8 F7:H8 P7:S8 A9:H11 P9:U26 I10 C12:H26 A15:B24 V20:AR26 A25:F26 I25:M26 A27:AR28 A29:N33 U29:AR34 A34:I36 L34:M36 T35:AR39 A37:M39 A40:AR43 A44:M61 T44:AR61 A62:AR171">
    <cfRule type="containsText" dxfId="128" priority="132" operator="containsText" text="Tennessee Titans">
      <formula>NOT(ISERROR(SEARCH("Tennessee Titans",A1)))</formula>
    </cfRule>
    <cfRule type="containsText" dxfId="127" priority="133" operator="containsText" text="Tampa Bay Buccaneers">
      <formula>NOT(ISERROR(SEARCH("Tampa Bay Buccaneers",A1)))</formula>
    </cfRule>
    <cfRule type="containsText" dxfId="126" priority="134" operator="containsText" text="Seattle Seahawks">
      <formula>NOT(ISERROR(SEARCH("Seattle Seahawks",A1)))</formula>
    </cfRule>
    <cfRule type="containsText" dxfId="125" priority="135" operator="containsText" text="San Francisco 49ers">
      <formula>NOT(ISERROR(SEARCH("San Francisco 49ers",A1)))</formula>
    </cfRule>
    <cfRule type="containsText" dxfId="124" priority="136" operator="containsText" text="Pittsburgh Steelers">
      <formula>NOT(ISERROR(SEARCH("Pittsburgh Steelers",A1)))</formula>
    </cfRule>
    <cfRule type="containsText" dxfId="123" priority="137" operator="containsText" text="New York Jets">
      <formula>NOT(ISERROR(SEARCH("New York Jets",A1)))</formula>
    </cfRule>
    <cfRule type="containsText" dxfId="122" priority="138" operator="containsText" text="New York Giants">
      <formula>NOT(ISERROR(SEARCH("New York Giants",A1)))</formula>
    </cfRule>
    <cfRule type="containsText" dxfId="121" priority="139" operator="containsText" text="New Orleans Saints">
      <formula>NOT(ISERROR(SEARCH("New Orleans Saints",A1)))</formula>
    </cfRule>
    <cfRule type="containsText" dxfId="120" priority="140" operator="containsText" text="New England Patriots">
      <formula>NOT(ISERROR(SEARCH("New England Patriots",A1)))</formula>
    </cfRule>
    <cfRule type="containsText" dxfId="119" priority="141" operator="containsText" text="Minnesota Vikings">
      <formula>NOT(ISERROR(SEARCH("Minnesota Vikings",A1)))</formula>
    </cfRule>
    <cfRule type="containsText" dxfId="118" priority="142" operator="containsText" text="Miami Dolphins">
      <formula>NOT(ISERROR(SEARCH("Miami Dolphins",A1)))</formula>
    </cfRule>
    <cfRule type="containsText" dxfId="117" priority="143" operator="containsText" text="Los Angeles Rams">
      <formula>NOT(ISERROR(SEARCH("Los Angeles Rams",A1)))</formula>
    </cfRule>
    <cfRule type="containsText" dxfId="116" priority="144" operator="containsText" text="Los Angeles Chargers">
      <formula>NOT(ISERROR(SEARCH("Los Angeles Chargers",A1)))</formula>
    </cfRule>
    <cfRule type="containsText" dxfId="115" priority="145" operator="containsText" text="Las Vegas Raiders">
      <formula>NOT(ISERROR(SEARCH("Las Vegas Raiders",A1)))</formula>
    </cfRule>
    <cfRule type="containsText" dxfId="114" priority="146" operator="containsText" text="Kansas City Chiefs">
      <formula>NOT(ISERROR(SEARCH("Kansas City Chiefs",A1)))</formula>
    </cfRule>
    <cfRule type="containsText" dxfId="113" priority="147" operator="containsText" text="Jacksonville Jaguars">
      <formula>NOT(ISERROR(SEARCH("Jacksonville Jaguars",A1)))</formula>
    </cfRule>
    <cfRule type="containsText" dxfId="112" priority="148" operator="containsText" text="Indianapolis Colts">
      <formula>NOT(ISERROR(SEARCH("Indianapolis Colts",A1)))</formula>
    </cfRule>
    <cfRule type="containsText" dxfId="111" priority="149" operator="containsText" text="Houston Texans">
      <formula>NOT(ISERROR(SEARCH("Houston Texans",A1)))</formula>
    </cfRule>
    <cfRule type="containsText" dxfId="110" priority="150" operator="containsText" text="Green Bay Packers">
      <formula>NOT(ISERROR(SEARCH("Green Bay Packers",A1)))</formula>
    </cfRule>
    <cfRule type="containsText" dxfId="109" priority="151" operator="containsText" text="Detroit Lions">
      <formula>NOT(ISERROR(SEARCH("Detroit Lions",A1)))</formula>
    </cfRule>
    <cfRule type="containsText" dxfId="108" priority="152" operator="containsText" text="Denver Broncos">
      <formula>NOT(ISERROR(SEARCH("Denver Broncos",A1)))</formula>
    </cfRule>
    <cfRule type="containsText" dxfId="107" priority="153" operator="containsText" text="Dallas Cowboys">
      <formula>NOT(ISERROR(SEARCH("Dallas Cowboys",A1)))</formula>
    </cfRule>
    <cfRule type="containsText" dxfId="106" priority="154" operator="containsText" text="Cincinnati Bengals">
      <formula>NOT(ISERROR(SEARCH("Cincinnati Bengals",A1)))</formula>
    </cfRule>
    <cfRule type="containsText" dxfId="105" priority="155" operator="containsText" text="Chicago Bears">
      <formula>NOT(ISERROR(SEARCH("Chicago Bears",A1)))</formula>
    </cfRule>
    <cfRule type="containsText" dxfId="104" priority="156" operator="containsText" text="Carolina Panthers">
      <formula>NOT(ISERROR(SEARCH("Carolina Panthers",A1)))</formula>
    </cfRule>
    <cfRule type="containsText" dxfId="103" priority="157" operator="containsText" text="Buffalo Bills">
      <formula>NOT(ISERROR(SEARCH("Buffalo Bills",A1)))</formula>
    </cfRule>
    <cfRule type="containsText" dxfId="102" priority="158" operator="containsText" text="Baltimore Ravens">
      <formula>NOT(ISERROR(SEARCH("Baltimore Ravens",A1)))</formula>
    </cfRule>
    <cfRule type="containsText" dxfId="101" priority="159" operator="containsText" text="Atlanta Falcons">
      <formula>NOT(ISERROR(SEARCH("Atlanta Falcons",A1)))</formula>
    </cfRule>
    <cfRule type="containsText" dxfId="100" priority="160" operator="containsText" text="Arizona Cardinals">
      <formula>NOT(ISERROR(SEARCH("Arizona Cardinals",A1)))</formula>
    </cfRule>
    <cfRule type="containsText" dxfId="99" priority="161" operator="containsText" text="Philadelphia Eagles">
      <formula>NOT(ISERROR(SEARCH("Philadelphia Eagles",A1)))</formula>
    </cfRule>
    <cfRule type="containsText" dxfId="98" priority="162" operator="containsText" text="Cleveland Browns">
      <formula>NOT(ISERROR(SEARCH("Cleveland Browns",A1)))</formula>
    </cfRule>
  </conditionalFormatting>
  <conditionalFormatting sqref="N10:Q11">
    <cfRule type="containsText" dxfId="97" priority="34" operator="containsText" text="Washington Commanders">
      <formula>NOT(ISERROR(SEARCH("Washington Commanders",N10)))</formula>
    </cfRule>
    <cfRule type="containsText" dxfId="96" priority="35" operator="containsText" text="Tennessee Titans">
      <formula>NOT(ISERROR(SEARCH("Tennessee Titans",N10)))</formula>
    </cfRule>
    <cfRule type="containsText" dxfId="95" priority="36" operator="containsText" text="Tampa Bay Buccaneers">
      <formula>NOT(ISERROR(SEARCH("Tampa Bay Buccaneers",N10)))</formula>
    </cfRule>
    <cfRule type="containsText" dxfId="94" priority="37" operator="containsText" text="Seattle Seahawks">
      <formula>NOT(ISERROR(SEARCH("Seattle Seahawks",N10)))</formula>
    </cfRule>
    <cfRule type="containsText" dxfId="93" priority="38" operator="containsText" text="San Francisco 49ers">
      <formula>NOT(ISERROR(SEARCH("San Francisco 49ers",N10)))</formula>
    </cfRule>
    <cfRule type="containsText" dxfId="92" priority="39" operator="containsText" text="Pittsburgh Steelers">
      <formula>NOT(ISERROR(SEARCH("Pittsburgh Steelers",N10)))</formula>
    </cfRule>
    <cfRule type="containsText" dxfId="91" priority="40" operator="containsText" text="New York Jets">
      <formula>NOT(ISERROR(SEARCH("New York Jets",N10)))</formula>
    </cfRule>
    <cfRule type="containsText" dxfId="90" priority="41" operator="containsText" text="New York Giants">
      <formula>NOT(ISERROR(SEARCH("New York Giants",N10)))</formula>
    </cfRule>
    <cfRule type="containsText" dxfId="89" priority="42" operator="containsText" text="New Orleans Saints">
      <formula>NOT(ISERROR(SEARCH("New Orleans Saints",N10)))</formula>
    </cfRule>
    <cfRule type="containsText" dxfId="88" priority="43" operator="containsText" text="New England Patriots">
      <formula>NOT(ISERROR(SEARCH("New England Patriots",N10)))</formula>
    </cfRule>
    <cfRule type="containsText" dxfId="87" priority="44" operator="containsText" text="Minnesota Vikings">
      <formula>NOT(ISERROR(SEARCH("Minnesota Vikings",N10)))</formula>
    </cfRule>
    <cfRule type="containsText" dxfId="86" priority="45" operator="containsText" text="Miami Dolphins">
      <formula>NOT(ISERROR(SEARCH("Miami Dolphins",N10)))</formula>
    </cfRule>
    <cfRule type="containsText" dxfId="85" priority="46" operator="containsText" text="Los Angeles Rams">
      <formula>NOT(ISERROR(SEARCH("Los Angeles Rams",N10)))</formula>
    </cfRule>
    <cfRule type="containsText" dxfId="84" priority="47" operator="containsText" text="Los Angeles Chargers">
      <formula>NOT(ISERROR(SEARCH("Los Angeles Chargers",N10)))</formula>
    </cfRule>
    <cfRule type="containsText" dxfId="83" priority="48" operator="containsText" text="Las Vegas Raiders">
      <formula>NOT(ISERROR(SEARCH("Las Vegas Raiders",N10)))</formula>
    </cfRule>
    <cfRule type="containsText" dxfId="82" priority="49" operator="containsText" text="Kansas City Chiefs">
      <formula>NOT(ISERROR(SEARCH("Kansas City Chiefs",N10)))</formula>
    </cfRule>
    <cfRule type="containsText" dxfId="81" priority="50" operator="containsText" text="Jacksonville Jaguars">
      <formula>NOT(ISERROR(SEARCH("Jacksonville Jaguars",N10)))</formula>
    </cfRule>
    <cfRule type="containsText" dxfId="80" priority="51" operator="containsText" text="Indianapolis Colts">
      <formula>NOT(ISERROR(SEARCH("Indianapolis Colts",N10)))</formula>
    </cfRule>
    <cfRule type="containsText" dxfId="79" priority="52" operator="containsText" text="Houston Texans">
      <formula>NOT(ISERROR(SEARCH("Houston Texans",N10)))</formula>
    </cfRule>
    <cfRule type="containsText" dxfId="78" priority="53" operator="containsText" text="Green Bay Packers">
      <formula>NOT(ISERROR(SEARCH("Green Bay Packers",N10)))</formula>
    </cfRule>
    <cfRule type="containsText" dxfId="77" priority="54" operator="containsText" text="Detroit Lions">
      <formula>NOT(ISERROR(SEARCH("Detroit Lions",N10)))</formula>
    </cfRule>
    <cfRule type="containsText" dxfId="76" priority="55" operator="containsText" text="Denver Broncos">
      <formula>NOT(ISERROR(SEARCH("Denver Broncos",N10)))</formula>
    </cfRule>
    <cfRule type="containsText" dxfId="75" priority="56" operator="containsText" text="Dallas Cowboys">
      <formula>NOT(ISERROR(SEARCH("Dallas Cowboys",N10)))</formula>
    </cfRule>
    <cfRule type="containsText" dxfId="74" priority="57" operator="containsText" text="Cincinnati Bengals">
      <formula>NOT(ISERROR(SEARCH("Cincinnati Bengals",N10)))</formula>
    </cfRule>
    <cfRule type="containsText" dxfId="73" priority="58" operator="containsText" text="Chicago Bears">
      <formula>NOT(ISERROR(SEARCH("Chicago Bears",N10)))</formula>
    </cfRule>
    <cfRule type="containsText" dxfId="72" priority="59" operator="containsText" text="Carolina Panthers">
      <formula>NOT(ISERROR(SEARCH("Carolina Panthers",N10)))</formula>
    </cfRule>
    <cfRule type="containsText" dxfId="71" priority="60" operator="containsText" text="Buffalo Bills">
      <formula>NOT(ISERROR(SEARCH("Buffalo Bills",N10)))</formula>
    </cfRule>
    <cfRule type="containsText" dxfId="70" priority="61" operator="containsText" text="Baltimore Ravens">
      <formula>NOT(ISERROR(SEARCH("Baltimore Ravens",N10)))</formula>
    </cfRule>
    <cfRule type="containsText" dxfId="69" priority="62" operator="containsText" text="Atlanta Falcons">
      <formula>NOT(ISERROR(SEARCH("Atlanta Falcons",N10)))</formula>
    </cfRule>
    <cfRule type="containsText" dxfId="68" priority="63" operator="containsText" text="Arizona Cardinals">
      <formula>NOT(ISERROR(SEARCH("Arizona Cardinals",N10)))</formula>
    </cfRule>
    <cfRule type="containsText" dxfId="67" priority="64" operator="containsText" text="Philadelphia Eagles">
      <formula>NOT(ISERROR(SEARCH("Philadelphia Eagles",N10)))</formula>
    </cfRule>
    <cfRule type="containsText" dxfId="66" priority="65" operator="containsText" text="Cleveland Browns">
      <formula>NOT(ISERROR(SEARCH("Cleveland Browns",N10)))</formula>
    </cfRule>
  </conditionalFormatting>
  <conditionalFormatting sqref="P9:U26 C12:H26 V20:AR26 A25:F26 A27:AR28 A29:N33 A1:E1 O1 S1:T1 D1:D2 I1:I2 Y1:AR2 A2:F4 O2:T6 X3:AR3 I4 W4:AR4 K4:K5 M4:M5 A5:E5 Z5:AR19 A6:F6 A7:D8 F7:H8 P7:S8 A9:H11 I10 A15:B24 I25:M26 U29:AR34 A34:I36 L34:M36 T35:AR39 A37:M39 A40:AR43 A44:M61 T44:AR61 A62:AR171">
    <cfRule type="containsText" dxfId="65" priority="131" operator="containsText" text="Washington Commanders">
      <formula>NOT(ISERROR(SEARCH("Washington Commanders",A1)))</formula>
    </cfRule>
  </conditionalFormatting>
  <conditionalFormatting sqref="T21:T26 T14:T19 T12 G21:G26 G14:G19 G12 D14:D19 D12 D21:D26 G28:G31 Q12 Q14:Q19 X21:X24 Q21:Q26 D28:D31">
    <cfRule type="colorScale" priority="1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10:U11">
    <cfRule type="containsText" dxfId="64" priority="66" operator="containsText" text="Washington Commanders">
      <formula>NOT(ISERROR(SEARCH("Washington Commanders",T10)))</formula>
    </cfRule>
    <cfRule type="containsText" dxfId="63" priority="67" operator="containsText" text="Tennessee Titans">
      <formula>NOT(ISERROR(SEARCH("Tennessee Titans",T10)))</formula>
    </cfRule>
    <cfRule type="containsText" dxfId="62" priority="68" operator="containsText" text="Tampa Bay Buccaneers">
      <formula>NOT(ISERROR(SEARCH("Tampa Bay Buccaneers",T10)))</formula>
    </cfRule>
    <cfRule type="containsText" dxfId="61" priority="69" operator="containsText" text="Seattle Seahawks">
      <formula>NOT(ISERROR(SEARCH("Seattle Seahawks",T10)))</formula>
    </cfRule>
    <cfRule type="containsText" dxfId="60" priority="70" operator="containsText" text="San Francisco 49ers">
      <formula>NOT(ISERROR(SEARCH("San Francisco 49ers",T10)))</formula>
    </cfRule>
    <cfRule type="containsText" dxfId="59" priority="71" operator="containsText" text="Pittsburgh Steelers">
      <formula>NOT(ISERROR(SEARCH("Pittsburgh Steelers",T10)))</formula>
    </cfRule>
    <cfRule type="containsText" dxfId="58" priority="72" operator="containsText" text="New York Jets">
      <formula>NOT(ISERROR(SEARCH("New York Jets",T10)))</formula>
    </cfRule>
    <cfRule type="containsText" dxfId="57" priority="73" operator="containsText" text="New York Giants">
      <formula>NOT(ISERROR(SEARCH("New York Giants",T10)))</formula>
    </cfRule>
    <cfRule type="containsText" dxfId="56" priority="74" operator="containsText" text="New Orleans Saints">
      <formula>NOT(ISERROR(SEARCH("New Orleans Saints",T10)))</formula>
    </cfRule>
    <cfRule type="containsText" dxfId="55" priority="75" operator="containsText" text="New England Patriots">
      <formula>NOT(ISERROR(SEARCH("New England Patriots",T10)))</formula>
    </cfRule>
    <cfRule type="containsText" dxfId="54" priority="76" operator="containsText" text="Minnesota Vikings">
      <formula>NOT(ISERROR(SEARCH("Minnesota Vikings",T10)))</formula>
    </cfRule>
    <cfRule type="containsText" dxfId="53" priority="77" operator="containsText" text="Miami Dolphins">
      <formula>NOT(ISERROR(SEARCH("Miami Dolphins",T10)))</formula>
    </cfRule>
    <cfRule type="containsText" dxfId="52" priority="78" operator="containsText" text="Los Angeles Rams">
      <formula>NOT(ISERROR(SEARCH("Los Angeles Rams",T10)))</formula>
    </cfRule>
    <cfRule type="containsText" dxfId="51" priority="79" operator="containsText" text="Los Angeles Chargers">
      <formula>NOT(ISERROR(SEARCH("Los Angeles Chargers",T10)))</formula>
    </cfRule>
    <cfRule type="containsText" dxfId="50" priority="80" operator="containsText" text="Las Vegas Raiders">
      <formula>NOT(ISERROR(SEARCH("Las Vegas Raiders",T10)))</formula>
    </cfRule>
    <cfRule type="containsText" dxfId="49" priority="81" operator="containsText" text="Kansas City Chiefs">
      <formula>NOT(ISERROR(SEARCH("Kansas City Chiefs",T10)))</formula>
    </cfRule>
    <cfRule type="containsText" dxfId="48" priority="82" operator="containsText" text="Jacksonville Jaguars">
      <formula>NOT(ISERROR(SEARCH("Jacksonville Jaguars",T10)))</formula>
    </cfRule>
    <cfRule type="containsText" dxfId="47" priority="83" operator="containsText" text="Indianapolis Colts">
      <formula>NOT(ISERROR(SEARCH("Indianapolis Colts",T10)))</formula>
    </cfRule>
    <cfRule type="containsText" dxfId="46" priority="84" operator="containsText" text="Houston Texans">
      <formula>NOT(ISERROR(SEARCH("Houston Texans",T10)))</formula>
    </cfRule>
    <cfRule type="containsText" dxfId="45" priority="85" operator="containsText" text="Green Bay Packers">
      <formula>NOT(ISERROR(SEARCH("Green Bay Packers",T10)))</formula>
    </cfRule>
    <cfRule type="containsText" dxfId="44" priority="86" operator="containsText" text="Detroit Lions">
      <formula>NOT(ISERROR(SEARCH("Detroit Lions",T10)))</formula>
    </cfRule>
    <cfRule type="containsText" dxfId="43" priority="87" operator="containsText" text="Denver Broncos">
      <formula>NOT(ISERROR(SEARCH("Denver Broncos",T10)))</formula>
    </cfRule>
    <cfRule type="containsText" dxfId="42" priority="88" operator="containsText" text="Dallas Cowboys">
      <formula>NOT(ISERROR(SEARCH("Dallas Cowboys",T10)))</formula>
    </cfRule>
    <cfRule type="containsText" dxfId="41" priority="89" operator="containsText" text="Cincinnati Bengals">
      <formula>NOT(ISERROR(SEARCH("Cincinnati Bengals",T10)))</formula>
    </cfRule>
    <cfRule type="containsText" dxfId="40" priority="90" operator="containsText" text="Chicago Bears">
      <formula>NOT(ISERROR(SEARCH("Chicago Bears",T10)))</formula>
    </cfRule>
    <cfRule type="containsText" dxfId="39" priority="91" operator="containsText" text="Carolina Panthers">
      <formula>NOT(ISERROR(SEARCH("Carolina Panthers",T10)))</formula>
    </cfRule>
    <cfRule type="containsText" dxfId="38" priority="92" operator="containsText" text="Buffalo Bills">
      <formula>NOT(ISERROR(SEARCH("Buffalo Bills",T10)))</formula>
    </cfRule>
    <cfRule type="containsText" dxfId="37" priority="93" operator="containsText" text="Baltimore Ravens">
      <formula>NOT(ISERROR(SEARCH("Baltimore Ravens",T10)))</formula>
    </cfRule>
    <cfRule type="containsText" dxfId="36" priority="94" operator="containsText" text="Atlanta Falcons">
      <formula>NOT(ISERROR(SEARCH("Atlanta Falcons",T10)))</formula>
    </cfRule>
    <cfRule type="containsText" dxfId="35" priority="95" operator="containsText" text="Arizona Cardinals">
      <formula>NOT(ISERROR(SEARCH("Arizona Cardinals",T10)))</formula>
    </cfRule>
    <cfRule type="containsText" dxfId="34" priority="96" operator="containsText" text="Philadelphia Eagles">
      <formula>NOT(ISERROR(SEARCH("Philadelphia Eagles",T10)))</formula>
    </cfRule>
    <cfRule type="containsText" dxfId="33" priority="97" operator="containsText" text="Cleveland Browns">
      <formula>NOT(ISERROR(SEARCH("Cleveland Browns",T10)))</formula>
    </cfRule>
  </conditionalFormatting>
  <conditionalFormatting sqref="V10">
    <cfRule type="containsText" dxfId="32" priority="2" operator="containsText" text="Washington Commanders">
      <formula>NOT(ISERROR(SEARCH("Washington Commanders",V10)))</formula>
    </cfRule>
    <cfRule type="containsText" dxfId="31" priority="3" operator="containsText" text="Tennessee Titans">
      <formula>NOT(ISERROR(SEARCH("Tennessee Titans",V10)))</formula>
    </cfRule>
    <cfRule type="containsText" dxfId="30" priority="4" operator="containsText" text="Tampa Bay Buccaneers">
      <formula>NOT(ISERROR(SEARCH("Tampa Bay Buccaneers",V10)))</formula>
    </cfRule>
    <cfRule type="containsText" dxfId="29" priority="5" operator="containsText" text="Seattle Seahawks">
      <formula>NOT(ISERROR(SEARCH("Seattle Seahawks",V10)))</formula>
    </cfRule>
    <cfRule type="containsText" dxfId="28" priority="6" operator="containsText" text="San Francisco 49ers">
      <formula>NOT(ISERROR(SEARCH("San Francisco 49ers",V10)))</formula>
    </cfRule>
    <cfRule type="containsText" dxfId="27" priority="7" operator="containsText" text="Pittsburgh Steelers">
      <formula>NOT(ISERROR(SEARCH("Pittsburgh Steelers",V10)))</formula>
    </cfRule>
    <cfRule type="containsText" dxfId="26" priority="8" operator="containsText" text="New York Jets">
      <formula>NOT(ISERROR(SEARCH("New York Jets",V10)))</formula>
    </cfRule>
    <cfRule type="containsText" dxfId="25" priority="9" operator="containsText" text="New York Giants">
      <formula>NOT(ISERROR(SEARCH("New York Giants",V10)))</formula>
    </cfRule>
    <cfRule type="containsText" dxfId="24" priority="10" operator="containsText" text="New Orleans Saints">
      <formula>NOT(ISERROR(SEARCH("New Orleans Saints",V10)))</formula>
    </cfRule>
    <cfRule type="containsText" dxfId="23" priority="11" operator="containsText" text="New England Patriots">
      <formula>NOT(ISERROR(SEARCH("New England Patriots",V10)))</formula>
    </cfRule>
    <cfRule type="containsText" dxfId="22" priority="12" operator="containsText" text="Minnesota Vikings">
      <formula>NOT(ISERROR(SEARCH("Minnesota Vikings",V10)))</formula>
    </cfRule>
    <cfRule type="containsText" dxfId="21" priority="13" operator="containsText" text="Miami Dolphins">
      <formula>NOT(ISERROR(SEARCH("Miami Dolphins",V10)))</formula>
    </cfRule>
    <cfRule type="containsText" dxfId="20" priority="14" operator="containsText" text="Los Angeles Rams">
      <formula>NOT(ISERROR(SEARCH("Los Angeles Rams",V10)))</formula>
    </cfRule>
    <cfRule type="containsText" dxfId="19" priority="15" operator="containsText" text="Los Angeles Chargers">
      <formula>NOT(ISERROR(SEARCH("Los Angeles Chargers",V10)))</formula>
    </cfRule>
    <cfRule type="containsText" dxfId="18" priority="16" operator="containsText" text="Las Vegas Raiders">
      <formula>NOT(ISERROR(SEARCH("Las Vegas Raiders",V10)))</formula>
    </cfRule>
    <cfRule type="containsText" dxfId="17" priority="17" operator="containsText" text="Kansas City Chiefs">
      <formula>NOT(ISERROR(SEARCH("Kansas City Chiefs",V10)))</formula>
    </cfRule>
    <cfRule type="containsText" dxfId="16" priority="18" operator="containsText" text="Jacksonville Jaguars">
      <formula>NOT(ISERROR(SEARCH("Jacksonville Jaguars",V10)))</formula>
    </cfRule>
    <cfRule type="containsText" dxfId="15" priority="19" operator="containsText" text="Indianapolis Colts">
      <formula>NOT(ISERROR(SEARCH("Indianapolis Colts",V10)))</formula>
    </cfRule>
    <cfRule type="containsText" dxfId="14" priority="20" operator="containsText" text="Houston Texans">
      <formula>NOT(ISERROR(SEARCH("Houston Texans",V10)))</formula>
    </cfRule>
    <cfRule type="containsText" dxfId="13" priority="21" operator="containsText" text="Green Bay Packers">
      <formula>NOT(ISERROR(SEARCH("Green Bay Packers",V10)))</formula>
    </cfRule>
    <cfRule type="containsText" dxfId="12" priority="22" operator="containsText" text="Detroit Lions">
      <formula>NOT(ISERROR(SEARCH("Detroit Lions",V10)))</formula>
    </cfRule>
    <cfRule type="containsText" dxfId="11" priority="23" operator="containsText" text="Denver Broncos">
      <formula>NOT(ISERROR(SEARCH("Denver Broncos",V10)))</formula>
    </cfRule>
    <cfRule type="containsText" dxfId="10" priority="24" operator="containsText" text="Dallas Cowboys">
      <formula>NOT(ISERROR(SEARCH("Dallas Cowboys",V10)))</formula>
    </cfRule>
    <cfRule type="containsText" dxfId="9" priority="25" operator="containsText" text="Cincinnati Bengals">
      <formula>NOT(ISERROR(SEARCH("Cincinnati Bengals",V10)))</formula>
    </cfRule>
    <cfRule type="containsText" dxfId="8" priority="26" operator="containsText" text="Chicago Bears">
      <formula>NOT(ISERROR(SEARCH("Chicago Bears",V10)))</formula>
    </cfRule>
    <cfRule type="containsText" dxfId="7" priority="27" operator="containsText" text="Carolina Panthers">
      <formula>NOT(ISERROR(SEARCH("Carolina Panthers",V10)))</formula>
    </cfRule>
    <cfRule type="containsText" dxfId="6" priority="28" operator="containsText" text="Buffalo Bills">
      <formula>NOT(ISERROR(SEARCH("Buffalo Bills",V10)))</formula>
    </cfRule>
    <cfRule type="containsText" dxfId="5" priority="29" operator="containsText" text="Baltimore Ravens">
      <formula>NOT(ISERROR(SEARCH("Baltimore Ravens",V10)))</formula>
    </cfRule>
    <cfRule type="containsText" dxfId="4" priority="30" operator="containsText" text="Atlanta Falcons">
      <formula>NOT(ISERROR(SEARCH("Atlanta Falcons",V10)))</formula>
    </cfRule>
    <cfRule type="containsText" dxfId="3" priority="31" operator="containsText" text="Arizona Cardinals">
      <formula>NOT(ISERROR(SEARCH("Arizona Cardinals",V10)))</formula>
    </cfRule>
    <cfRule type="containsText" dxfId="2" priority="32" operator="containsText" text="Philadelphia Eagles">
      <formula>NOT(ISERROR(SEARCH("Philadelphia Eagles",V10)))</formula>
    </cfRule>
    <cfRule type="containsText" dxfId="1" priority="33" operator="containsText" text="Cleveland Browns">
      <formula>NOT(ISERROR(SEARCH("Cleveland Browns",V10)))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7FEABD9-1BD3-41EC-86C5-EF74D00DAEDA}">
          <x14:formula1>
            <xm:f>Teams!$B$2:$B$33</xm:f>
          </x14:formula1>
          <xm:sqref>G10:H11 C10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B423D-4FF6-44D0-A907-6C0804B4BFE5}">
  <dimension ref="A1:AP122"/>
  <sheetViews>
    <sheetView tabSelected="1" topLeftCell="A93" workbookViewId="0">
      <selection activeCell="G118" sqref="G118"/>
    </sheetView>
  </sheetViews>
  <sheetFormatPr defaultRowHeight="14.25" x14ac:dyDescent="0.45"/>
  <cols>
    <col min="1" max="1" width="9.06640625" style="2"/>
    <col min="5" max="6" width="9.06640625" style="2"/>
    <col min="11" max="11" width="11.59765625" style="2" bestFit="1" customWidth="1"/>
    <col min="12" max="12" width="10.73046875" style="2" bestFit="1" customWidth="1"/>
    <col min="13" max="16" width="9.06640625" style="2"/>
    <col min="21" max="21" width="12.265625" bestFit="1" customWidth="1"/>
    <col min="22" max="22" width="17" bestFit="1" customWidth="1"/>
    <col min="23" max="23" width="14.9296875" style="2" hidden="1" customWidth="1"/>
    <col min="24" max="26" width="14.06640625" style="2" hidden="1" customWidth="1"/>
    <col min="27" max="27" width="15.9296875" style="2" hidden="1" customWidth="1"/>
    <col min="28" max="30" width="15.06640625" style="2" hidden="1" customWidth="1"/>
    <col min="31" max="31" width="21.53125" style="2" bestFit="1" customWidth="1"/>
    <col min="32" max="32" width="20.59765625" bestFit="1" customWidth="1"/>
    <col min="33" max="34" width="20.59765625" customWidth="1"/>
    <col min="35" max="36" width="25.6640625" bestFit="1" customWidth="1"/>
    <col min="37" max="39" width="20.59765625" customWidth="1"/>
    <col min="40" max="40" width="16.46484375" bestFit="1" customWidth="1"/>
    <col min="41" max="41" width="14.1328125" bestFit="1" customWidth="1"/>
    <col min="42" max="42" width="16.46484375" bestFit="1" customWidth="1"/>
  </cols>
  <sheetData>
    <row r="1" spans="1:42" x14ac:dyDescent="0.45">
      <c r="A1" s="2" t="s">
        <v>306</v>
      </c>
      <c r="B1" t="s">
        <v>274</v>
      </c>
      <c r="C1" t="s">
        <v>6</v>
      </c>
      <c r="D1" t="s">
        <v>5</v>
      </c>
      <c r="E1" s="2" t="s">
        <v>275</v>
      </c>
      <c r="F1" s="2" t="s">
        <v>276</v>
      </c>
      <c r="G1" t="s">
        <v>277</v>
      </c>
      <c r="H1" t="s">
        <v>278</v>
      </c>
      <c r="I1" t="s">
        <v>279</v>
      </c>
      <c r="J1" t="s">
        <v>280</v>
      </c>
      <c r="K1" s="2" t="s">
        <v>281</v>
      </c>
      <c r="L1" s="2" t="s">
        <v>282</v>
      </c>
      <c r="M1" s="2" t="s">
        <v>283</v>
      </c>
      <c r="N1" s="2" t="s">
        <v>284</v>
      </c>
      <c r="O1" s="2" t="s">
        <v>285</v>
      </c>
      <c r="P1" s="2" t="s">
        <v>286</v>
      </c>
      <c r="Q1" s="2" t="s">
        <v>367</v>
      </c>
      <c r="R1" s="2" t="s">
        <v>368</v>
      </c>
      <c r="S1" s="2" t="s">
        <v>369</v>
      </c>
      <c r="T1" s="2" t="s">
        <v>272</v>
      </c>
      <c r="U1" s="2" t="s">
        <v>370</v>
      </c>
      <c r="V1" s="2" t="s">
        <v>457</v>
      </c>
      <c r="W1" s="2" t="s">
        <v>373</v>
      </c>
      <c r="X1" s="2" t="s">
        <v>374</v>
      </c>
      <c r="Y1" s="2" t="s">
        <v>375</v>
      </c>
      <c r="Z1" s="2" t="s">
        <v>376</v>
      </c>
      <c r="AA1" s="2" t="s">
        <v>377</v>
      </c>
      <c r="AB1" s="2" t="s">
        <v>378</v>
      </c>
      <c r="AC1" s="2" t="s">
        <v>379</v>
      </c>
      <c r="AD1" s="2" t="s">
        <v>380</v>
      </c>
      <c r="AE1" s="2" t="s">
        <v>381</v>
      </c>
      <c r="AF1" s="2" t="s">
        <v>382</v>
      </c>
      <c r="AG1" s="2" t="s">
        <v>383</v>
      </c>
      <c r="AH1" s="2" t="s">
        <v>384</v>
      </c>
      <c r="AI1" s="2" t="s">
        <v>385</v>
      </c>
      <c r="AJ1" s="2" t="s">
        <v>386</v>
      </c>
      <c r="AK1" s="2" t="s">
        <v>387</v>
      </c>
      <c r="AL1" s="2" t="s">
        <v>388</v>
      </c>
      <c r="AM1" s="2"/>
      <c r="AN1" t="s">
        <v>372</v>
      </c>
      <c r="AO1" t="s">
        <v>371</v>
      </c>
      <c r="AP1" s="2" t="s">
        <v>458</v>
      </c>
    </row>
    <row r="2" spans="1:42" x14ac:dyDescent="0.45">
      <c r="A2" s="2">
        <v>1</v>
      </c>
      <c r="B2" t="s">
        <v>287</v>
      </c>
      <c r="C2" t="str">
        <f>TRIM(LEFT(B2, FIND("@", B2)-1))</f>
        <v>dal</v>
      </c>
      <c r="D2" t="str">
        <f>TRIM(MID(B2, FIND("@", B2)+1, LEN(B2)))</f>
        <v>phi</v>
      </c>
      <c r="E2" s="2">
        <v>-8.5</v>
      </c>
      <c r="F2" s="2">
        <v>48</v>
      </c>
      <c r="G2" t="s">
        <v>270</v>
      </c>
      <c r="H2" t="s">
        <v>288</v>
      </c>
      <c r="I2">
        <v>0</v>
      </c>
      <c r="J2" t="s">
        <v>289</v>
      </c>
      <c r="K2" s="2">
        <v>26</v>
      </c>
      <c r="L2" s="2">
        <v>30</v>
      </c>
      <c r="M2" s="2">
        <v>56</v>
      </c>
      <c r="N2" s="2">
        <v>79</v>
      </c>
      <c r="O2" s="2">
        <v>21</v>
      </c>
      <c r="P2" s="2">
        <v>33</v>
      </c>
      <c r="Q2" s="2">
        <v>20</v>
      </c>
      <c r="R2" s="2">
        <v>24</v>
      </c>
      <c r="S2" s="2">
        <f>Q2+R2</f>
        <v>44</v>
      </c>
      <c r="T2">
        <f>IF(R2+E2&gt;Q2,1,0)</f>
        <v>0</v>
      </c>
      <c r="U2">
        <f>IF(G2="Over", IF(F2&lt;S2, 1, 0), IF(F2&gt;S2, 1, 0))</f>
        <v>0</v>
      </c>
      <c r="V2">
        <f>IF(AND(J2="No Cover", T2=0), 1, IF(AND(J2="Cover", T2=1), 1, 0))</f>
        <v>1</v>
      </c>
      <c r="W2" s="2">
        <f>Q2-K2</f>
        <v>-6</v>
      </c>
      <c r="X2" s="2">
        <f>R2-L2</f>
        <v>-6</v>
      </c>
      <c r="Y2" s="2">
        <f>ABS(W2)</f>
        <v>6</v>
      </c>
      <c r="Z2" s="2">
        <f>ABS(X2)</f>
        <v>6</v>
      </c>
      <c r="AA2" s="2">
        <f>(W2)^2</f>
        <v>36</v>
      </c>
      <c r="AB2" s="2">
        <f>(X2)^2</f>
        <v>36</v>
      </c>
      <c r="AC2" s="17">
        <f>ABS(W2)/Q2</f>
        <v>0.3</v>
      </c>
      <c r="AD2" s="17">
        <f>ABS(X2)/R2</f>
        <v>0.25</v>
      </c>
      <c r="AE2" s="17">
        <f>AVERAGE(Y:Y)</f>
        <v>7.5185185185185182</v>
      </c>
      <c r="AF2" s="18">
        <f>AVERAGE(Z:Z)</f>
        <v>7.6018518518518521</v>
      </c>
      <c r="AG2" s="18">
        <f>AVERAGE(AA:AA)</f>
        <v>90.888888888888886</v>
      </c>
      <c r="AH2" s="18">
        <f>AVERAGE(AB:AB)</f>
        <v>93.212962962962962</v>
      </c>
      <c r="AI2" s="18">
        <f>SQRT(AG2)</f>
        <v>9.5335664307167285</v>
      </c>
      <c r="AJ2" s="18">
        <f>SQRT(AH2)</f>
        <v>9.6546860623721447</v>
      </c>
      <c r="AK2" s="18">
        <f>_xlfn.STDEV.P(W:W)</f>
        <v>9.4707513068130282</v>
      </c>
      <c r="AL2" s="18">
        <f>_xlfn.STDEV.P(X:X)</f>
        <v>9.5529128918248212</v>
      </c>
      <c r="AN2" s="15">
        <f>COUNTIF(T:T,1)/(COUNTIF(T:T,1)+COUNTIF(T:T,0))</f>
        <v>0.51851851851851849</v>
      </c>
      <c r="AO2" s="15">
        <f>COUNTIF(U:U,1)/(COUNTIF(U:U,1)+COUNTIF(U:U,0))</f>
        <v>0.60185185185185186</v>
      </c>
      <c r="AP2" s="15">
        <f>COUNTIF(V:V,1)/(COUNTIF(V:V,1)+COUNTIF(V:V,0))</f>
        <v>0.46296296296296297</v>
      </c>
    </row>
    <row r="3" spans="1:42" x14ac:dyDescent="0.45">
      <c r="A3" s="2">
        <v>1</v>
      </c>
      <c r="B3" t="s">
        <v>290</v>
      </c>
      <c r="C3" t="str">
        <f t="shared" ref="C3:C33" si="0">TRIM(LEFT(B3, FIND("@", B3)-1))</f>
        <v>kan</v>
      </c>
      <c r="D3" t="str">
        <f t="shared" ref="D3:D33" si="1">TRIM(MID(B3, FIND("@", B3)+1, LEN(B3)))</f>
        <v>sdg</v>
      </c>
      <c r="E3" s="2">
        <v>3</v>
      </c>
      <c r="F3" s="2">
        <v>47.5</v>
      </c>
      <c r="G3" t="s">
        <v>270</v>
      </c>
      <c r="H3" t="s">
        <v>288</v>
      </c>
      <c r="I3">
        <v>0</v>
      </c>
      <c r="J3" t="s">
        <v>289</v>
      </c>
      <c r="K3" s="2">
        <v>29</v>
      </c>
      <c r="L3" s="2">
        <v>23</v>
      </c>
      <c r="M3" s="2">
        <v>52</v>
      </c>
      <c r="N3" s="2">
        <v>67</v>
      </c>
      <c r="O3" s="2">
        <v>33</v>
      </c>
      <c r="P3" s="2">
        <v>38</v>
      </c>
      <c r="Q3" s="2">
        <v>21</v>
      </c>
      <c r="R3" s="2">
        <v>27</v>
      </c>
      <c r="S3" s="2">
        <f t="shared" ref="S3:S24" si="2">Q3+R3</f>
        <v>48</v>
      </c>
      <c r="T3">
        <f t="shared" ref="T3:T24" si="3">IF(R3+E3&gt;Q3,1,0)</f>
        <v>1</v>
      </c>
      <c r="U3">
        <f t="shared" ref="U3:U24" si="4">IF(G3="Over", IF(F3&lt;S3, 1, 0), IF(F3&gt;S3, 1, 0))</f>
        <v>1</v>
      </c>
      <c r="V3">
        <f t="shared" ref="V3:V109" si="5">IF(AND(J3="No Cover", T3=0), 1, IF(AND(J3="Cover", T3=1), 1, 0))</f>
        <v>0</v>
      </c>
      <c r="W3" s="2">
        <f t="shared" ref="W3:W109" si="6">Q3-K3</f>
        <v>-8</v>
      </c>
      <c r="X3" s="2">
        <f t="shared" ref="X3:X109" si="7">R3-L3</f>
        <v>4</v>
      </c>
      <c r="Y3" s="2">
        <f t="shared" ref="Y3:Y109" si="8">ABS(W3)</f>
        <v>8</v>
      </c>
      <c r="Z3" s="2">
        <f t="shared" ref="Z3:Z109" si="9">ABS(X3)</f>
        <v>4</v>
      </c>
      <c r="AA3" s="2">
        <f t="shared" ref="AA3:AA109" si="10">(W3)^2</f>
        <v>64</v>
      </c>
      <c r="AB3" s="2">
        <f t="shared" ref="AB3:AB109" si="11">(X3)^2</f>
        <v>16</v>
      </c>
      <c r="AC3" s="17">
        <f t="shared" ref="AC3:AC109" si="12">ABS(W3)/Q3</f>
        <v>0.38095238095238093</v>
      </c>
      <c r="AD3" s="17">
        <f t="shared" ref="AD3:AD109" si="13">ABS(X3)/R3</f>
        <v>0.14814814814814814</v>
      </c>
      <c r="AE3" s="17"/>
    </row>
    <row r="4" spans="1:42" x14ac:dyDescent="0.45">
      <c r="A4" s="2">
        <v>1</v>
      </c>
      <c r="B4" t="s">
        <v>291</v>
      </c>
      <c r="C4" t="str">
        <f t="shared" si="0"/>
        <v>tam</v>
      </c>
      <c r="D4" t="str">
        <f t="shared" si="1"/>
        <v>atl</v>
      </c>
      <c r="E4" s="2">
        <v>1</v>
      </c>
      <c r="F4" s="2">
        <v>47</v>
      </c>
      <c r="G4" t="s">
        <v>292</v>
      </c>
      <c r="H4" t="s">
        <v>271</v>
      </c>
      <c r="I4">
        <v>1</v>
      </c>
      <c r="J4" t="s">
        <v>272</v>
      </c>
      <c r="K4" s="2">
        <v>18</v>
      </c>
      <c r="L4" s="2">
        <v>26</v>
      </c>
      <c r="M4" s="2">
        <v>44</v>
      </c>
      <c r="N4" s="2">
        <v>38</v>
      </c>
      <c r="O4" s="2">
        <v>62</v>
      </c>
      <c r="P4" s="2">
        <v>82</v>
      </c>
      <c r="Q4" s="2">
        <v>23</v>
      </c>
      <c r="R4" s="2">
        <v>20</v>
      </c>
      <c r="S4" s="2">
        <f t="shared" si="2"/>
        <v>43</v>
      </c>
      <c r="T4">
        <f t="shared" si="3"/>
        <v>0</v>
      </c>
      <c r="U4">
        <f t="shared" si="4"/>
        <v>1</v>
      </c>
      <c r="V4">
        <f t="shared" si="5"/>
        <v>0</v>
      </c>
      <c r="W4" s="2">
        <f t="shared" si="6"/>
        <v>5</v>
      </c>
      <c r="X4" s="2">
        <f t="shared" si="7"/>
        <v>-6</v>
      </c>
      <c r="Y4" s="2">
        <f t="shared" si="8"/>
        <v>5</v>
      </c>
      <c r="Z4" s="2">
        <f t="shared" si="9"/>
        <v>6</v>
      </c>
      <c r="AA4" s="2">
        <f t="shared" si="10"/>
        <v>25</v>
      </c>
      <c r="AB4" s="2">
        <f t="shared" si="11"/>
        <v>36</v>
      </c>
      <c r="AC4" s="17">
        <f t="shared" si="12"/>
        <v>0.21739130434782608</v>
      </c>
      <c r="AD4" s="17">
        <f t="shared" si="13"/>
        <v>0.3</v>
      </c>
      <c r="AE4" s="17"/>
    </row>
    <row r="5" spans="1:42" x14ac:dyDescent="0.45">
      <c r="A5" s="2">
        <v>1</v>
      </c>
      <c r="B5" t="s">
        <v>293</v>
      </c>
      <c r="C5" t="str">
        <f t="shared" si="0"/>
        <v>cin</v>
      </c>
      <c r="D5" t="str">
        <f t="shared" si="1"/>
        <v>cle</v>
      </c>
      <c r="E5" s="2">
        <v>5</v>
      </c>
      <c r="F5" s="2">
        <v>48</v>
      </c>
      <c r="G5" t="s">
        <v>270</v>
      </c>
      <c r="H5" t="s">
        <v>288</v>
      </c>
      <c r="I5">
        <v>0</v>
      </c>
      <c r="J5" t="s">
        <v>289</v>
      </c>
      <c r="K5" s="2">
        <v>30</v>
      </c>
      <c r="L5" s="2">
        <v>24</v>
      </c>
      <c r="M5" s="2">
        <v>54</v>
      </c>
      <c r="N5" s="2">
        <v>73</v>
      </c>
      <c r="O5" s="2">
        <v>27</v>
      </c>
      <c r="P5" s="2">
        <v>47</v>
      </c>
      <c r="Q5" s="2">
        <v>17</v>
      </c>
      <c r="R5" s="2">
        <v>16</v>
      </c>
      <c r="S5" s="2">
        <f t="shared" si="2"/>
        <v>33</v>
      </c>
      <c r="T5">
        <f t="shared" si="3"/>
        <v>1</v>
      </c>
      <c r="U5">
        <f t="shared" si="4"/>
        <v>0</v>
      </c>
      <c r="V5">
        <f t="shared" si="5"/>
        <v>0</v>
      </c>
      <c r="W5" s="2">
        <f t="shared" si="6"/>
        <v>-13</v>
      </c>
      <c r="X5" s="2">
        <f t="shared" si="7"/>
        <v>-8</v>
      </c>
      <c r="Y5" s="2">
        <f t="shared" si="8"/>
        <v>13</v>
      </c>
      <c r="Z5" s="2">
        <f t="shared" si="9"/>
        <v>8</v>
      </c>
      <c r="AA5" s="2">
        <f t="shared" si="10"/>
        <v>169</v>
      </c>
      <c r="AB5" s="2">
        <f t="shared" si="11"/>
        <v>64</v>
      </c>
      <c r="AC5" s="17">
        <f t="shared" si="12"/>
        <v>0.76470588235294112</v>
      </c>
      <c r="AD5" s="17">
        <f t="shared" si="13"/>
        <v>0.5</v>
      </c>
      <c r="AE5" s="17"/>
    </row>
    <row r="6" spans="1:42" x14ac:dyDescent="0.45">
      <c r="A6" s="2">
        <v>1</v>
      </c>
      <c r="B6" t="s">
        <v>294</v>
      </c>
      <c r="C6" t="str">
        <f t="shared" si="0"/>
        <v>mia</v>
      </c>
      <c r="D6" t="str">
        <f t="shared" si="1"/>
        <v>clt</v>
      </c>
      <c r="E6" s="2">
        <v>-1</v>
      </c>
      <c r="F6" s="2">
        <v>46.5</v>
      </c>
      <c r="G6" t="s">
        <v>292</v>
      </c>
      <c r="H6" t="s">
        <v>271</v>
      </c>
      <c r="I6">
        <v>0</v>
      </c>
      <c r="J6" t="s">
        <v>289</v>
      </c>
      <c r="K6" s="2">
        <v>28</v>
      </c>
      <c r="L6" s="2">
        <v>22</v>
      </c>
      <c r="M6" s="2">
        <v>50</v>
      </c>
      <c r="N6" s="2">
        <v>64</v>
      </c>
      <c r="O6" s="2">
        <v>36</v>
      </c>
      <c r="P6" s="2">
        <v>24</v>
      </c>
      <c r="Q6" s="2">
        <v>8</v>
      </c>
      <c r="R6" s="2">
        <v>33</v>
      </c>
      <c r="S6" s="2">
        <f t="shared" si="2"/>
        <v>41</v>
      </c>
      <c r="T6">
        <f t="shared" si="3"/>
        <v>1</v>
      </c>
      <c r="U6">
        <f t="shared" si="4"/>
        <v>1</v>
      </c>
      <c r="V6">
        <f t="shared" si="5"/>
        <v>0</v>
      </c>
      <c r="W6" s="2">
        <f t="shared" si="6"/>
        <v>-20</v>
      </c>
      <c r="X6" s="2">
        <f t="shared" si="7"/>
        <v>11</v>
      </c>
      <c r="Y6" s="2">
        <f t="shared" si="8"/>
        <v>20</v>
      </c>
      <c r="Z6" s="2">
        <f t="shared" si="9"/>
        <v>11</v>
      </c>
      <c r="AA6" s="2">
        <f t="shared" si="10"/>
        <v>400</v>
      </c>
      <c r="AB6" s="2">
        <f t="shared" si="11"/>
        <v>121</v>
      </c>
      <c r="AC6" s="17">
        <f t="shared" si="12"/>
        <v>2.5</v>
      </c>
      <c r="AD6" s="17">
        <f t="shared" si="13"/>
        <v>0.33333333333333331</v>
      </c>
      <c r="AE6" s="17"/>
    </row>
    <row r="7" spans="1:42" x14ac:dyDescent="0.45">
      <c r="A7" s="2">
        <v>1</v>
      </c>
      <c r="B7" t="s">
        <v>295</v>
      </c>
      <c r="C7" t="str">
        <f t="shared" si="0"/>
        <v>car</v>
      </c>
      <c r="D7" t="str">
        <f t="shared" si="1"/>
        <v>jax</v>
      </c>
      <c r="E7" s="2">
        <v>-4</v>
      </c>
      <c r="F7" s="2">
        <v>46.5</v>
      </c>
      <c r="G7" t="s">
        <v>270</v>
      </c>
      <c r="H7" t="s">
        <v>288</v>
      </c>
      <c r="I7">
        <v>1</v>
      </c>
      <c r="J7" t="s">
        <v>272</v>
      </c>
      <c r="K7" s="2">
        <v>21</v>
      </c>
      <c r="L7" s="2">
        <v>31</v>
      </c>
      <c r="M7" s="2">
        <v>52</v>
      </c>
      <c r="N7" s="2">
        <v>70</v>
      </c>
      <c r="O7" s="2">
        <v>30</v>
      </c>
      <c r="P7" s="2">
        <v>73</v>
      </c>
      <c r="Q7" s="2">
        <v>10</v>
      </c>
      <c r="R7" s="2">
        <v>26</v>
      </c>
      <c r="S7" s="2">
        <f t="shared" si="2"/>
        <v>36</v>
      </c>
      <c r="T7">
        <f t="shared" si="3"/>
        <v>1</v>
      </c>
      <c r="U7">
        <f t="shared" si="4"/>
        <v>0</v>
      </c>
      <c r="V7">
        <f t="shared" si="5"/>
        <v>1</v>
      </c>
      <c r="W7" s="2">
        <f t="shared" si="6"/>
        <v>-11</v>
      </c>
      <c r="X7" s="2">
        <f t="shared" si="7"/>
        <v>-5</v>
      </c>
      <c r="Y7" s="2">
        <f t="shared" si="8"/>
        <v>11</v>
      </c>
      <c r="Z7" s="2">
        <f t="shared" si="9"/>
        <v>5</v>
      </c>
      <c r="AA7" s="2">
        <f t="shared" si="10"/>
        <v>121</v>
      </c>
      <c r="AB7" s="2">
        <f t="shared" si="11"/>
        <v>25</v>
      </c>
      <c r="AC7" s="17">
        <f t="shared" si="12"/>
        <v>1.1000000000000001</v>
      </c>
      <c r="AD7" s="17">
        <f t="shared" si="13"/>
        <v>0.19230769230769232</v>
      </c>
      <c r="AE7" s="17"/>
    </row>
    <row r="8" spans="1:42" x14ac:dyDescent="0.45">
      <c r="A8" s="2">
        <v>1</v>
      </c>
      <c r="B8" t="s">
        <v>296</v>
      </c>
      <c r="C8" t="str">
        <f t="shared" si="0"/>
        <v>crd</v>
      </c>
      <c r="D8" t="str">
        <f t="shared" si="1"/>
        <v>nor</v>
      </c>
      <c r="E8" s="2">
        <v>6.5</v>
      </c>
      <c r="F8" s="2">
        <v>44</v>
      </c>
      <c r="G8" t="s">
        <v>292</v>
      </c>
      <c r="H8" t="s">
        <v>271</v>
      </c>
      <c r="I8">
        <v>0</v>
      </c>
      <c r="J8" t="s">
        <v>289</v>
      </c>
      <c r="K8" s="2">
        <v>26</v>
      </c>
      <c r="L8" s="2">
        <v>18</v>
      </c>
      <c r="M8" s="2">
        <v>44</v>
      </c>
      <c r="N8" s="2">
        <v>49</v>
      </c>
      <c r="O8" s="2">
        <v>51</v>
      </c>
      <c r="P8" s="2">
        <v>44</v>
      </c>
      <c r="Q8" s="2">
        <v>20</v>
      </c>
      <c r="R8" s="2">
        <v>13</v>
      </c>
      <c r="S8" s="2">
        <f t="shared" si="2"/>
        <v>33</v>
      </c>
      <c r="T8">
        <f t="shared" si="3"/>
        <v>0</v>
      </c>
      <c r="U8">
        <f t="shared" si="4"/>
        <v>1</v>
      </c>
      <c r="V8">
        <f t="shared" si="5"/>
        <v>1</v>
      </c>
      <c r="W8" s="2">
        <f t="shared" si="6"/>
        <v>-6</v>
      </c>
      <c r="X8" s="2">
        <f t="shared" si="7"/>
        <v>-5</v>
      </c>
      <c r="Y8" s="2">
        <f t="shared" si="8"/>
        <v>6</v>
      </c>
      <c r="Z8" s="2">
        <f t="shared" si="9"/>
        <v>5</v>
      </c>
      <c r="AA8" s="2">
        <f t="shared" si="10"/>
        <v>36</v>
      </c>
      <c r="AB8" s="2">
        <f t="shared" si="11"/>
        <v>25</v>
      </c>
      <c r="AC8" s="17">
        <f t="shared" si="12"/>
        <v>0.3</v>
      </c>
      <c r="AD8" s="17">
        <f t="shared" si="13"/>
        <v>0.38461538461538464</v>
      </c>
      <c r="AE8" s="17"/>
    </row>
    <row r="9" spans="1:42" x14ac:dyDescent="0.45">
      <c r="A9" s="2">
        <v>1</v>
      </c>
      <c r="B9" t="s">
        <v>297</v>
      </c>
      <c r="C9" t="str">
        <f t="shared" si="0"/>
        <v>rai</v>
      </c>
      <c r="D9" t="str">
        <f t="shared" si="1"/>
        <v>nwe</v>
      </c>
      <c r="E9" s="2">
        <v>-2.5</v>
      </c>
      <c r="F9" s="2">
        <v>44</v>
      </c>
      <c r="G9" t="s">
        <v>292</v>
      </c>
      <c r="H9" t="s">
        <v>271</v>
      </c>
      <c r="I9">
        <v>1</v>
      </c>
      <c r="J9" t="s">
        <v>272</v>
      </c>
      <c r="K9" s="2">
        <v>22</v>
      </c>
      <c r="L9" s="2">
        <v>28</v>
      </c>
      <c r="M9" s="2">
        <v>50</v>
      </c>
      <c r="N9" s="2">
        <v>73</v>
      </c>
      <c r="O9" s="2">
        <v>27</v>
      </c>
      <c r="P9" s="2">
        <v>65</v>
      </c>
      <c r="Q9" s="2">
        <v>20</v>
      </c>
      <c r="R9" s="2">
        <v>13</v>
      </c>
      <c r="S9" s="2">
        <f t="shared" si="2"/>
        <v>33</v>
      </c>
      <c r="T9">
        <f t="shared" si="3"/>
        <v>0</v>
      </c>
      <c r="U9">
        <f t="shared" si="4"/>
        <v>1</v>
      </c>
      <c r="V9">
        <f t="shared" si="5"/>
        <v>0</v>
      </c>
      <c r="W9" s="2">
        <f t="shared" si="6"/>
        <v>-2</v>
      </c>
      <c r="X9" s="2">
        <f t="shared" si="7"/>
        <v>-15</v>
      </c>
      <c r="Y9" s="2">
        <f t="shared" si="8"/>
        <v>2</v>
      </c>
      <c r="Z9" s="2">
        <f t="shared" si="9"/>
        <v>15</v>
      </c>
      <c r="AA9" s="2">
        <f t="shared" si="10"/>
        <v>4</v>
      </c>
      <c r="AB9" s="2">
        <f t="shared" si="11"/>
        <v>225</v>
      </c>
      <c r="AC9" s="17">
        <f t="shared" si="12"/>
        <v>0.1</v>
      </c>
      <c r="AD9" s="17">
        <f t="shared" si="13"/>
        <v>1.1538461538461537</v>
      </c>
      <c r="AE9" s="17"/>
    </row>
    <row r="10" spans="1:42" x14ac:dyDescent="0.45">
      <c r="A10" s="2">
        <v>1</v>
      </c>
      <c r="B10" t="s">
        <v>298</v>
      </c>
      <c r="C10" t="str">
        <f t="shared" si="0"/>
        <v>pit</v>
      </c>
      <c r="D10" t="str">
        <f t="shared" si="1"/>
        <v>nyj</v>
      </c>
      <c r="E10" s="2">
        <v>3</v>
      </c>
      <c r="F10" s="2">
        <v>38</v>
      </c>
      <c r="G10" t="s">
        <v>292</v>
      </c>
      <c r="H10" t="s">
        <v>271</v>
      </c>
      <c r="I10">
        <v>0</v>
      </c>
      <c r="J10" t="s">
        <v>289</v>
      </c>
      <c r="K10" s="2">
        <v>21</v>
      </c>
      <c r="L10" s="2">
        <v>14</v>
      </c>
      <c r="M10" s="2">
        <v>35</v>
      </c>
      <c r="N10" s="2">
        <v>38</v>
      </c>
      <c r="O10" s="2">
        <v>62</v>
      </c>
      <c r="P10" s="2">
        <v>34</v>
      </c>
      <c r="Q10" s="2">
        <v>34</v>
      </c>
      <c r="R10" s="2">
        <v>32</v>
      </c>
      <c r="S10" s="2">
        <f t="shared" si="2"/>
        <v>66</v>
      </c>
      <c r="T10">
        <f t="shared" si="3"/>
        <v>1</v>
      </c>
      <c r="U10">
        <f t="shared" si="4"/>
        <v>0</v>
      </c>
      <c r="V10">
        <f t="shared" si="5"/>
        <v>0</v>
      </c>
      <c r="W10" s="2">
        <f t="shared" si="6"/>
        <v>13</v>
      </c>
      <c r="X10" s="2">
        <f t="shared" si="7"/>
        <v>18</v>
      </c>
      <c r="Y10" s="2">
        <f t="shared" si="8"/>
        <v>13</v>
      </c>
      <c r="Z10" s="2">
        <f t="shared" si="9"/>
        <v>18</v>
      </c>
      <c r="AA10" s="2">
        <f t="shared" si="10"/>
        <v>169</v>
      </c>
      <c r="AB10" s="2">
        <f t="shared" si="11"/>
        <v>324</v>
      </c>
      <c r="AC10" s="17">
        <f t="shared" si="12"/>
        <v>0.38235294117647056</v>
      </c>
      <c r="AD10" s="17">
        <f t="shared" si="13"/>
        <v>0.5625</v>
      </c>
      <c r="AE10" s="17"/>
    </row>
    <row r="11" spans="1:42" x14ac:dyDescent="0.45">
      <c r="A11" s="2">
        <v>1</v>
      </c>
      <c r="B11" t="s">
        <v>299</v>
      </c>
      <c r="C11" t="str">
        <f t="shared" si="0"/>
        <v>nyg</v>
      </c>
      <c r="D11" t="str">
        <f t="shared" si="1"/>
        <v>was</v>
      </c>
      <c r="E11" s="2">
        <v>-6</v>
      </c>
      <c r="F11" s="2">
        <v>45.5</v>
      </c>
      <c r="G11" t="s">
        <v>292</v>
      </c>
      <c r="H11" t="s">
        <v>271</v>
      </c>
      <c r="I11">
        <v>0</v>
      </c>
      <c r="J11" t="s">
        <v>289</v>
      </c>
      <c r="K11" s="2">
        <v>21</v>
      </c>
      <c r="L11" s="2">
        <v>26</v>
      </c>
      <c r="M11" s="2">
        <v>47</v>
      </c>
      <c r="N11" s="2">
        <v>55</v>
      </c>
      <c r="O11" s="2">
        <v>45</v>
      </c>
      <c r="P11" s="2">
        <v>46</v>
      </c>
      <c r="Q11" s="2">
        <v>6</v>
      </c>
      <c r="R11" s="2">
        <v>21</v>
      </c>
      <c r="S11" s="2">
        <f t="shared" si="2"/>
        <v>27</v>
      </c>
      <c r="T11">
        <f t="shared" si="3"/>
        <v>1</v>
      </c>
      <c r="U11">
        <f t="shared" si="4"/>
        <v>1</v>
      </c>
      <c r="V11">
        <f t="shared" si="5"/>
        <v>0</v>
      </c>
      <c r="W11" s="2">
        <f t="shared" si="6"/>
        <v>-15</v>
      </c>
      <c r="X11" s="2">
        <f t="shared" si="7"/>
        <v>-5</v>
      </c>
      <c r="Y11" s="2">
        <f t="shared" si="8"/>
        <v>15</v>
      </c>
      <c r="Z11" s="2">
        <f t="shared" si="9"/>
        <v>5</v>
      </c>
      <c r="AA11" s="2">
        <f t="shared" si="10"/>
        <v>225</v>
      </c>
      <c r="AB11" s="2">
        <f t="shared" si="11"/>
        <v>25</v>
      </c>
      <c r="AC11" s="17">
        <f t="shared" si="12"/>
        <v>2.5</v>
      </c>
      <c r="AD11" s="17">
        <f t="shared" si="13"/>
        <v>0.23809523809523808</v>
      </c>
      <c r="AE11" s="17"/>
    </row>
    <row r="12" spans="1:42" x14ac:dyDescent="0.45">
      <c r="A12" s="2">
        <v>1</v>
      </c>
      <c r="B12" t="s">
        <v>300</v>
      </c>
      <c r="C12" t="str">
        <f t="shared" si="0"/>
        <v>oti</v>
      </c>
      <c r="D12" t="str">
        <f t="shared" si="1"/>
        <v>den</v>
      </c>
      <c r="E12" s="2">
        <v>-9</v>
      </c>
      <c r="F12" s="2">
        <v>43</v>
      </c>
      <c r="G12" t="s">
        <v>292</v>
      </c>
      <c r="H12" t="s">
        <v>271</v>
      </c>
      <c r="I12">
        <v>0</v>
      </c>
      <c r="J12" t="s">
        <v>289</v>
      </c>
      <c r="K12" s="2">
        <v>17</v>
      </c>
      <c r="L12" s="2">
        <v>26</v>
      </c>
      <c r="M12" s="2">
        <v>43</v>
      </c>
      <c r="N12" s="2">
        <v>49</v>
      </c>
      <c r="O12" s="2">
        <v>51</v>
      </c>
      <c r="P12" s="2">
        <v>50</v>
      </c>
      <c r="Q12" s="2">
        <v>12</v>
      </c>
      <c r="R12" s="2">
        <v>20</v>
      </c>
      <c r="S12" s="2">
        <f t="shared" si="2"/>
        <v>32</v>
      </c>
      <c r="T12">
        <f t="shared" si="3"/>
        <v>0</v>
      </c>
      <c r="U12">
        <f t="shared" si="4"/>
        <v>1</v>
      </c>
      <c r="V12">
        <f t="shared" si="5"/>
        <v>1</v>
      </c>
      <c r="W12" s="2">
        <f t="shared" si="6"/>
        <v>-5</v>
      </c>
      <c r="X12" s="2">
        <f t="shared" si="7"/>
        <v>-6</v>
      </c>
      <c r="Y12" s="2">
        <f t="shared" si="8"/>
        <v>5</v>
      </c>
      <c r="Z12" s="2">
        <f t="shared" si="9"/>
        <v>6</v>
      </c>
      <c r="AA12" s="2">
        <f t="shared" si="10"/>
        <v>25</v>
      </c>
      <c r="AB12" s="2">
        <f t="shared" si="11"/>
        <v>36</v>
      </c>
      <c r="AC12" s="17">
        <f t="shared" si="12"/>
        <v>0.41666666666666669</v>
      </c>
      <c r="AD12" s="17">
        <f t="shared" si="13"/>
        <v>0.3</v>
      </c>
      <c r="AE12" s="17"/>
    </row>
    <row r="13" spans="1:42" x14ac:dyDescent="0.45">
      <c r="A13" s="2">
        <v>1</v>
      </c>
      <c r="B13" t="s">
        <v>301</v>
      </c>
      <c r="C13" t="str">
        <f t="shared" si="0"/>
        <v>sfo</v>
      </c>
      <c r="D13" t="str">
        <f t="shared" si="1"/>
        <v>sea</v>
      </c>
      <c r="E13" s="2">
        <v>1</v>
      </c>
      <c r="F13" s="2">
        <v>43.5</v>
      </c>
      <c r="G13" t="s">
        <v>292</v>
      </c>
      <c r="H13" t="s">
        <v>271</v>
      </c>
      <c r="I13">
        <v>0</v>
      </c>
      <c r="J13" t="s">
        <v>272</v>
      </c>
      <c r="K13" s="2">
        <v>22</v>
      </c>
      <c r="L13" s="2">
        <v>22</v>
      </c>
      <c r="M13" s="2">
        <v>44</v>
      </c>
      <c r="N13" s="2">
        <v>51</v>
      </c>
      <c r="O13" s="2">
        <v>49</v>
      </c>
      <c r="P13" s="2">
        <v>54</v>
      </c>
      <c r="Q13" s="2">
        <v>17</v>
      </c>
      <c r="R13" s="2">
        <v>13</v>
      </c>
      <c r="S13" s="2">
        <f t="shared" si="2"/>
        <v>30</v>
      </c>
      <c r="T13">
        <f t="shared" si="3"/>
        <v>0</v>
      </c>
      <c r="U13">
        <f t="shared" si="4"/>
        <v>1</v>
      </c>
      <c r="V13">
        <f t="shared" si="5"/>
        <v>0</v>
      </c>
      <c r="W13" s="2">
        <f t="shared" si="6"/>
        <v>-5</v>
      </c>
      <c r="X13" s="2">
        <f t="shared" si="7"/>
        <v>-9</v>
      </c>
      <c r="Y13" s="2">
        <f t="shared" si="8"/>
        <v>5</v>
      </c>
      <c r="Z13" s="2">
        <f t="shared" si="9"/>
        <v>9</v>
      </c>
      <c r="AA13" s="2">
        <f t="shared" si="10"/>
        <v>25</v>
      </c>
      <c r="AB13" s="2">
        <f t="shared" si="11"/>
        <v>81</v>
      </c>
      <c r="AC13" s="17">
        <f t="shared" si="12"/>
        <v>0.29411764705882354</v>
      </c>
      <c r="AD13" s="17">
        <f t="shared" si="13"/>
        <v>0.69230769230769229</v>
      </c>
      <c r="AE13" s="17"/>
    </row>
    <row r="14" spans="1:42" x14ac:dyDescent="0.45">
      <c r="A14" s="2">
        <v>1</v>
      </c>
      <c r="B14" t="s">
        <v>302</v>
      </c>
      <c r="C14" t="str">
        <f t="shared" si="0"/>
        <v>det</v>
      </c>
      <c r="D14" t="str">
        <f t="shared" si="1"/>
        <v>gnb</v>
      </c>
      <c r="E14" s="2">
        <v>-2</v>
      </c>
      <c r="F14" s="2">
        <v>47.5</v>
      </c>
      <c r="G14" t="s">
        <v>292</v>
      </c>
      <c r="H14" t="s">
        <v>271</v>
      </c>
      <c r="I14">
        <v>0</v>
      </c>
      <c r="J14" t="s">
        <v>289</v>
      </c>
      <c r="K14" s="2">
        <v>23</v>
      </c>
      <c r="L14" s="2">
        <v>19</v>
      </c>
      <c r="M14" s="2">
        <v>42</v>
      </c>
      <c r="N14" s="2">
        <v>29</v>
      </c>
      <c r="O14" s="2">
        <v>71</v>
      </c>
      <c r="P14" s="2">
        <v>27</v>
      </c>
      <c r="Q14" s="2">
        <v>13</v>
      </c>
      <c r="R14" s="2">
        <v>27</v>
      </c>
      <c r="S14" s="2">
        <f t="shared" si="2"/>
        <v>40</v>
      </c>
      <c r="T14">
        <f t="shared" si="3"/>
        <v>1</v>
      </c>
      <c r="U14">
        <f t="shared" si="4"/>
        <v>1</v>
      </c>
      <c r="V14">
        <f t="shared" si="5"/>
        <v>0</v>
      </c>
      <c r="W14" s="2">
        <f t="shared" si="6"/>
        <v>-10</v>
      </c>
      <c r="X14" s="2">
        <f t="shared" si="7"/>
        <v>8</v>
      </c>
      <c r="Y14" s="2">
        <f t="shared" si="8"/>
        <v>10</v>
      </c>
      <c r="Z14" s="2">
        <f t="shared" si="9"/>
        <v>8</v>
      </c>
      <c r="AA14" s="2">
        <f t="shared" si="10"/>
        <v>100</v>
      </c>
      <c r="AB14" s="2">
        <f t="shared" si="11"/>
        <v>64</v>
      </c>
      <c r="AC14" s="17">
        <f t="shared" si="12"/>
        <v>0.76923076923076927</v>
      </c>
      <c r="AD14" s="17">
        <f t="shared" si="13"/>
        <v>0.29629629629629628</v>
      </c>
      <c r="AE14" s="17"/>
    </row>
    <row r="15" spans="1:42" x14ac:dyDescent="0.45">
      <c r="A15" s="2">
        <v>1</v>
      </c>
      <c r="B15" t="s">
        <v>303</v>
      </c>
      <c r="C15" t="str">
        <f t="shared" si="0"/>
        <v>htx</v>
      </c>
      <c r="D15" t="str">
        <f t="shared" si="1"/>
        <v>ram</v>
      </c>
      <c r="E15" s="2">
        <v>-3</v>
      </c>
      <c r="F15" s="2">
        <v>43.5</v>
      </c>
      <c r="G15" t="s">
        <v>292</v>
      </c>
      <c r="H15" t="s">
        <v>271</v>
      </c>
      <c r="I15">
        <v>0</v>
      </c>
      <c r="J15" t="s">
        <v>272</v>
      </c>
      <c r="K15" s="2">
        <v>17</v>
      </c>
      <c r="L15" s="2">
        <v>23</v>
      </c>
      <c r="M15" s="2">
        <v>40</v>
      </c>
      <c r="N15" s="2">
        <v>36</v>
      </c>
      <c r="O15" s="2">
        <v>64</v>
      </c>
      <c r="P15" s="2">
        <v>61</v>
      </c>
      <c r="Q15" s="2">
        <v>9</v>
      </c>
      <c r="R15" s="2">
        <v>14</v>
      </c>
      <c r="S15" s="2">
        <f t="shared" si="2"/>
        <v>23</v>
      </c>
      <c r="T15">
        <f t="shared" si="3"/>
        <v>1</v>
      </c>
      <c r="U15">
        <f t="shared" si="4"/>
        <v>1</v>
      </c>
      <c r="V15">
        <f t="shared" si="5"/>
        <v>1</v>
      </c>
      <c r="W15" s="2">
        <f t="shared" si="6"/>
        <v>-8</v>
      </c>
      <c r="X15" s="2">
        <f t="shared" si="7"/>
        <v>-9</v>
      </c>
      <c r="Y15" s="2">
        <f t="shared" si="8"/>
        <v>8</v>
      </c>
      <c r="Z15" s="2">
        <f t="shared" si="9"/>
        <v>9</v>
      </c>
      <c r="AA15" s="2">
        <f t="shared" si="10"/>
        <v>64</v>
      </c>
      <c r="AB15" s="2">
        <f t="shared" si="11"/>
        <v>81</v>
      </c>
      <c r="AC15" s="17">
        <f t="shared" si="12"/>
        <v>0.88888888888888884</v>
      </c>
      <c r="AD15" s="17">
        <f t="shared" si="13"/>
        <v>0.6428571428571429</v>
      </c>
      <c r="AE15" s="17"/>
    </row>
    <row r="16" spans="1:42" x14ac:dyDescent="0.45">
      <c r="A16" s="2">
        <v>1</v>
      </c>
      <c r="B16" t="s">
        <v>304</v>
      </c>
      <c r="C16" t="str">
        <f t="shared" si="0"/>
        <v>rav</v>
      </c>
      <c r="D16" t="str">
        <f t="shared" si="1"/>
        <v>buf</v>
      </c>
      <c r="E16" s="2">
        <v>1</v>
      </c>
      <c r="F16" s="2">
        <v>50.5</v>
      </c>
      <c r="G16" t="s">
        <v>292</v>
      </c>
      <c r="H16" t="s">
        <v>271</v>
      </c>
      <c r="I16">
        <v>0</v>
      </c>
      <c r="J16" t="s">
        <v>289</v>
      </c>
      <c r="K16" s="2">
        <v>22</v>
      </c>
      <c r="L16" s="2">
        <v>18</v>
      </c>
      <c r="M16" s="2">
        <v>40</v>
      </c>
      <c r="N16" s="2">
        <v>15</v>
      </c>
      <c r="O16" s="2">
        <v>85</v>
      </c>
      <c r="P16" s="2">
        <v>38</v>
      </c>
      <c r="Q16" s="2">
        <v>40</v>
      </c>
      <c r="R16" s="2">
        <v>41</v>
      </c>
      <c r="S16" s="2">
        <f t="shared" si="2"/>
        <v>81</v>
      </c>
      <c r="T16">
        <f t="shared" si="3"/>
        <v>1</v>
      </c>
      <c r="U16">
        <f t="shared" si="4"/>
        <v>0</v>
      </c>
      <c r="V16">
        <f t="shared" si="5"/>
        <v>0</v>
      </c>
      <c r="W16" s="2">
        <f t="shared" si="6"/>
        <v>18</v>
      </c>
      <c r="X16" s="2">
        <f t="shared" si="7"/>
        <v>23</v>
      </c>
      <c r="Y16" s="2">
        <f t="shared" si="8"/>
        <v>18</v>
      </c>
      <c r="Z16" s="2">
        <f t="shared" si="9"/>
        <v>23</v>
      </c>
      <c r="AA16" s="2">
        <f t="shared" si="10"/>
        <v>324</v>
      </c>
      <c r="AB16" s="2">
        <f t="shared" si="11"/>
        <v>529</v>
      </c>
      <c r="AC16" s="17">
        <f t="shared" si="12"/>
        <v>0.45</v>
      </c>
      <c r="AD16" s="17">
        <f t="shared" si="13"/>
        <v>0.56097560975609762</v>
      </c>
      <c r="AE16" s="17"/>
    </row>
    <row r="17" spans="1:31" x14ac:dyDescent="0.45">
      <c r="A17" s="2">
        <v>1</v>
      </c>
      <c r="B17" t="s">
        <v>305</v>
      </c>
      <c r="C17" t="str">
        <f t="shared" si="0"/>
        <v>min</v>
      </c>
      <c r="D17" t="str">
        <f t="shared" si="1"/>
        <v>chi</v>
      </c>
      <c r="E17" s="2">
        <v>1.5</v>
      </c>
      <c r="F17" s="2">
        <v>43.5</v>
      </c>
      <c r="G17" t="s">
        <v>292</v>
      </c>
      <c r="H17" t="s">
        <v>271</v>
      </c>
      <c r="I17">
        <v>0</v>
      </c>
      <c r="J17" t="s">
        <v>272</v>
      </c>
      <c r="K17" s="2">
        <v>22</v>
      </c>
      <c r="L17" s="2">
        <v>22</v>
      </c>
      <c r="M17" s="2">
        <v>44</v>
      </c>
      <c r="N17" s="2">
        <v>53</v>
      </c>
      <c r="O17" s="2">
        <v>47</v>
      </c>
      <c r="P17" s="2">
        <v>56</v>
      </c>
      <c r="Q17" s="2">
        <v>27</v>
      </c>
      <c r="R17" s="2">
        <v>24</v>
      </c>
      <c r="S17" s="2">
        <f t="shared" si="2"/>
        <v>51</v>
      </c>
      <c r="T17">
        <f t="shared" si="3"/>
        <v>0</v>
      </c>
      <c r="U17">
        <f t="shared" si="4"/>
        <v>0</v>
      </c>
      <c r="V17">
        <f t="shared" si="5"/>
        <v>0</v>
      </c>
      <c r="W17" s="2">
        <f t="shared" si="6"/>
        <v>5</v>
      </c>
      <c r="X17" s="2">
        <f t="shared" si="7"/>
        <v>2</v>
      </c>
      <c r="Y17" s="2">
        <f t="shared" si="8"/>
        <v>5</v>
      </c>
      <c r="Z17" s="2">
        <f t="shared" si="9"/>
        <v>2</v>
      </c>
      <c r="AA17" s="2">
        <f t="shared" si="10"/>
        <v>25</v>
      </c>
      <c r="AB17" s="2">
        <f t="shared" si="11"/>
        <v>4</v>
      </c>
      <c r="AC17" s="17">
        <f t="shared" si="12"/>
        <v>0.18518518518518517</v>
      </c>
      <c r="AD17" s="17">
        <f t="shared" si="13"/>
        <v>8.3333333333333329E-2</v>
      </c>
      <c r="AE17" s="17"/>
    </row>
    <row r="18" spans="1:31" x14ac:dyDescent="0.45">
      <c r="A18" s="2">
        <v>2</v>
      </c>
      <c r="B18" t="s">
        <v>351</v>
      </c>
      <c r="C18" t="str">
        <f t="shared" si="0"/>
        <v>was</v>
      </c>
      <c r="D18" t="str">
        <f t="shared" si="1"/>
        <v>gnb</v>
      </c>
      <c r="E18" s="2">
        <v>-3.5</v>
      </c>
      <c r="F18" s="2">
        <v>48.5</v>
      </c>
      <c r="G18" t="s">
        <v>292</v>
      </c>
      <c r="H18" t="s">
        <v>271</v>
      </c>
      <c r="I18">
        <v>1</v>
      </c>
      <c r="J18" t="s">
        <v>289</v>
      </c>
      <c r="K18" s="2">
        <v>25</v>
      </c>
      <c r="L18" s="2">
        <v>25</v>
      </c>
      <c r="M18" s="2">
        <v>50</v>
      </c>
      <c r="N18" s="2">
        <v>56</v>
      </c>
      <c r="O18" s="2">
        <v>44</v>
      </c>
      <c r="P18" s="2">
        <v>36</v>
      </c>
      <c r="Q18" s="2">
        <v>18</v>
      </c>
      <c r="R18" s="2">
        <v>27</v>
      </c>
      <c r="S18" s="2">
        <f t="shared" si="2"/>
        <v>45</v>
      </c>
      <c r="T18">
        <f t="shared" si="3"/>
        <v>1</v>
      </c>
      <c r="U18">
        <f t="shared" si="4"/>
        <v>1</v>
      </c>
      <c r="V18">
        <f t="shared" si="5"/>
        <v>0</v>
      </c>
      <c r="W18" s="2">
        <f t="shared" si="6"/>
        <v>-7</v>
      </c>
      <c r="X18" s="2">
        <f t="shared" si="7"/>
        <v>2</v>
      </c>
      <c r="Y18" s="2">
        <f t="shared" si="8"/>
        <v>7</v>
      </c>
      <c r="Z18" s="2">
        <f t="shared" si="9"/>
        <v>2</v>
      </c>
      <c r="AA18" s="2">
        <f t="shared" si="10"/>
        <v>49</v>
      </c>
      <c r="AB18" s="2">
        <f t="shared" si="11"/>
        <v>4</v>
      </c>
      <c r="AC18" s="17">
        <f t="shared" si="12"/>
        <v>0.3888888888888889</v>
      </c>
      <c r="AD18" s="17">
        <f t="shared" si="13"/>
        <v>7.407407407407407E-2</v>
      </c>
      <c r="AE18" s="17"/>
    </row>
    <row r="19" spans="1:31" x14ac:dyDescent="0.45">
      <c r="A19" s="2">
        <v>2</v>
      </c>
      <c r="B19" t="s">
        <v>352</v>
      </c>
      <c r="C19" t="str">
        <f t="shared" si="0"/>
        <v>buf</v>
      </c>
      <c r="D19" t="str">
        <f t="shared" si="1"/>
        <v>nyj</v>
      </c>
      <c r="E19" s="2">
        <v>7</v>
      </c>
      <c r="F19" s="2">
        <v>46</v>
      </c>
      <c r="G19" t="s">
        <v>292</v>
      </c>
      <c r="H19" t="s">
        <v>271</v>
      </c>
      <c r="I19">
        <v>0</v>
      </c>
      <c r="J19" t="s">
        <v>289</v>
      </c>
      <c r="K19" s="2">
        <v>28</v>
      </c>
      <c r="L19" s="2">
        <v>21</v>
      </c>
      <c r="M19" s="2">
        <v>49</v>
      </c>
      <c r="N19" s="2">
        <v>62</v>
      </c>
      <c r="O19" s="2">
        <v>38</v>
      </c>
      <c r="P19" s="2">
        <v>50</v>
      </c>
      <c r="Q19" s="2">
        <v>30</v>
      </c>
      <c r="R19" s="2">
        <v>10</v>
      </c>
      <c r="S19" s="2">
        <f t="shared" si="2"/>
        <v>40</v>
      </c>
      <c r="T19">
        <f t="shared" si="3"/>
        <v>0</v>
      </c>
      <c r="U19">
        <f t="shared" si="4"/>
        <v>1</v>
      </c>
      <c r="V19">
        <f t="shared" si="5"/>
        <v>1</v>
      </c>
      <c r="W19" s="2">
        <f t="shared" si="6"/>
        <v>2</v>
      </c>
      <c r="X19" s="2">
        <f t="shared" si="7"/>
        <v>-11</v>
      </c>
      <c r="Y19" s="2">
        <f t="shared" si="8"/>
        <v>2</v>
      </c>
      <c r="Z19" s="2">
        <f t="shared" si="9"/>
        <v>11</v>
      </c>
      <c r="AA19" s="2">
        <f t="shared" si="10"/>
        <v>4</v>
      </c>
      <c r="AB19" s="2">
        <f t="shared" si="11"/>
        <v>121</v>
      </c>
      <c r="AC19" s="17">
        <f t="shared" si="12"/>
        <v>6.6666666666666666E-2</v>
      </c>
      <c r="AD19" s="17">
        <f t="shared" si="13"/>
        <v>1.1000000000000001</v>
      </c>
      <c r="AE19" s="17"/>
    </row>
    <row r="20" spans="1:31" x14ac:dyDescent="0.45">
      <c r="A20" s="2">
        <v>2</v>
      </c>
      <c r="B20" t="s">
        <v>353</v>
      </c>
      <c r="C20" t="str">
        <f t="shared" si="0"/>
        <v>chi</v>
      </c>
      <c r="D20" t="str">
        <f t="shared" si="1"/>
        <v>det</v>
      </c>
      <c r="E20" s="2">
        <v>-5.5</v>
      </c>
      <c r="F20" s="2">
        <v>47</v>
      </c>
      <c r="G20" t="s">
        <v>292</v>
      </c>
      <c r="H20" t="s">
        <v>288</v>
      </c>
      <c r="I20">
        <v>1</v>
      </c>
      <c r="J20" t="s">
        <v>289</v>
      </c>
      <c r="K20" s="2">
        <v>20</v>
      </c>
      <c r="L20" s="2">
        <v>25</v>
      </c>
      <c r="M20" s="2">
        <v>45</v>
      </c>
      <c r="N20" s="2">
        <v>41</v>
      </c>
      <c r="O20" s="2">
        <v>59</v>
      </c>
      <c r="P20" s="2">
        <v>49</v>
      </c>
      <c r="Q20" s="2">
        <v>21</v>
      </c>
      <c r="R20" s="2">
        <v>52</v>
      </c>
      <c r="S20" s="2">
        <f t="shared" si="2"/>
        <v>73</v>
      </c>
      <c r="T20">
        <f t="shared" si="3"/>
        <v>1</v>
      </c>
      <c r="U20">
        <f t="shared" si="4"/>
        <v>0</v>
      </c>
      <c r="V20">
        <f t="shared" si="5"/>
        <v>0</v>
      </c>
      <c r="W20" s="2">
        <f t="shared" si="6"/>
        <v>1</v>
      </c>
      <c r="X20" s="2">
        <f t="shared" si="7"/>
        <v>27</v>
      </c>
      <c r="Y20" s="2">
        <f t="shared" si="8"/>
        <v>1</v>
      </c>
      <c r="Z20" s="2">
        <f t="shared" si="9"/>
        <v>27</v>
      </c>
      <c r="AA20" s="2">
        <f t="shared" si="10"/>
        <v>1</v>
      </c>
      <c r="AB20" s="2">
        <f t="shared" si="11"/>
        <v>729</v>
      </c>
      <c r="AC20" s="17">
        <f t="shared" si="12"/>
        <v>4.7619047619047616E-2</v>
      </c>
      <c r="AD20" s="17">
        <f t="shared" si="13"/>
        <v>0.51923076923076927</v>
      </c>
      <c r="AE20" s="17"/>
    </row>
    <row r="21" spans="1:31" x14ac:dyDescent="0.45">
      <c r="A21" s="2">
        <v>2</v>
      </c>
      <c r="B21" t="s">
        <v>354</v>
      </c>
      <c r="C21" t="str">
        <f t="shared" si="0"/>
        <v>cle</v>
      </c>
      <c r="D21" t="str">
        <f t="shared" si="1"/>
        <v>rav</v>
      </c>
      <c r="E21" s="2">
        <v>-11.5</v>
      </c>
      <c r="F21" s="2">
        <v>45.5</v>
      </c>
      <c r="G21" t="s">
        <v>292</v>
      </c>
      <c r="H21" t="s">
        <v>271</v>
      </c>
      <c r="I21">
        <v>0</v>
      </c>
      <c r="J21" t="s">
        <v>289</v>
      </c>
      <c r="K21" s="2">
        <v>19</v>
      </c>
      <c r="L21" s="2">
        <v>27</v>
      </c>
      <c r="M21" s="2">
        <v>46</v>
      </c>
      <c r="N21" s="2">
        <v>51</v>
      </c>
      <c r="O21" s="2">
        <v>49</v>
      </c>
      <c r="P21" s="2">
        <v>36</v>
      </c>
      <c r="Q21" s="2">
        <v>17</v>
      </c>
      <c r="R21" s="2">
        <v>41</v>
      </c>
      <c r="S21" s="2">
        <f t="shared" si="2"/>
        <v>58</v>
      </c>
      <c r="T21">
        <f t="shared" si="3"/>
        <v>1</v>
      </c>
      <c r="U21">
        <f t="shared" si="4"/>
        <v>0</v>
      </c>
      <c r="V21">
        <f t="shared" si="5"/>
        <v>0</v>
      </c>
      <c r="W21" s="2">
        <f t="shared" si="6"/>
        <v>-2</v>
      </c>
      <c r="X21" s="2">
        <f t="shared" si="7"/>
        <v>14</v>
      </c>
      <c r="Y21" s="2">
        <f t="shared" si="8"/>
        <v>2</v>
      </c>
      <c r="Z21" s="2">
        <f t="shared" si="9"/>
        <v>14</v>
      </c>
      <c r="AA21" s="2">
        <f t="shared" si="10"/>
        <v>4</v>
      </c>
      <c r="AB21" s="2">
        <f t="shared" si="11"/>
        <v>196</v>
      </c>
      <c r="AC21" s="17">
        <f t="shared" si="12"/>
        <v>0.11764705882352941</v>
      </c>
      <c r="AD21" s="17">
        <f t="shared" si="13"/>
        <v>0.34146341463414637</v>
      </c>
      <c r="AE21" s="17"/>
    </row>
    <row r="22" spans="1:31" x14ac:dyDescent="0.45">
      <c r="A22" s="2">
        <v>2</v>
      </c>
      <c r="B22" t="s">
        <v>355</v>
      </c>
      <c r="C22" t="str">
        <f t="shared" si="0"/>
        <v>jax</v>
      </c>
      <c r="D22" t="str">
        <f t="shared" si="1"/>
        <v>cin</v>
      </c>
      <c r="E22" s="2">
        <v>-3.5</v>
      </c>
      <c r="F22" s="2">
        <v>49.5</v>
      </c>
      <c r="G22" t="s">
        <v>292</v>
      </c>
      <c r="H22" t="s">
        <v>271</v>
      </c>
      <c r="I22">
        <v>0</v>
      </c>
      <c r="J22" t="s">
        <v>289</v>
      </c>
      <c r="K22" s="2">
        <v>23</v>
      </c>
      <c r="L22" s="2">
        <v>26</v>
      </c>
      <c r="M22" s="2">
        <v>49</v>
      </c>
      <c r="N22" s="2">
        <v>48</v>
      </c>
      <c r="O22" s="2">
        <v>52</v>
      </c>
      <c r="P22" s="2">
        <v>48</v>
      </c>
      <c r="Q22" s="2">
        <v>27</v>
      </c>
      <c r="R22" s="2">
        <v>31</v>
      </c>
      <c r="S22" s="2">
        <f t="shared" si="2"/>
        <v>58</v>
      </c>
      <c r="T22">
        <f t="shared" si="3"/>
        <v>1</v>
      </c>
      <c r="U22">
        <f t="shared" si="4"/>
        <v>0</v>
      </c>
      <c r="V22">
        <f t="shared" si="5"/>
        <v>0</v>
      </c>
      <c r="W22" s="2">
        <f t="shared" si="6"/>
        <v>4</v>
      </c>
      <c r="X22" s="2">
        <f t="shared" si="7"/>
        <v>5</v>
      </c>
      <c r="Y22" s="2">
        <f t="shared" si="8"/>
        <v>4</v>
      </c>
      <c r="Z22" s="2">
        <f t="shared" si="9"/>
        <v>5</v>
      </c>
      <c r="AA22" s="2">
        <f t="shared" si="10"/>
        <v>16</v>
      </c>
      <c r="AB22" s="2">
        <f t="shared" si="11"/>
        <v>25</v>
      </c>
      <c r="AC22" s="17">
        <f t="shared" si="12"/>
        <v>0.14814814814814814</v>
      </c>
      <c r="AD22" s="17">
        <f t="shared" si="13"/>
        <v>0.16129032258064516</v>
      </c>
      <c r="AE22" s="17"/>
    </row>
    <row r="23" spans="1:31" x14ac:dyDescent="0.45">
      <c r="A23" s="2">
        <v>2</v>
      </c>
      <c r="B23" t="s">
        <v>356</v>
      </c>
      <c r="C23" t="str">
        <f t="shared" si="0"/>
        <v>nwe</v>
      </c>
      <c r="D23" t="str">
        <f t="shared" si="1"/>
        <v>mia</v>
      </c>
      <c r="E23" s="2">
        <v>-1.5</v>
      </c>
      <c r="F23" s="2">
        <v>44</v>
      </c>
      <c r="G23" t="s">
        <v>270</v>
      </c>
      <c r="H23" t="s">
        <v>288</v>
      </c>
      <c r="I23">
        <v>1</v>
      </c>
      <c r="J23" t="s">
        <v>289</v>
      </c>
      <c r="K23" s="2">
        <v>23</v>
      </c>
      <c r="L23" s="2">
        <v>23</v>
      </c>
      <c r="M23" s="2">
        <v>46</v>
      </c>
      <c r="N23" s="2">
        <v>58</v>
      </c>
      <c r="O23" s="2">
        <v>42</v>
      </c>
      <c r="P23" s="2">
        <v>44</v>
      </c>
      <c r="Q23" s="2">
        <v>33</v>
      </c>
      <c r="R23" s="2">
        <v>27</v>
      </c>
      <c r="S23" s="2">
        <f t="shared" si="2"/>
        <v>60</v>
      </c>
      <c r="T23">
        <f t="shared" si="3"/>
        <v>0</v>
      </c>
      <c r="U23">
        <f t="shared" si="4"/>
        <v>1</v>
      </c>
      <c r="V23">
        <f t="shared" si="5"/>
        <v>1</v>
      </c>
      <c r="W23" s="2">
        <f t="shared" si="6"/>
        <v>10</v>
      </c>
      <c r="X23" s="2">
        <f t="shared" si="7"/>
        <v>4</v>
      </c>
      <c r="Y23" s="2">
        <f t="shared" si="8"/>
        <v>10</v>
      </c>
      <c r="Z23" s="2">
        <f t="shared" si="9"/>
        <v>4</v>
      </c>
      <c r="AA23" s="2">
        <f t="shared" si="10"/>
        <v>100</v>
      </c>
      <c r="AB23" s="2">
        <f t="shared" si="11"/>
        <v>16</v>
      </c>
      <c r="AC23" s="17">
        <f t="shared" si="12"/>
        <v>0.30303030303030304</v>
      </c>
      <c r="AD23" s="17">
        <f t="shared" si="13"/>
        <v>0.14814814814814814</v>
      </c>
      <c r="AE23" s="17"/>
    </row>
    <row r="24" spans="1:31" x14ac:dyDescent="0.45">
      <c r="A24" s="2">
        <v>2</v>
      </c>
      <c r="B24" t="s">
        <v>357</v>
      </c>
      <c r="C24" t="str">
        <f t="shared" si="0"/>
        <v>nyg</v>
      </c>
      <c r="D24" t="str">
        <f t="shared" si="1"/>
        <v>dal</v>
      </c>
      <c r="E24" s="2">
        <v>-5.5</v>
      </c>
      <c r="F24" s="2">
        <v>44.5</v>
      </c>
      <c r="G24" t="s">
        <v>270</v>
      </c>
      <c r="H24" t="s">
        <v>288</v>
      </c>
      <c r="I24">
        <v>0</v>
      </c>
      <c r="J24" t="s">
        <v>272</v>
      </c>
      <c r="K24" s="2">
        <v>19</v>
      </c>
      <c r="L24" s="2">
        <v>26</v>
      </c>
      <c r="M24" s="2">
        <v>45</v>
      </c>
      <c r="N24" s="2">
        <v>52</v>
      </c>
      <c r="O24" s="2">
        <v>48</v>
      </c>
      <c r="P24" s="2">
        <v>57</v>
      </c>
      <c r="Q24" s="2">
        <v>37</v>
      </c>
      <c r="R24" s="2">
        <v>40</v>
      </c>
      <c r="S24" s="2">
        <f t="shared" si="2"/>
        <v>77</v>
      </c>
      <c r="T24">
        <f t="shared" si="3"/>
        <v>0</v>
      </c>
      <c r="U24">
        <f t="shared" si="4"/>
        <v>1</v>
      </c>
      <c r="V24">
        <f t="shared" si="5"/>
        <v>0</v>
      </c>
      <c r="W24" s="2">
        <f t="shared" si="6"/>
        <v>18</v>
      </c>
      <c r="X24" s="2">
        <f t="shared" si="7"/>
        <v>14</v>
      </c>
      <c r="Y24" s="2">
        <f t="shared" si="8"/>
        <v>18</v>
      </c>
      <c r="Z24" s="2">
        <f t="shared" si="9"/>
        <v>14</v>
      </c>
      <c r="AA24" s="2">
        <f t="shared" si="10"/>
        <v>324</v>
      </c>
      <c r="AB24" s="2">
        <f t="shared" si="11"/>
        <v>196</v>
      </c>
      <c r="AC24" s="17">
        <f t="shared" si="12"/>
        <v>0.48648648648648651</v>
      </c>
      <c r="AD24" s="17">
        <f t="shared" si="13"/>
        <v>0.35</v>
      </c>
      <c r="AE24" s="17"/>
    </row>
    <row r="25" spans="1:31" x14ac:dyDescent="0.45">
      <c r="A25" s="2">
        <v>2</v>
      </c>
      <c r="B25" t="s">
        <v>358</v>
      </c>
      <c r="C25" t="str">
        <f t="shared" si="0"/>
        <v>ram</v>
      </c>
      <c r="D25" t="str">
        <f t="shared" si="1"/>
        <v>oti</v>
      </c>
      <c r="E25" s="2">
        <v>5.5</v>
      </c>
      <c r="F25" s="2">
        <v>42</v>
      </c>
      <c r="G25" t="s">
        <v>270</v>
      </c>
      <c r="H25" t="s">
        <v>288</v>
      </c>
      <c r="I25">
        <v>1</v>
      </c>
      <c r="J25" t="s">
        <v>272</v>
      </c>
      <c r="K25" s="2">
        <v>24</v>
      </c>
      <c r="L25" s="2">
        <v>21</v>
      </c>
      <c r="M25" s="2">
        <v>45</v>
      </c>
      <c r="N25" s="2">
        <v>62</v>
      </c>
      <c r="O25" s="2">
        <v>38</v>
      </c>
      <c r="P25" s="2">
        <v>60</v>
      </c>
      <c r="Q25" s="2">
        <v>33</v>
      </c>
      <c r="R25" s="2">
        <v>19</v>
      </c>
      <c r="S25" s="2">
        <f t="shared" ref="S25:S109" si="14">Q25+R25</f>
        <v>52</v>
      </c>
      <c r="T25">
        <f t="shared" ref="T25:T109" si="15">IF(R25+E25&gt;Q25,1,0)</f>
        <v>0</v>
      </c>
      <c r="U25">
        <f t="shared" ref="U25:U109" si="16">IF(G25="Over", IF(F25&lt;S25, 1, 0), IF(F25&gt;S25, 1, 0))</f>
        <v>1</v>
      </c>
      <c r="V25">
        <f t="shared" si="5"/>
        <v>0</v>
      </c>
      <c r="W25" s="2">
        <f t="shared" si="6"/>
        <v>9</v>
      </c>
      <c r="X25" s="2">
        <f t="shared" si="7"/>
        <v>-2</v>
      </c>
      <c r="Y25" s="2">
        <f t="shared" si="8"/>
        <v>9</v>
      </c>
      <c r="Z25" s="2">
        <f t="shared" si="9"/>
        <v>2</v>
      </c>
      <c r="AA25" s="2">
        <f t="shared" si="10"/>
        <v>81</v>
      </c>
      <c r="AB25" s="2">
        <f t="shared" si="11"/>
        <v>4</v>
      </c>
      <c r="AC25" s="17">
        <f t="shared" si="12"/>
        <v>0.27272727272727271</v>
      </c>
      <c r="AD25" s="17">
        <f t="shared" si="13"/>
        <v>0.10526315789473684</v>
      </c>
      <c r="AE25" s="17"/>
    </row>
    <row r="26" spans="1:31" x14ac:dyDescent="0.45">
      <c r="A26" s="2">
        <v>2</v>
      </c>
      <c r="B26" t="s">
        <v>359</v>
      </c>
      <c r="C26" t="str">
        <f t="shared" si="0"/>
        <v>sea</v>
      </c>
      <c r="D26" t="str">
        <f t="shared" si="1"/>
        <v>pit</v>
      </c>
      <c r="E26" s="2">
        <v>-3</v>
      </c>
      <c r="F26" s="2">
        <v>40</v>
      </c>
      <c r="G26" t="s">
        <v>292</v>
      </c>
      <c r="H26" t="s">
        <v>271</v>
      </c>
      <c r="I26">
        <v>1</v>
      </c>
      <c r="J26" t="s">
        <v>272</v>
      </c>
      <c r="K26" s="2">
        <v>15</v>
      </c>
      <c r="L26" s="2">
        <v>22</v>
      </c>
      <c r="M26" s="2">
        <v>37</v>
      </c>
      <c r="N26" s="2">
        <v>38</v>
      </c>
      <c r="O26" s="16">
        <v>62</v>
      </c>
      <c r="P26" s="16">
        <v>65</v>
      </c>
      <c r="Q26" s="2">
        <v>31</v>
      </c>
      <c r="R26" s="2">
        <v>17</v>
      </c>
      <c r="S26" s="2">
        <f t="shared" si="14"/>
        <v>48</v>
      </c>
      <c r="T26">
        <f t="shared" si="15"/>
        <v>0</v>
      </c>
      <c r="U26">
        <f t="shared" si="16"/>
        <v>0</v>
      </c>
      <c r="V26">
        <f t="shared" si="5"/>
        <v>0</v>
      </c>
      <c r="W26" s="2">
        <f t="shared" si="6"/>
        <v>16</v>
      </c>
      <c r="X26" s="2">
        <f t="shared" si="7"/>
        <v>-5</v>
      </c>
      <c r="Y26" s="2">
        <f t="shared" si="8"/>
        <v>16</v>
      </c>
      <c r="Z26" s="2">
        <f t="shared" si="9"/>
        <v>5</v>
      </c>
      <c r="AA26" s="2">
        <f t="shared" si="10"/>
        <v>256</v>
      </c>
      <c r="AB26" s="2">
        <f t="shared" si="11"/>
        <v>25</v>
      </c>
      <c r="AC26" s="17">
        <f t="shared" si="12"/>
        <v>0.5161290322580645</v>
      </c>
      <c r="AD26" s="17">
        <f t="shared" si="13"/>
        <v>0.29411764705882354</v>
      </c>
      <c r="AE26" s="17"/>
    </row>
    <row r="27" spans="1:31" x14ac:dyDescent="0.45">
      <c r="A27" s="2">
        <v>2</v>
      </c>
      <c r="B27" t="s">
        <v>360</v>
      </c>
      <c r="C27" t="str">
        <f t="shared" si="0"/>
        <v>sfo</v>
      </c>
      <c r="D27" t="str">
        <f t="shared" si="1"/>
        <v>nor</v>
      </c>
      <c r="E27" s="2">
        <v>4.5</v>
      </c>
      <c r="F27" s="2">
        <v>42.5</v>
      </c>
      <c r="G27" t="s">
        <v>292</v>
      </c>
      <c r="H27" t="s">
        <v>288</v>
      </c>
      <c r="I27">
        <v>0</v>
      </c>
      <c r="J27" t="s">
        <v>289</v>
      </c>
      <c r="K27" s="2">
        <v>27</v>
      </c>
      <c r="L27" s="2">
        <v>21</v>
      </c>
      <c r="M27" s="2">
        <v>48</v>
      </c>
      <c r="N27" s="2">
        <v>71</v>
      </c>
      <c r="O27" s="2">
        <v>29</v>
      </c>
      <c r="P27" s="2">
        <v>44</v>
      </c>
      <c r="Q27" s="2">
        <v>26</v>
      </c>
      <c r="R27" s="2">
        <v>21</v>
      </c>
      <c r="S27" s="2">
        <f t="shared" si="14"/>
        <v>47</v>
      </c>
      <c r="T27">
        <f t="shared" si="15"/>
        <v>0</v>
      </c>
      <c r="U27">
        <f t="shared" si="16"/>
        <v>0</v>
      </c>
      <c r="V27">
        <f t="shared" si="5"/>
        <v>1</v>
      </c>
      <c r="W27" s="2">
        <f t="shared" si="6"/>
        <v>-1</v>
      </c>
      <c r="X27" s="2">
        <f t="shared" si="7"/>
        <v>0</v>
      </c>
      <c r="Y27" s="2">
        <f t="shared" si="8"/>
        <v>1</v>
      </c>
      <c r="Z27" s="2">
        <f t="shared" si="9"/>
        <v>0</v>
      </c>
      <c r="AA27" s="2">
        <f t="shared" si="10"/>
        <v>1</v>
      </c>
      <c r="AB27" s="2">
        <f t="shared" si="11"/>
        <v>0</v>
      </c>
      <c r="AC27" s="17">
        <f t="shared" si="12"/>
        <v>3.8461538461538464E-2</v>
      </c>
      <c r="AD27" s="17">
        <f t="shared" si="13"/>
        <v>0</v>
      </c>
      <c r="AE27" s="17"/>
    </row>
    <row r="28" spans="1:31" x14ac:dyDescent="0.45">
      <c r="A28" s="2">
        <v>2</v>
      </c>
      <c r="B28" t="s">
        <v>361</v>
      </c>
      <c r="C28" t="str">
        <f t="shared" si="0"/>
        <v>car</v>
      </c>
      <c r="D28" t="str">
        <f t="shared" si="1"/>
        <v>crd</v>
      </c>
      <c r="E28" s="2">
        <v>-6.5</v>
      </c>
      <c r="F28" s="2">
        <v>44.5</v>
      </c>
      <c r="G28" t="s">
        <v>270</v>
      </c>
      <c r="H28" t="s">
        <v>288</v>
      </c>
      <c r="I28">
        <v>0</v>
      </c>
      <c r="J28" t="s">
        <v>272</v>
      </c>
      <c r="K28" s="2">
        <v>21</v>
      </c>
      <c r="L28" s="2">
        <v>28</v>
      </c>
      <c r="M28" s="2">
        <v>49</v>
      </c>
      <c r="N28" s="2">
        <v>68</v>
      </c>
      <c r="O28" s="2">
        <v>32</v>
      </c>
      <c r="P28" s="2">
        <v>51</v>
      </c>
      <c r="Q28" s="2">
        <v>22</v>
      </c>
      <c r="R28" s="2">
        <v>27</v>
      </c>
      <c r="S28" s="2">
        <f t="shared" si="14"/>
        <v>49</v>
      </c>
      <c r="T28">
        <f t="shared" si="15"/>
        <v>0</v>
      </c>
      <c r="U28">
        <f t="shared" si="16"/>
        <v>1</v>
      </c>
      <c r="V28">
        <f t="shared" si="5"/>
        <v>0</v>
      </c>
      <c r="W28" s="2">
        <f t="shared" si="6"/>
        <v>1</v>
      </c>
      <c r="X28" s="2">
        <f t="shared" si="7"/>
        <v>-1</v>
      </c>
      <c r="Y28" s="2">
        <f t="shared" si="8"/>
        <v>1</v>
      </c>
      <c r="Z28" s="2">
        <f t="shared" si="9"/>
        <v>1</v>
      </c>
      <c r="AA28" s="2">
        <f t="shared" si="10"/>
        <v>1</v>
      </c>
      <c r="AB28" s="2">
        <f t="shared" si="11"/>
        <v>1</v>
      </c>
      <c r="AC28" s="17">
        <f t="shared" si="12"/>
        <v>4.5454545454545456E-2</v>
      </c>
      <c r="AD28" s="17">
        <f t="shared" si="13"/>
        <v>3.7037037037037035E-2</v>
      </c>
      <c r="AE28" s="17"/>
    </row>
    <row r="29" spans="1:31" x14ac:dyDescent="0.45">
      <c r="A29" s="2">
        <v>2</v>
      </c>
      <c r="B29" t="s">
        <v>362</v>
      </c>
      <c r="C29" t="str">
        <f t="shared" si="0"/>
        <v>den</v>
      </c>
      <c r="D29" t="str">
        <f t="shared" si="1"/>
        <v>clt</v>
      </c>
      <c r="E29" s="2">
        <v>2.5</v>
      </c>
      <c r="F29" s="2">
        <v>42.5</v>
      </c>
      <c r="G29" t="s">
        <v>270</v>
      </c>
      <c r="H29" t="s">
        <v>288</v>
      </c>
      <c r="I29">
        <v>0</v>
      </c>
      <c r="J29" t="s">
        <v>272</v>
      </c>
      <c r="K29" s="2">
        <v>22</v>
      </c>
      <c r="L29" s="2">
        <v>25</v>
      </c>
      <c r="M29" s="2">
        <v>47</v>
      </c>
      <c r="N29" s="2">
        <v>67</v>
      </c>
      <c r="O29" s="2">
        <v>33</v>
      </c>
      <c r="P29" s="16">
        <v>72</v>
      </c>
      <c r="Q29" s="2">
        <v>28</v>
      </c>
      <c r="R29" s="2">
        <v>29</v>
      </c>
      <c r="S29" s="2">
        <f t="shared" si="14"/>
        <v>57</v>
      </c>
      <c r="T29">
        <f t="shared" si="15"/>
        <v>1</v>
      </c>
      <c r="U29">
        <f t="shared" si="16"/>
        <v>1</v>
      </c>
      <c r="V29">
        <f t="shared" si="5"/>
        <v>1</v>
      </c>
      <c r="W29" s="2">
        <f t="shared" si="6"/>
        <v>6</v>
      </c>
      <c r="X29" s="2">
        <f t="shared" si="7"/>
        <v>4</v>
      </c>
      <c r="Y29" s="2">
        <f t="shared" si="8"/>
        <v>6</v>
      </c>
      <c r="Z29" s="2">
        <f t="shared" si="9"/>
        <v>4</v>
      </c>
      <c r="AA29" s="2">
        <f t="shared" si="10"/>
        <v>36</v>
      </c>
      <c r="AB29" s="2">
        <f t="shared" si="11"/>
        <v>16</v>
      </c>
      <c r="AC29" s="17">
        <f t="shared" si="12"/>
        <v>0.21428571428571427</v>
      </c>
      <c r="AD29" s="17">
        <f t="shared" si="13"/>
        <v>0.13793103448275862</v>
      </c>
      <c r="AE29" s="17"/>
    </row>
    <row r="30" spans="1:31" x14ac:dyDescent="0.45">
      <c r="A30" s="2">
        <v>2</v>
      </c>
      <c r="B30" t="s">
        <v>363</v>
      </c>
      <c r="C30" t="str">
        <f t="shared" si="0"/>
        <v>phi</v>
      </c>
      <c r="D30" t="str">
        <f t="shared" si="1"/>
        <v>kan</v>
      </c>
      <c r="E30" s="2">
        <v>1.5</v>
      </c>
      <c r="F30" s="2">
        <v>46.5</v>
      </c>
      <c r="G30" t="s">
        <v>292</v>
      </c>
      <c r="H30" t="s">
        <v>271</v>
      </c>
      <c r="I30">
        <v>0</v>
      </c>
      <c r="J30" t="s">
        <v>272</v>
      </c>
      <c r="K30" s="2">
        <v>21</v>
      </c>
      <c r="L30" s="2">
        <v>25</v>
      </c>
      <c r="M30" s="2">
        <v>46</v>
      </c>
      <c r="N30" s="2">
        <v>48</v>
      </c>
      <c r="O30" s="2">
        <v>52</v>
      </c>
      <c r="P30" s="2">
        <v>71</v>
      </c>
      <c r="Q30" s="2">
        <v>20</v>
      </c>
      <c r="R30" s="2">
        <v>17</v>
      </c>
      <c r="S30" s="2">
        <f t="shared" si="14"/>
        <v>37</v>
      </c>
      <c r="T30">
        <f t="shared" si="15"/>
        <v>0</v>
      </c>
      <c r="U30">
        <f t="shared" si="16"/>
        <v>1</v>
      </c>
      <c r="V30">
        <f t="shared" si="5"/>
        <v>0</v>
      </c>
      <c r="W30" s="2">
        <f t="shared" si="6"/>
        <v>-1</v>
      </c>
      <c r="X30" s="2">
        <f t="shared" si="7"/>
        <v>-8</v>
      </c>
      <c r="Y30" s="2">
        <f t="shared" si="8"/>
        <v>1</v>
      </c>
      <c r="Z30" s="2">
        <f t="shared" si="9"/>
        <v>8</v>
      </c>
      <c r="AA30" s="2">
        <f t="shared" si="10"/>
        <v>1</v>
      </c>
      <c r="AB30" s="2">
        <f t="shared" si="11"/>
        <v>64</v>
      </c>
      <c r="AC30" s="17">
        <f t="shared" si="12"/>
        <v>0.05</v>
      </c>
      <c r="AD30" s="17">
        <f t="shared" si="13"/>
        <v>0.47058823529411764</v>
      </c>
      <c r="AE30" s="17"/>
    </row>
    <row r="31" spans="1:31" x14ac:dyDescent="0.45">
      <c r="A31" s="2">
        <v>2</v>
      </c>
      <c r="B31" t="s">
        <v>364</v>
      </c>
      <c r="C31" t="str">
        <f t="shared" si="0"/>
        <v>atl</v>
      </c>
      <c r="D31" t="str">
        <f t="shared" si="1"/>
        <v>min</v>
      </c>
      <c r="E31" s="2">
        <v>-4.5</v>
      </c>
      <c r="F31" s="2">
        <v>44.5</v>
      </c>
      <c r="G31" t="s">
        <v>270</v>
      </c>
      <c r="H31" t="s">
        <v>288</v>
      </c>
      <c r="I31">
        <v>0</v>
      </c>
      <c r="J31" t="s">
        <v>289</v>
      </c>
      <c r="K31" s="2">
        <v>22</v>
      </c>
      <c r="L31" s="2">
        <v>25</v>
      </c>
      <c r="M31" s="2">
        <v>47</v>
      </c>
      <c r="N31" s="2">
        <v>60</v>
      </c>
      <c r="O31" s="2">
        <v>40</v>
      </c>
      <c r="P31" s="2">
        <v>44</v>
      </c>
      <c r="Q31" s="2">
        <v>22</v>
      </c>
      <c r="R31" s="2">
        <v>6</v>
      </c>
      <c r="S31" s="2">
        <f t="shared" si="14"/>
        <v>28</v>
      </c>
      <c r="T31">
        <f t="shared" si="15"/>
        <v>0</v>
      </c>
      <c r="U31">
        <f t="shared" si="16"/>
        <v>0</v>
      </c>
      <c r="V31">
        <f t="shared" si="5"/>
        <v>1</v>
      </c>
      <c r="W31" s="2">
        <f t="shared" si="6"/>
        <v>0</v>
      </c>
      <c r="X31" s="2">
        <f t="shared" si="7"/>
        <v>-19</v>
      </c>
      <c r="Y31" s="2">
        <f t="shared" si="8"/>
        <v>0</v>
      </c>
      <c r="Z31" s="2">
        <f t="shared" si="9"/>
        <v>19</v>
      </c>
      <c r="AA31" s="2">
        <f t="shared" si="10"/>
        <v>0</v>
      </c>
      <c r="AB31" s="2">
        <f t="shared" si="11"/>
        <v>361</v>
      </c>
      <c r="AC31" s="2">
        <f t="shared" si="12"/>
        <v>0</v>
      </c>
      <c r="AD31" s="17">
        <f t="shared" si="13"/>
        <v>3.1666666666666665</v>
      </c>
    </row>
    <row r="32" spans="1:31" x14ac:dyDescent="0.45">
      <c r="A32" s="2">
        <v>2</v>
      </c>
      <c r="B32" t="s">
        <v>365</v>
      </c>
      <c r="C32" t="str">
        <f t="shared" si="0"/>
        <v>tam</v>
      </c>
      <c r="D32" t="str">
        <f t="shared" si="1"/>
        <v>htx</v>
      </c>
      <c r="E32" s="2">
        <v>-2.5</v>
      </c>
      <c r="F32" s="2">
        <v>42.5</v>
      </c>
      <c r="G32" t="s">
        <v>270</v>
      </c>
      <c r="H32" t="s">
        <v>288</v>
      </c>
      <c r="I32">
        <v>0</v>
      </c>
      <c r="J32" t="s">
        <v>289</v>
      </c>
      <c r="K32" s="2">
        <v>25</v>
      </c>
      <c r="L32" s="2">
        <v>22</v>
      </c>
      <c r="M32" s="2">
        <v>47</v>
      </c>
      <c r="N32" s="2">
        <v>67</v>
      </c>
      <c r="O32" s="2">
        <v>33</v>
      </c>
      <c r="P32" s="2">
        <v>29</v>
      </c>
      <c r="Q32" s="2">
        <v>20</v>
      </c>
      <c r="R32" s="2">
        <v>19</v>
      </c>
      <c r="S32" s="2">
        <f t="shared" si="14"/>
        <v>39</v>
      </c>
      <c r="T32">
        <f t="shared" si="15"/>
        <v>0</v>
      </c>
      <c r="U32">
        <f t="shared" si="16"/>
        <v>0</v>
      </c>
      <c r="V32">
        <f t="shared" si="5"/>
        <v>1</v>
      </c>
      <c r="W32" s="2">
        <f t="shared" si="6"/>
        <v>-5</v>
      </c>
      <c r="X32" s="2">
        <f t="shared" si="7"/>
        <v>-3</v>
      </c>
      <c r="Y32" s="2">
        <f t="shared" si="8"/>
        <v>5</v>
      </c>
      <c r="Z32" s="2">
        <f t="shared" si="9"/>
        <v>3</v>
      </c>
      <c r="AA32" s="2">
        <f t="shared" si="10"/>
        <v>25</v>
      </c>
      <c r="AB32" s="2">
        <f t="shared" si="11"/>
        <v>9</v>
      </c>
      <c r="AC32" s="2">
        <f t="shared" si="12"/>
        <v>0.25</v>
      </c>
      <c r="AD32" s="2">
        <f t="shared" si="13"/>
        <v>0.15789473684210525</v>
      </c>
    </row>
    <row r="33" spans="1:30" x14ac:dyDescent="0.45">
      <c r="A33" s="2">
        <v>2</v>
      </c>
      <c r="B33" t="s">
        <v>366</v>
      </c>
      <c r="C33" t="str">
        <f t="shared" si="0"/>
        <v>sdg</v>
      </c>
      <c r="D33" t="str">
        <f t="shared" si="1"/>
        <v>rai</v>
      </c>
      <c r="E33" s="2">
        <v>3.5</v>
      </c>
      <c r="F33" s="2">
        <v>46.5</v>
      </c>
      <c r="G33" t="s">
        <v>292</v>
      </c>
      <c r="H33" t="s">
        <v>271</v>
      </c>
      <c r="I33">
        <v>0</v>
      </c>
      <c r="J33" t="s">
        <v>289</v>
      </c>
      <c r="K33" s="2">
        <v>28</v>
      </c>
      <c r="L33" s="2">
        <v>17</v>
      </c>
      <c r="M33" s="2">
        <v>45</v>
      </c>
      <c r="N33" s="2">
        <v>44</v>
      </c>
      <c r="O33" s="2">
        <v>56</v>
      </c>
      <c r="P33" s="16">
        <v>23</v>
      </c>
      <c r="Q33" s="2">
        <v>20</v>
      </c>
      <c r="R33" s="2">
        <v>9</v>
      </c>
      <c r="S33" s="2">
        <f t="shared" si="14"/>
        <v>29</v>
      </c>
      <c r="T33">
        <f t="shared" si="15"/>
        <v>0</v>
      </c>
      <c r="U33">
        <f t="shared" si="16"/>
        <v>1</v>
      </c>
      <c r="V33">
        <f t="shared" si="5"/>
        <v>1</v>
      </c>
      <c r="W33" s="2">
        <f t="shared" si="6"/>
        <v>-8</v>
      </c>
      <c r="X33" s="2">
        <f t="shared" si="7"/>
        <v>-8</v>
      </c>
      <c r="Y33" s="2">
        <f t="shared" si="8"/>
        <v>8</v>
      </c>
      <c r="Z33" s="2">
        <f t="shared" si="9"/>
        <v>8</v>
      </c>
      <c r="AA33" s="2">
        <f t="shared" si="10"/>
        <v>64</v>
      </c>
      <c r="AB33" s="2">
        <f t="shared" si="11"/>
        <v>64</v>
      </c>
      <c r="AC33" s="2">
        <f t="shared" si="12"/>
        <v>0.4</v>
      </c>
      <c r="AD33" s="2">
        <f t="shared" si="13"/>
        <v>0.88888888888888884</v>
      </c>
    </row>
    <row r="34" spans="1:30" x14ac:dyDescent="0.45">
      <c r="A34" s="2">
        <v>3</v>
      </c>
      <c r="B34" t="s">
        <v>439</v>
      </c>
      <c r="C34" t="str">
        <f t="shared" ref="C34:C49" si="17">TRIM(LEFT(B34, FIND("@", B34)-1))</f>
        <v>mia</v>
      </c>
      <c r="D34" t="str">
        <f t="shared" ref="D34:D49" si="18">TRIM(MID(B34, FIND("@", B34)+1, LEN(B34)))</f>
        <v>buf</v>
      </c>
      <c r="E34" s="2">
        <v>-12.5</v>
      </c>
      <c r="F34" s="2">
        <v>49.5</v>
      </c>
      <c r="G34" t="s">
        <v>270</v>
      </c>
      <c r="H34" t="s">
        <v>288</v>
      </c>
      <c r="I34">
        <v>1</v>
      </c>
      <c r="J34" t="s">
        <v>272</v>
      </c>
      <c r="K34" s="2">
        <v>19</v>
      </c>
      <c r="L34" s="2">
        <v>35</v>
      </c>
      <c r="M34" s="2">
        <v>54</v>
      </c>
      <c r="N34" s="16">
        <v>68</v>
      </c>
      <c r="O34" s="2">
        <v>32</v>
      </c>
      <c r="P34" s="16">
        <v>64</v>
      </c>
      <c r="Q34" s="2">
        <v>21</v>
      </c>
      <c r="R34" s="2">
        <v>31</v>
      </c>
      <c r="S34" s="2">
        <f t="shared" si="14"/>
        <v>52</v>
      </c>
      <c r="T34">
        <f t="shared" si="15"/>
        <v>0</v>
      </c>
      <c r="U34">
        <f t="shared" si="16"/>
        <v>1</v>
      </c>
      <c r="V34">
        <f t="shared" si="5"/>
        <v>0</v>
      </c>
      <c r="W34" s="2">
        <f t="shared" si="6"/>
        <v>2</v>
      </c>
      <c r="X34" s="2">
        <f t="shared" si="7"/>
        <v>-4</v>
      </c>
      <c r="Y34" s="2">
        <f t="shared" si="8"/>
        <v>2</v>
      </c>
      <c r="Z34" s="2">
        <f t="shared" si="9"/>
        <v>4</v>
      </c>
      <c r="AA34" s="2">
        <f t="shared" si="10"/>
        <v>4</v>
      </c>
      <c r="AB34" s="2">
        <f t="shared" si="11"/>
        <v>16</v>
      </c>
      <c r="AC34" s="2">
        <f t="shared" si="12"/>
        <v>9.5238095238095233E-2</v>
      </c>
      <c r="AD34" s="2">
        <f t="shared" si="13"/>
        <v>0.12903225806451613</v>
      </c>
    </row>
    <row r="35" spans="1:30" x14ac:dyDescent="0.45">
      <c r="A35" s="2">
        <v>3</v>
      </c>
      <c r="B35" t="s">
        <v>440</v>
      </c>
      <c r="C35" t="str">
        <f t="shared" si="17"/>
        <v>gnb</v>
      </c>
      <c r="D35" t="str">
        <f t="shared" si="18"/>
        <v>cle</v>
      </c>
      <c r="E35" s="2">
        <v>8.5</v>
      </c>
      <c r="F35" s="2">
        <v>42.5</v>
      </c>
      <c r="G35" t="s">
        <v>292</v>
      </c>
      <c r="H35" t="s">
        <v>271</v>
      </c>
      <c r="I35">
        <v>1</v>
      </c>
      <c r="J35" t="s">
        <v>289</v>
      </c>
      <c r="K35" s="2">
        <v>27</v>
      </c>
      <c r="L35" s="2">
        <v>14</v>
      </c>
      <c r="M35" s="2">
        <v>41</v>
      </c>
      <c r="N35" s="2">
        <v>44</v>
      </c>
      <c r="O35" s="2">
        <v>56</v>
      </c>
      <c r="P35" s="2">
        <v>33</v>
      </c>
      <c r="Q35" s="2">
        <v>10</v>
      </c>
      <c r="R35" s="2">
        <v>13</v>
      </c>
      <c r="S35" s="2">
        <f t="shared" si="14"/>
        <v>23</v>
      </c>
      <c r="T35">
        <f t="shared" si="15"/>
        <v>1</v>
      </c>
      <c r="U35">
        <f t="shared" si="16"/>
        <v>1</v>
      </c>
      <c r="V35">
        <f t="shared" si="5"/>
        <v>0</v>
      </c>
      <c r="W35" s="2">
        <f t="shared" si="6"/>
        <v>-17</v>
      </c>
      <c r="X35" s="2">
        <f t="shared" si="7"/>
        <v>-1</v>
      </c>
      <c r="Y35" s="2">
        <f t="shared" si="8"/>
        <v>17</v>
      </c>
      <c r="Z35" s="2">
        <f t="shared" si="9"/>
        <v>1</v>
      </c>
      <c r="AA35" s="2">
        <f t="shared" si="10"/>
        <v>289</v>
      </c>
      <c r="AB35" s="2">
        <f t="shared" si="11"/>
        <v>1</v>
      </c>
      <c r="AC35" s="2">
        <f t="shared" si="12"/>
        <v>1.7</v>
      </c>
      <c r="AD35" s="2">
        <f t="shared" si="13"/>
        <v>7.6923076923076927E-2</v>
      </c>
    </row>
    <row r="36" spans="1:30" x14ac:dyDescent="0.45">
      <c r="A36" s="2">
        <v>3</v>
      </c>
      <c r="B36" t="s">
        <v>441</v>
      </c>
      <c r="C36" t="str">
        <f t="shared" si="17"/>
        <v>htx</v>
      </c>
      <c r="D36" t="str">
        <f t="shared" si="18"/>
        <v>jax</v>
      </c>
      <c r="E36" s="2">
        <v>-1.5</v>
      </c>
      <c r="F36" s="2">
        <v>44.5</v>
      </c>
      <c r="G36" t="s">
        <v>292</v>
      </c>
      <c r="H36" t="s">
        <v>271</v>
      </c>
      <c r="I36">
        <v>1</v>
      </c>
      <c r="J36" t="s">
        <v>272</v>
      </c>
      <c r="K36" s="2">
        <v>17</v>
      </c>
      <c r="L36" s="2">
        <v>21</v>
      </c>
      <c r="M36" s="2">
        <v>38</v>
      </c>
      <c r="N36" s="2">
        <v>26</v>
      </c>
      <c r="O36" s="2">
        <v>74</v>
      </c>
      <c r="P36" s="2">
        <v>61</v>
      </c>
      <c r="Q36" s="2">
        <v>10</v>
      </c>
      <c r="R36" s="2">
        <v>17</v>
      </c>
      <c r="S36" s="2">
        <f t="shared" si="14"/>
        <v>27</v>
      </c>
      <c r="T36">
        <f t="shared" si="15"/>
        <v>1</v>
      </c>
      <c r="U36">
        <f t="shared" si="16"/>
        <v>1</v>
      </c>
      <c r="V36">
        <f t="shared" si="5"/>
        <v>1</v>
      </c>
      <c r="W36" s="2">
        <f t="shared" si="6"/>
        <v>-7</v>
      </c>
      <c r="X36" s="2">
        <f t="shared" si="7"/>
        <v>-4</v>
      </c>
      <c r="Y36" s="2">
        <f t="shared" si="8"/>
        <v>7</v>
      </c>
      <c r="Z36" s="2">
        <f t="shared" si="9"/>
        <v>4</v>
      </c>
      <c r="AA36" s="2">
        <f t="shared" si="10"/>
        <v>49</v>
      </c>
      <c r="AB36" s="2">
        <f t="shared" si="11"/>
        <v>16</v>
      </c>
      <c r="AC36" s="2">
        <f t="shared" si="12"/>
        <v>0.7</v>
      </c>
      <c r="AD36" s="2">
        <f t="shared" si="13"/>
        <v>0.23529411764705882</v>
      </c>
    </row>
    <row r="37" spans="1:30" x14ac:dyDescent="0.45">
      <c r="A37" s="2">
        <v>3</v>
      </c>
      <c r="B37" t="s">
        <v>442</v>
      </c>
      <c r="C37" t="str">
        <f t="shared" si="17"/>
        <v>cin</v>
      </c>
      <c r="D37" t="str">
        <f t="shared" si="18"/>
        <v>min</v>
      </c>
      <c r="E37" s="2">
        <v>-3</v>
      </c>
      <c r="F37" s="2">
        <v>42</v>
      </c>
      <c r="G37" t="s">
        <v>292</v>
      </c>
      <c r="H37" t="s">
        <v>271</v>
      </c>
      <c r="I37">
        <v>0</v>
      </c>
      <c r="J37" t="s">
        <v>272</v>
      </c>
      <c r="K37" s="2">
        <v>18</v>
      </c>
      <c r="L37" s="2">
        <v>24</v>
      </c>
      <c r="M37" s="2">
        <v>42</v>
      </c>
      <c r="N37" s="2">
        <v>50</v>
      </c>
      <c r="O37" s="16">
        <v>50</v>
      </c>
      <c r="P37" s="2">
        <v>62</v>
      </c>
      <c r="Q37" s="2">
        <v>10</v>
      </c>
      <c r="R37" s="2">
        <v>48</v>
      </c>
      <c r="S37" s="2">
        <f t="shared" si="14"/>
        <v>58</v>
      </c>
      <c r="T37">
        <f t="shared" si="15"/>
        <v>1</v>
      </c>
      <c r="U37">
        <f t="shared" si="16"/>
        <v>0</v>
      </c>
      <c r="V37">
        <f t="shared" si="5"/>
        <v>1</v>
      </c>
      <c r="W37" s="2">
        <f t="shared" si="6"/>
        <v>-8</v>
      </c>
      <c r="X37" s="2">
        <f t="shared" si="7"/>
        <v>24</v>
      </c>
      <c r="Y37" s="2">
        <f t="shared" si="8"/>
        <v>8</v>
      </c>
      <c r="Z37" s="2">
        <f t="shared" si="9"/>
        <v>24</v>
      </c>
      <c r="AA37" s="2">
        <f t="shared" si="10"/>
        <v>64</v>
      </c>
      <c r="AB37" s="2">
        <f t="shared" si="11"/>
        <v>576</v>
      </c>
      <c r="AC37" s="2">
        <f t="shared" si="12"/>
        <v>0.8</v>
      </c>
      <c r="AD37" s="2">
        <f t="shared" si="13"/>
        <v>0.5</v>
      </c>
    </row>
    <row r="38" spans="1:30" x14ac:dyDescent="0.45">
      <c r="A38" s="2">
        <v>3</v>
      </c>
      <c r="B38" t="s">
        <v>443</v>
      </c>
      <c r="C38" t="str">
        <f t="shared" si="17"/>
        <v>atl</v>
      </c>
      <c r="D38" t="str">
        <f t="shared" si="18"/>
        <v>car</v>
      </c>
      <c r="E38" s="2">
        <v>5.5</v>
      </c>
      <c r="F38" s="2">
        <v>43.5</v>
      </c>
      <c r="G38" t="s">
        <v>292</v>
      </c>
      <c r="H38" t="s">
        <v>271</v>
      </c>
      <c r="I38">
        <v>0</v>
      </c>
      <c r="J38" t="s">
        <v>289</v>
      </c>
      <c r="K38" s="2">
        <v>27</v>
      </c>
      <c r="L38" s="2">
        <v>20</v>
      </c>
      <c r="M38" s="2">
        <v>47</v>
      </c>
      <c r="N38" s="2">
        <v>65</v>
      </c>
      <c r="O38" s="2">
        <v>35</v>
      </c>
      <c r="P38" s="2">
        <v>44</v>
      </c>
      <c r="Q38" s="2">
        <v>0</v>
      </c>
      <c r="R38" s="2">
        <v>30</v>
      </c>
      <c r="S38" s="2">
        <f t="shared" si="14"/>
        <v>30</v>
      </c>
      <c r="T38">
        <f t="shared" si="15"/>
        <v>1</v>
      </c>
      <c r="U38">
        <f t="shared" si="16"/>
        <v>1</v>
      </c>
      <c r="V38">
        <f t="shared" si="5"/>
        <v>0</v>
      </c>
      <c r="W38" s="2">
        <f t="shared" si="6"/>
        <v>-27</v>
      </c>
      <c r="X38" s="2">
        <f t="shared" si="7"/>
        <v>10</v>
      </c>
      <c r="Y38" s="2">
        <f t="shared" si="8"/>
        <v>27</v>
      </c>
      <c r="Z38" s="2">
        <f t="shared" si="9"/>
        <v>10</v>
      </c>
      <c r="AA38" s="2">
        <f t="shared" si="10"/>
        <v>729</v>
      </c>
      <c r="AB38" s="2">
        <f t="shared" si="11"/>
        <v>100</v>
      </c>
      <c r="AC38" s="2" t="e">
        <f t="shared" si="12"/>
        <v>#DIV/0!</v>
      </c>
      <c r="AD38" s="2">
        <f t="shared" si="13"/>
        <v>0.33333333333333331</v>
      </c>
    </row>
    <row r="39" spans="1:30" x14ac:dyDescent="0.45">
      <c r="A39" s="2">
        <v>3</v>
      </c>
      <c r="B39" t="s">
        <v>444</v>
      </c>
      <c r="C39" t="str">
        <f t="shared" si="17"/>
        <v>pit</v>
      </c>
      <c r="D39" t="str">
        <f t="shared" si="18"/>
        <v>nwe</v>
      </c>
      <c r="E39" s="2">
        <v>1.5</v>
      </c>
      <c r="F39" s="2">
        <v>44.5</v>
      </c>
      <c r="G39" t="s">
        <v>292</v>
      </c>
      <c r="H39" t="s">
        <v>271</v>
      </c>
      <c r="I39">
        <v>0</v>
      </c>
      <c r="J39" t="s">
        <v>289</v>
      </c>
      <c r="K39" s="2">
        <v>21</v>
      </c>
      <c r="L39" s="2">
        <v>17</v>
      </c>
      <c r="M39" s="2">
        <v>38</v>
      </c>
      <c r="N39" s="2">
        <v>26</v>
      </c>
      <c r="O39" s="2">
        <v>74</v>
      </c>
      <c r="P39" s="2">
        <v>39</v>
      </c>
      <c r="Q39" s="2">
        <v>21</v>
      </c>
      <c r="R39" s="2">
        <v>14</v>
      </c>
      <c r="S39" s="2">
        <f t="shared" si="14"/>
        <v>35</v>
      </c>
      <c r="T39">
        <f t="shared" si="15"/>
        <v>0</v>
      </c>
      <c r="U39">
        <f t="shared" si="16"/>
        <v>1</v>
      </c>
      <c r="V39">
        <f t="shared" si="5"/>
        <v>1</v>
      </c>
      <c r="W39" s="2">
        <f t="shared" si="6"/>
        <v>0</v>
      </c>
      <c r="X39" s="2">
        <f t="shared" si="7"/>
        <v>-3</v>
      </c>
      <c r="Y39" s="2">
        <f t="shared" si="8"/>
        <v>0</v>
      </c>
      <c r="Z39" s="2">
        <f t="shared" si="9"/>
        <v>3</v>
      </c>
      <c r="AA39" s="2">
        <f t="shared" si="10"/>
        <v>0</v>
      </c>
      <c r="AB39" s="2">
        <f t="shared" si="11"/>
        <v>9</v>
      </c>
      <c r="AC39" s="2">
        <f t="shared" si="12"/>
        <v>0</v>
      </c>
      <c r="AD39" s="2">
        <f t="shared" si="13"/>
        <v>0.21428571428571427</v>
      </c>
    </row>
    <row r="40" spans="1:30" x14ac:dyDescent="0.45">
      <c r="A40" s="2">
        <v>3</v>
      </c>
      <c r="B40" t="s">
        <v>445</v>
      </c>
      <c r="C40" t="str">
        <f t="shared" si="17"/>
        <v>ram</v>
      </c>
      <c r="D40" t="str">
        <f t="shared" si="18"/>
        <v>phi</v>
      </c>
      <c r="E40" s="2">
        <v>-3.5</v>
      </c>
      <c r="F40" s="2">
        <v>44.5</v>
      </c>
      <c r="G40" t="s">
        <v>270</v>
      </c>
      <c r="H40" t="s">
        <v>288</v>
      </c>
      <c r="I40">
        <v>0</v>
      </c>
      <c r="J40" t="s">
        <v>289</v>
      </c>
      <c r="K40" s="2">
        <v>27</v>
      </c>
      <c r="L40" s="2">
        <v>25</v>
      </c>
      <c r="M40" s="2">
        <v>52</v>
      </c>
      <c r="N40" s="2">
        <v>78</v>
      </c>
      <c r="O40" s="2">
        <v>22</v>
      </c>
      <c r="P40" s="2">
        <v>28</v>
      </c>
      <c r="Q40" s="2">
        <v>26</v>
      </c>
      <c r="R40" s="2">
        <v>33</v>
      </c>
      <c r="S40" s="2">
        <f t="shared" si="14"/>
        <v>59</v>
      </c>
      <c r="T40">
        <f t="shared" si="15"/>
        <v>1</v>
      </c>
      <c r="U40">
        <f t="shared" si="16"/>
        <v>1</v>
      </c>
      <c r="V40">
        <f t="shared" si="5"/>
        <v>0</v>
      </c>
      <c r="W40" s="2">
        <f t="shared" si="6"/>
        <v>-1</v>
      </c>
      <c r="X40" s="2">
        <f t="shared" si="7"/>
        <v>8</v>
      </c>
      <c r="Y40" s="2">
        <f t="shared" si="8"/>
        <v>1</v>
      </c>
      <c r="Z40" s="2">
        <f t="shared" si="9"/>
        <v>8</v>
      </c>
      <c r="AA40" s="2">
        <f t="shared" si="10"/>
        <v>1</v>
      </c>
      <c r="AB40" s="2">
        <f t="shared" si="11"/>
        <v>64</v>
      </c>
      <c r="AC40" s="2">
        <f t="shared" si="12"/>
        <v>3.8461538461538464E-2</v>
      </c>
      <c r="AD40" s="2">
        <f t="shared" si="13"/>
        <v>0.24242424242424243</v>
      </c>
    </row>
    <row r="41" spans="1:30" x14ac:dyDescent="0.45">
      <c r="A41" s="2">
        <v>3</v>
      </c>
      <c r="B41" t="s">
        <v>446</v>
      </c>
      <c r="C41" t="str">
        <f t="shared" si="17"/>
        <v>rai</v>
      </c>
      <c r="D41" t="str">
        <f t="shared" si="18"/>
        <v>was</v>
      </c>
      <c r="E41" s="2">
        <v>-3.5</v>
      </c>
      <c r="F41" s="2">
        <v>44.5</v>
      </c>
      <c r="G41" t="s">
        <v>270</v>
      </c>
      <c r="H41" t="s">
        <v>288</v>
      </c>
      <c r="I41">
        <v>0</v>
      </c>
      <c r="J41" t="s">
        <v>289</v>
      </c>
      <c r="K41" s="2">
        <v>27</v>
      </c>
      <c r="L41" s="2">
        <v>25</v>
      </c>
      <c r="M41" s="2">
        <v>52</v>
      </c>
      <c r="N41" s="2">
        <v>77</v>
      </c>
      <c r="O41" s="2">
        <v>23</v>
      </c>
      <c r="P41" s="2">
        <v>28</v>
      </c>
      <c r="Q41" s="2">
        <v>24</v>
      </c>
      <c r="R41" s="2">
        <v>41</v>
      </c>
      <c r="S41" s="2">
        <f t="shared" si="14"/>
        <v>65</v>
      </c>
      <c r="T41">
        <f t="shared" si="15"/>
        <v>1</v>
      </c>
      <c r="U41">
        <f t="shared" si="16"/>
        <v>1</v>
      </c>
      <c r="V41">
        <f t="shared" si="5"/>
        <v>0</v>
      </c>
      <c r="W41" s="2">
        <f t="shared" si="6"/>
        <v>-3</v>
      </c>
      <c r="X41" s="2">
        <f t="shared" si="7"/>
        <v>16</v>
      </c>
      <c r="Y41" s="2">
        <f t="shared" si="8"/>
        <v>3</v>
      </c>
      <c r="Z41" s="2">
        <f t="shared" si="9"/>
        <v>16</v>
      </c>
      <c r="AA41" s="2">
        <f t="shared" si="10"/>
        <v>9</v>
      </c>
      <c r="AB41" s="2">
        <f t="shared" si="11"/>
        <v>256</v>
      </c>
      <c r="AC41" s="2">
        <f t="shared" si="12"/>
        <v>0.125</v>
      </c>
      <c r="AD41" s="2">
        <f t="shared" si="13"/>
        <v>0.3902439024390244</v>
      </c>
    </row>
    <row r="42" spans="1:30" x14ac:dyDescent="0.45">
      <c r="A42" s="2">
        <v>3</v>
      </c>
      <c r="B42" t="s">
        <v>447</v>
      </c>
      <c r="C42" t="str">
        <f t="shared" si="17"/>
        <v>nyj</v>
      </c>
      <c r="D42" t="str">
        <f t="shared" si="18"/>
        <v>tam</v>
      </c>
      <c r="E42" s="2">
        <v>-7</v>
      </c>
      <c r="F42" s="2">
        <v>44.5</v>
      </c>
      <c r="G42" t="s">
        <v>270</v>
      </c>
      <c r="H42" t="s">
        <v>288</v>
      </c>
      <c r="I42">
        <v>0</v>
      </c>
      <c r="J42" t="s">
        <v>289</v>
      </c>
      <c r="K42" s="2">
        <v>21</v>
      </c>
      <c r="L42" s="2">
        <v>25</v>
      </c>
      <c r="M42" s="2">
        <v>46</v>
      </c>
      <c r="N42" s="2">
        <v>56</v>
      </c>
      <c r="O42" s="2">
        <v>44</v>
      </c>
      <c r="P42" s="2">
        <v>38</v>
      </c>
      <c r="Q42" s="2">
        <v>27</v>
      </c>
      <c r="R42" s="2">
        <v>29</v>
      </c>
      <c r="S42" s="2">
        <f t="shared" si="14"/>
        <v>56</v>
      </c>
      <c r="T42">
        <f t="shared" si="15"/>
        <v>0</v>
      </c>
      <c r="U42">
        <f t="shared" si="16"/>
        <v>1</v>
      </c>
      <c r="V42">
        <f t="shared" si="5"/>
        <v>1</v>
      </c>
      <c r="W42" s="2">
        <f t="shared" si="6"/>
        <v>6</v>
      </c>
      <c r="X42" s="2">
        <f t="shared" si="7"/>
        <v>4</v>
      </c>
      <c r="Y42" s="2">
        <f t="shared" si="8"/>
        <v>6</v>
      </c>
      <c r="Z42" s="2">
        <f t="shared" si="9"/>
        <v>4</v>
      </c>
      <c r="AA42" s="2">
        <f t="shared" si="10"/>
        <v>36</v>
      </c>
      <c r="AB42" s="2">
        <f t="shared" si="11"/>
        <v>16</v>
      </c>
      <c r="AC42" s="2">
        <f t="shared" si="12"/>
        <v>0.22222222222222221</v>
      </c>
      <c r="AD42" s="2">
        <f t="shared" si="13"/>
        <v>0.13793103448275862</v>
      </c>
    </row>
    <row r="43" spans="1:30" x14ac:dyDescent="0.45">
      <c r="A43" s="2">
        <v>3</v>
      </c>
      <c r="B43" t="s">
        <v>448</v>
      </c>
      <c r="C43" t="str">
        <f t="shared" si="17"/>
        <v>clt</v>
      </c>
      <c r="D43" t="str">
        <f t="shared" si="18"/>
        <v>oti</v>
      </c>
      <c r="E43" s="2">
        <v>3.5</v>
      </c>
      <c r="F43" s="2">
        <v>43.5</v>
      </c>
      <c r="G43" t="s">
        <v>292</v>
      </c>
      <c r="H43" t="s">
        <v>271</v>
      </c>
      <c r="I43">
        <v>0</v>
      </c>
      <c r="J43" t="s">
        <v>289</v>
      </c>
      <c r="K43" s="2">
        <v>22</v>
      </c>
      <c r="L43" s="2">
        <v>15</v>
      </c>
      <c r="M43" s="2">
        <v>37</v>
      </c>
      <c r="N43" s="2">
        <v>26</v>
      </c>
      <c r="O43" s="2">
        <v>74</v>
      </c>
      <c r="P43" s="2">
        <v>36</v>
      </c>
      <c r="Q43" s="2">
        <v>41</v>
      </c>
      <c r="R43" s="2">
        <v>20</v>
      </c>
      <c r="S43" s="2">
        <f t="shared" si="14"/>
        <v>61</v>
      </c>
      <c r="T43">
        <f t="shared" si="15"/>
        <v>0</v>
      </c>
      <c r="U43">
        <f t="shared" si="16"/>
        <v>0</v>
      </c>
      <c r="V43">
        <f t="shared" si="5"/>
        <v>1</v>
      </c>
      <c r="W43" s="2">
        <f t="shared" si="6"/>
        <v>19</v>
      </c>
      <c r="X43" s="2">
        <f t="shared" si="7"/>
        <v>5</v>
      </c>
      <c r="Y43" s="2">
        <f t="shared" si="8"/>
        <v>19</v>
      </c>
      <c r="Z43" s="2">
        <f t="shared" si="9"/>
        <v>5</v>
      </c>
      <c r="AA43" s="2">
        <f t="shared" si="10"/>
        <v>361</v>
      </c>
      <c r="AB43" s="2">
        <f t="shared" si="11"/>
        <v>25</v>
      </c>
      <c r="AC43" s="2">
        <f t="shared" si="12"/>
        <v>0.46341463414634149</v>
      </c>
      <c r="AD43" s="2">
        <f t="shared" si="13"/>
        <v>0.25</v>
      </c>
    </row>
    <row r="44" spans="1:30" x14ac:dyDescent="0.45">
      <c r="A44" s="2">
        <v>3</v>
      </c>
      <c r="B44" t="s">
        <v>449</v>
      </c>
      <c r="C44" t="str">
        <f t="shared" si="17"/>
        <v>nor</v>
      </c>
      <c r="D44" t="str">
        <f t="shared" si="18"/>
        <v>sea</v>
      </c>
      <c r="E44" s="2">
        <v>-7.5</v>
      </c>
      <c r="F44" s="2">
        <v>41.5</v>
      </c>
      <c r="G44" t="s">
        <v>270</v>
      </c>
      <c r="H44" t="s">
        <v>288</v>
      </c>
      <c r="I44">
        <v>0</v>
      </c>
      <c r="J44" t="s">
        <v>289</v>
      </c>
      <c r="K44" s="2">
        <v>19</v>
      </c>
      <c r="L44" s="2">
        <v>23</v>
      </c>
      <c r="M44" s="2">
        <v>42</v>
      </c>
      <c r="N44" s="2">
        <v>52</v>
      </c>
      <c r="O44" s="2">
        <v>48</v>
      </c>
      <c r="P44" s="2">
        <v>36</v>
      </c>
      <c r="Q44" s="2">
        <v>13</v>
      </c>
      <c r="R44" s="2">
        <v>44</v>
      </c>
      <c r="S44" s="2">
        <f t="shared" si="14"/>
        <v>57</v>
      </c>
      <c r="T44">
        <f t="shared" si="15"/>
        <v>1</v>
      </c>
      <c r="U44">
        <f t="shared" si="16"/>
        <v>1</v>
      </c>
      <c r="V44">
        <f t="shared" si="5"/>
        <v>0</v>
      </c>
      <c r="W44" s="2">
        <f t="shared" si="6"/>
        <v>-6</v>
      </c>
      <c r="X44" s="2">
        <f t="shared" si="7"/>
        <v>21</v>
      </c>
      <c r="Y44" s="2">
        <f t="shared" si="8"/>
        <v>6</v>
      </c>
      <c r="Z44" s="2">
        <f t="shared" si="9"/>
        <v>21</v>
      </c>
      <c r="AA44" s="2">
        <f t="shared" si="10"/>
        <v>36</v>
      </c>
      <c r="AB44" s="2">
        <f t="shared" si="11"/>
        <v>441</v>
      </c>
      <c r="AC44" s="2">
        <f t="shared" si="12"/>
        <v>0.46153846153846156</v>
      </c>
      <c r="AD44" s="2">
        <f t="shared" si="13"/>
        <v>0.47727272727272729</v>
      </c>
    </row>
    <row r="45" spans="1:30" x14ac:dyDescent="0.45">
      <c r="A45" s="2">
        <v>3</v>
      </c>
      <c r="B45" t="s">
        <v>450</v>
      </c>
      <c r="C45" t="str">
        <f t="shared" si="17"/>
        <v>den</v>
      </c>
      <c r="D45" t="str">
        <f t="shared" si="18"/>
        <v>sdg</v>
      </c>
      <c r="E45" s="2">
        <v>-2.5</v>
      </c>
      <c r="F45" s="2">
        <v>45.5</v>
      </c>
      <c r="G45" t="s">
        <v>270</v>
      </c>
      <c r="H45" t="s">
        <v>288</v>
      </c>
      <c r="I45">
        <v>1</v>
      </c>
      <c r="J45" t="s">
        <v>272</v>
      </c>
      <c r="K45" s="2">
        <v>23</v>
      </c>
      <c r="L45" s="2">
        <v>26</v>
      </c>
      <c r="M45" s="2">
        <v>49</v>
      </c>
      <c r="N45" s="2">
        <v>64</v>
      </c>
      <c r="O45" s="2">
        <v>36</v>
      </c>
      <c r="P45" s="2">
        <v>52</v>
      </c>
      <c r="Q45" s="2">
        <v>20</v>
      </c>
      <c r="R45" s="2">
        <v>23</v>
      </c>
      <c r="S45" s="2">
        <f t="shared" si="14"/>
        <v>43</v>
      </c>
      <c r="T45">
        <f t="shared" si="15"/>
        <v>1</v>
      </c>
      <c r="U45">
        <f t="shared" si="16"/>
        <v>0</v>
      </c>
      <c r="V45">
        <f t="shared" si="5"/>
        <v>1</v>
      </c>
      <c r="W45" s="2">
        <f t="shared" si="6"/>
        <v>-3</v>
      </c>
      <c r="X45" s="2">
        <f t="shared" si="7"/>
        <v>-3</v>
      </c>
      <c r="Y45" s="2">
        <f t="shared" si="8"/>
        <v>3</v>
      </c>
      <c r="Z45" s="2">
        <f t="shared" si="9"/>
        <v>3</v>
      </c>
      <c r="AA45" s="2">
        <f t="shared" si="10"/>
        <v>9</v>
      </c>
      <c r="AB45" s="2">
        <f t="shared" si="11"/>
        <v>9</v>
      </c>
      <c r="AC45" s="2">
        <f t="shared" si="12"/>
        <v>0.15</v>
      </c>
      <c r="AD45" s="2">
        <f t="shared" si="13"/>
        <v>0.13043478260869565</v>
      </c>
    </row>
    <row r="46" spans="1:30" x14ac:dyDescent="0.45">
      <c r="A46" s="2">
        <v>3</v>
      </c>
      <c r="B46" t="s">
        <v>451</v>
      </c>
      <c r="C46" t="str">
        <f t="shared" si="17"/>
        <v>dal</v>
      </c>
      <c r="D46" t="str">
        <f t="shared" si="18"/>
        <v>chi</v>
      </c>
      <c r="E46" s="2">
        <v>-1.5</v>
      </c>
      <c r="F46" s="2">
        <v>50</v>
      </c>
      <c r="G46" t="s">
        <v>292</v>
      </c>
      <c r="H46" t="s">
        <v>271</v>
      </c>
      <c r="I46">
        <v>1</v>
      </c>
      <c r="J46" t="s">
        <v>272</v>
      </c>
      <c r="K46" s="2">
        <v>21</v>
      </c>
      <c r="L46" s="2">
        <v>24</v>
      </c>
      <c r="M46" s="2">
        <v>45</v>
      </c>
      <c r="N46" s="2">
        <v>31</v>
      </c>
      <c r="O46" s="2">
        <v>69</v>
      </c>
      <c r="P46" s="2">
        <v>57</v>
      </c>
      <c r="Q46" s="2">
        <v>14</v>
      </c>
      <c r="R46" s="2">
        <v>31</v>
      </c>
      <c r="S46" s="2">
        <f t="shared" si="14"/>
        <v>45</v>
      </c>
      <c r="T46">
        <f t="shared" si="15"/>
        <v>1</v>
      </c>
      <c r="U46">
        <f t="shared" si="16"/>
        <v>1</v>
      </c>
      <c r="V46">
        <f t="shared" si="5"/>
        <v>1</v>
      </c>
      <c r="W46" s="2">
        <f t="shared" si="6"/>
        <v>-7</v>
      </c>
      <c r="X46" s="2">
        <f t="shared" si="7"/>
        <v>7</v>
      </c>
      <c r="Y46" s="2">
        <f t="shared" si="8"/>
        <v>7</v>
      </c>
      <c r="Z46" s="2">
        <f t="shared" si="9"/>
        <v>7</v>
      </c>
      <c r="AA46" s="2">
        <f t="shared" si="10"/>
        <v>49</v>
      </c>
      <c r="AB46" s="2">
        <f t="shared" si="11"/>
        <v>49</v>
      </c>
      <c r="AC46" s="2">
        <f t="shared" si="12"/>
        <v>0.5</v>
      </c>
      <c r="AD46" s="2">
        <f t="shared" si="13"/>
        <v>0.22580645161290322</v>
      </c>
    </row>
    <row r="47" spans="1:30" x14ac:dyDescent="0.45">
      <c r="A47" s="2">
        <v>3</v>
      </c>
      <c r="B47" t="s">
        <v>452</v>
      </c>
      <c r="C47" t="str">
        <f t="shared" si="17"/>
        <v>crd</v>
      </c>
      <c r="D47" t="str">
        <f t="shared" si="18"/>
        <v>sfo</v>
      </c>
      <c r="E47" s="2">
        <v>-1.5</v>
      </c>
      <c r="F47" s="2">
        <v>43.5</v>
      </c>
      <c r="G47" t="s">
        <v>292</v>
      </c>
      <c r="H47" t="s">
        <v>271</v>
      </c>
      <c r="I47">
        <v>1</v>
      </c>
      <c r="J47" t="s">
        <v>272</v>
      </c>
      <c r="K47" s="2">
        <v>21</v>
      </c>
      <c r="L47" s="2">
        <v>23</v>
      </c>
      <c r="M47" s="2">
        <v>44</v>
      </c>
      <c r="N47" s="2">
        <v>52</v>
      </c>
      <c r="O47" s="2">
        <v>48</v>
      </c>
      <c r="P47" s="2">
        <v>53</v>
      </c>
      <c r="Q47" s="2">
        <v>15</v>
      </c>
      <c r="R47" s="2">
        <v>16</v>
      </c>
      <c r="S47" s="2">
        <f t="shared" si="14"/>
        <v>31</v>
      </c>
      <c r="T47">
        <f t="shared" si="15"/>
        <v>0</v>
      </c>
      <c r="U47">
        <f t="shared" si="16"/>
        <v>1</v>
      </c>
      <c r="V47">
        <f t="shared" si="5"/>
        <v>0</v>
      </c>
      <c r="W47" s="2">
        <f t="shared" si="6"/>
        <v>-6</v>
      </c>
      <c r="X47" s="2">
        <f t="shared" si="7"/>
        <v>-7</v>
      </c>
      <c r="Y47" s="2">
        <f t="shared" si="8"/>
        <v>6</v>
      </c>
      <c r="Z47" s="2">
        <f t="shared" si="9"/>
        <v>7</v>
      </c>
      <c r="AA47" s="2">
        <f t="shared" si="10"/>
        <v>36</v>
      </c>
      <c r="AB47" s="2">
        <f t="shared" si="11"/>
        <v>49</v>
      </c>
      <c r="AC47" s="2">
        <f t="shared" si="12"/>
        <v>0.4</v>
      </c>
      <c r="AD47" s="2">
        <f t="shared" si="13"/>
        <v>0.4375</v>
      </c>
    </row>
    <row r="48" spans="1:30" x14ac:dyDescent="0.45">
      <c r="A48" s="2">
        <v>3</v>
      </c>
      <c r="B48" t="s">
        <v>453</v>
      </c>
      <c r="C48" t="str">
        <f t="shared" si="17"/>
        <v>kan</v>
      </c>
      <c r="D48" t="str">
        <f t="shared" si="18"/>
        <v>nyg</v>
      </c>
      <c r="E48" s="2">
        <v>6.5</v>
      </c>
      <c r="F48" s="2">
        <v>45.5</v>
      </c>
      <c r="G48" t="s">
        <v>292</v>
      </c>
      <c r="H48" t="s">
        <v>271</v>
      </c>
      <c r="I48">
        <v>1</v>
      </c>
      <c r="J48" t="s">
        <v>289</v>
      </c>
      <c r="K48" s="2">
        <v>25</v>
      </c>
      <c r="L48" s="2">
        <v>17</v>
      </c>
      <c r="M48" s="2">
        <v>42</v>
      </c>
      <c r="N48" s="2">
        <v>36</v>
      </c>
      <c r="O48" s="2">
        <v>64</v>
      </c>
      <c r="P48" s="2">
        <v>44</v>
      </c>
      <c r="Q48" s="2">
        <v>22</v>
      </c>
      <c r="R48" s="2">
        <v>9</v>
      </c>
      <c r="S48" s="2">
        <f t="shared" si="14"/>
        <v>31</v>
      </c>
      <c r="T48">
        <f t="shared" si="15"/>
        <v>0</v>
      </c>
      <c r="U48">
        <f t="shared" si="16"/>
        <v>1</v>
      </c>
      <c r="V48">
        <f t="shared" si="5"/>
        <v>1</v>
      </c>
      <c r="W48" s="2">
        <f t="shared" si="6"/>
        <v>-3</v>
      </c>
      <c r="X48" s="2">
        <f t="shared" si="7"/>
        <v>-8</v>
      </c>
      <c r="Y48" s="2">
        <f t="shared" si="8"/>
        <v>3</v>
      </c>
      <c r="Z48" s="2">
        <f t="shared" si="9"/>
        <v>8</v>
      </c>
      <c r="AA48" s="2">
        <f t="shared" si="10"/>
        <v>9</v>
      </c>
      <c r="AB48" s="2">
        <f t="shared" si="11"/>
        <v>64</v>
      </c>
      <c r="AC48" s="2">
        <f t="shared" si="12"/>
        <v>0.13636363636363635</v>
      </c>
      <c r="AD48" s="2">
        <f t="shared" si="13"/>
        <v>0.88888888888888884</v>
      </c>
    </row>
    <row r="49" spans="1:30" x14ac:dyDescent="0.45">
      <c r="A49" s="2">
        <v>3</v>
      </c>
      <c r="B49" t="s">
        <v>454</v>
      </c>
      <c r="C49" t="str">
        <f t="shared" si="17"/>
        <v>det</v>
      </c>
      <c r="D49" t="str">
        <f t="shared" si="18"/>
        <v>rav</v>
      </c>
      <c r="E49" s="2">
        <v>-5.5</v>
      </c>
      <c r="F49" s="2">
        <v>51.5</v>
      </c>
      <c r="G49" t="s">
        <v>292</v>
      </c>
      <c r="H49" t="s">
        <v>271</v>
      </c>
      <c r="I49">
        <v>0</v>
      </c>
      <c r="J49" t="s">
        <v>289</v>
      </c>
      <c r="K49" s="2">
        <v>22</v>
      </c>
      <c r="L49" s="2">
        <v>27</v>
      </c>
      <c r="M49" s="2">
        <v>49</v>
      </c>
      <c r="N49" s="2">
        <v>40</v>
      </c>
      <c r="O49" s="2">
        <v>60</v>
      </c>
      <c r="P49" s="2">
        <v>48</v>
      </c>
      <c r="Q49" s="2">
        <v>38</v>
      </c>
      <c r="R49" s="2">
        <v>30</v>
      </c>
      <c r="S49" s="2">
        <f t="shared" si="14"/>
        <v>68</v>
      </c>
      <c r="T49">
        <f t="shared" si="15"/>
        <v>0</v>
      </c>
      <c r="U49">
        <f t="shared" si="16"/>
        <v>0</v>
      </c>
      <c r="V49">
        <f t="shared" si="5"/>
        <v>1</v>
      </c>
      <c r="W49" s="2">
        <f t="shared" si="6"/>
        <v>16</v>
      </c>
      <c r="X49" s="2">
        <f t="shared" si="7"/>
        <v>3</v>
      </c>
      <c r="Y49" s="2">
        <f t="shared" si="8"/>
        <v>16</v>
      </c>
      <c r="Z49" s="2">
        <f t="shared" si="9"/>
        <v>3</v>
      </c>
      <c r="AA49" s="2">
        <f t="shared" si="10"/>
        <v>256</v>
      </c>
      <c r="AB49" s="2">
        <f t="shared" si="11"/>
        <v>9</v>
      </c>
      <c r="AC49" s="2">
        <f t="shared" si="12"/>
        <v>0.42105263157894735</v>
      </c>
      <c r="AD49" s="2">
        <f t="shared" si="13"/>
        <v>0.1</v>
      </c>
    </row>
    <row r="50" spans="1:30" x14ac:dyDescent="0.45">
      <c r="A50" s="2">
        <v>4</v>
      </c>
      <c r="B50" t="s">
        <v>503</v>
      </c>
      <c r="C50" t="str">
        <f t="shared" ref="C50:C65" si="19">TRIM(LEFT(B50, FIND("@", B50)-1))</f>
        <v>sea</v>
      </c>
      <c r="D50" t="str">
        <f t="shared" ref="D50:D65" si="20">TRIM(MID(B50, FIND("@", B50)+1, LEN(B50)))</f>
        <v>crd</v>
      </c>
      <c r="E50" s="2">
        <v>-1.5</v>
      </c>
      <c r="F50" s="2">
        <v>43.5</v>
      </c>
      <c r="G50" t="s">
        <v>292</v>
      </c>
      <c r="H50" t="s">
        <v>271</v>
      </c>
      <c r="I50">
        <v>1</v>
      </c>
      <c r="J50" t="s">
        <v>272</v>
      </c>
      <c r="K50" s="2">
        <v>21</v>
      </c>
      <c r="L50" s="2">
        <v>23</v>
      </c>
      <c r="M50" s="2">
        <v>44</v>
      </c>
      <c r="N50" s="2">
        <v>52</v>
      </c>
      <c r="O50" s="2">
        <v>48</v>
      </c>
      <c r="P50" s="2">
        <v>52</v>
      </c>
      <c r="Q50" s="2">
        <v>23</v>
      </c>
      <c r="R50" s="2">
        <v>20</v>
      </c>
      <c r="S50" s="2">
        <f t="shared" si="14"/>
        <v>43</v>
      </c>
      <c r="T50">
        <f t="shared" si="15"/>
        <v>0</v>
      </c>
      <c r="U50">
        <f t="shared" si="16"/>
        <v>1</v>
      </c>
      <c r="V50">
        <f t="shared" si="5"/>
        <v>0</v>
      </c>
      <c r="W50" s="2">
        <f t="shared" si="6"/>
        <v>2</v>
      </c>
      <c r="X50" s="2">
        <f t="shared" si="7"/>
        <v>-3</v>
      </c>
      <c r="Y50" s="2">
        <f t="shared" si="8"/>
        <v>2</v>
      </c>
      <c r="Z50" s="2">
        <f t="shared" si="9"/>
        <v>3</v>
      </c>
      <c r="AA50" s="2">
        <f t="shared" si="10"/>
        <v>4</v>
      </c>
      <c r="AB50" s="2">
        <f t="shared" si="11"/>
        <v>9</v>
      </c>
      <c r="AC50" s="2">
        <f t="shared" si="12"/>
        <v>8.6956521739130432E-2</v>
      </c>
      <c r="AD50" s="2">
        <f t="shared" si="13"/>
        <v>0.15</v>
      </c>
    </row>
    <row r="51" spans="1:30" x14ac:dyDescent="0.45">
      <c r="A51" s="2">
        <v>4</v>
      </c>
      <c r="B51" t="s">
        <v>504</v>
      </c>
      <c r="C51" t="str">
        <f t="shared" si="19"/>
        <v>min</v>
      </c>
      <c r="D51" t="str">
        <f t="shared" si="20"/>
        <v>pit</v>
      </c>
      <c r="E51" s="2">
        <v>2.5</v>
      </c>
      <c r="F51" s="2">
        <v>41.5</v>
      </c>
      <c r="G51" t="s">
        <v>292</v>
      </c>
      <c r="H51" t="s">
        <v>271</v>
      </c>
      <c r="I51">
        <v>1</v>
      </c>
      <c r="J51" t="s">
        <v>272</v>
      </c>
      <c r="K51" s="2">
        <v>15</v>
      </c>
      <c r="L51" s="2">
        <v>21</v>
      </c>
      <c r="M51" s="2">
        <v>36</v>
      </c>
      <c r="N51" s="2">
        <v>30</v>
      </c>
      <c r="O51" s="2">
        <v>70</v>
      </c>
      <c r="P51" s="2">
        <v>80</v>
      </c>
      <c r="Q51" s="2">
        <v>21</v>
      </c>
      <c r="R51" s="2">
        <v>24</v>
      </c>
      <c r="S51" s="2">
        <f t="shared" si="14"/>
        <v>45</v>
      </c>
      <c r="T51">
        <f t="shared" si="15"/>
        <v>1</v>
      </c>
      <c r="U51">
        <f t="shared" si="16"/>
        <v>0</v>
      </c>
      <c r="V51">
        <f t="shared" si="5"/>
        <v>1</v>
      </c>
      <c r="W51" s="2">
        <f t="shared" si="6"/>
        <v>6</v>
      </c>
      <c r="X51" s="2">
        <f t="shared" si="7"/>
        <v>3</v>
      </c>
      <c r="Y51" s="2">
        <f t="shared" si="8"/>
        <v>6</v>
      </c>
      <c r="Z51" s="2">
        <f t="shared" si="9"/>
        <v>3</v>
      </c>
      <c r="AA51" s="2">
        <f t="shared" si="10"/>
        <v>36</v>
      </c>
      <c r="AB51" s="2">
        <f t="shared" si="11"/>
        <v>9</v>
      </c>
      <c r="AC51" s="2">
        <f t="shared" si="12"/>
        <v>0.2857142857142857</v>
      </c>
      <c r="AD51" s="2">
        <f t="shared" si="13"/>
        <v>0.125</v>
      </c>
    </row>
    <row r="52" spans="1:30" x14ac:dyDescent="0.45">
      <c r="A52" s="2">
        <v>4</v>
      </c>
      <c r="B52" t="s">
        <v>505</v>
      </c>
      <c r="C52" t="str">
        <f t="shared" si="19"/>
        <v>sdg</v>
      </c>
      <c r="D52" t="str">
        <f t="shared" si="20"/>
        <v>nyg</v>
      </c>
      <c r="E52" s="2">
        <v>6</v>
      </c>
      <c r="F52" s="2">
        <v>44</v>
      </c>
      <c r="G52" t="s">
        <v>292</v>
      </c>
      <c r="H52" t="s">
        <v>271</v>
      </c>
      <c r="I52">
        <v>0</v>
      </c>
      <c r="J52" t="s">
        <v>289</v>
      </c>
      <c r="K52" s="2">
        <v>25</v>
      </c>
      <c r="L52" s="2">
        <v>16</v>
      </c>
      <c r="M52" s="2">
        <v>41</v>
      </c>
      <c r="N52" s="2">
        <v>38</v>
      </c>
      <c r="O52" s="2">
        <v>62</v>
      </c>
      <c r="P52" s="2">
        <v>38</v>
      </c>
      <c r="Q52" s="2">
        <v>18</v>
      </c>
      <c r="R52" s="2">
        <v>21</v>
      </c>
      <c r="S52" s="2">
        <f t="shared" si="14"/>
        <v>39</v>
      </c>
      <c r="T52">
        <f t="shared" si="15"/>
        <v>1</v>
      </c>
      <c r="U52">
        <f t="shared" si="16"/>
        <v>1</v>
      </c>
      <c r="V52">
        <f t="shared" si="5"/>
        <v>0</v>
      </c>
      <c r="W52" s="2">
        <f t="shared" si="6"/>
        <v>-7</v>
      </c>
      <c r="X52" s="2">
        <f t="shared" si="7"/>
        <v>5</v>
      </c>
      <c r="Y52" s="2">
        <f t="shared" si="8"/>
        <v>7</v>
      </c>
      <c r="Z52" s="2">
        <f t="shared" si="9"/>
        <v>5</v>
      </c>
      <c r="AA52" s="2">
        <f t="shared" si="10"/>
        <v>49</v>
      </c>
      <c r="AB52" s="2">
        <f t="shared" si="11"/>
        <v>25</v>
      </c>
      <c r="AC52" s="2">
        <f t="shared" si="12"/>
        <v>0.3888888888888889</v>
      </c>
      <c r="AD52" s="2">
        <f t="shared" si="13"/>
        <v>0.23809523809523808</v>
      </c>
    </row>
    <row r="53" spans="1:30" x14ac:dyDescent="0.45">
      <c r="A53" s="2">
        <v>4</v>
      </c>
      <c r="B53" t="s">
        <v>506</v>
      </c>
      <c r="C53" t="str">
        <f t="shared" si="19"/>
        <v>car</v>
      </c>
      <c r="D53" t="str">
        <f t="shared" si="20"/>
        <v>nwe</v>
      </c>
      <c r="E53" s="2">
        <v>-5.5</v>
      </c>
      <c r="F53" s="2">
        <v>43.5</v>
      </c>
      <c r="G53" t="s">
        <v>292</v>
      </c>
      <c r="H53" t="s">
        <v>271</v>
      </c>
      <c r="I53">
        <v>1</v>
      </c>
      <c r="J53" t="s">
        <v>272</v>
      </c>
      <c r="K53" s="2">
        <v>20</v>
      </c>
      <c r="L53" s="2">
        <v>27</v>
      </c>
      <c r="M53" s="2">
        <v>47</v>
      </c>
      <c r="N53" s="2">
        <v>64</v>
      </c>
      <c r="O53" s="2">
        <v>36</v>
      </c>
      <c r="P53" s="2">
        <v>57</v>
      </c>
      <c r="Q53" s="2">
        <v>13</v>
      </c>
      <c r="R53" s="2">
        <v>42</v>
      </c>
      <c r="S53" s="2">
        <f t="shared" si="14"/>
        <v>55</v>
      </c>
      <c r="T53">
        <f t="shared" si="15"/>
        <v>1</v>
      </c>
      <c r="U53">
        <f t="shared" si="16"/>
        <v>0</v>
      </c>
      <c r="V53">
        <f t="shared" si="5"/>
        <v>1</v>
      </c>
      <c r="W53" s="2">
        <f t="shared" si="6"/>
        <v>-7</v>
      </c>
      <c r="X53" s="2">
        <f t="shared" si="7"/>
        <v>15</v>
      </c>
      <c r="Y53" s="2">
        <f t="shared" si="8"/>
        <v>7</v>
      </c>
      <c r="Z53" s="2">
        <f t="shared" si="9"/>
        <v>15</v>
      </c>
      <c r="AA53" s="2">
        <f t="shared" si="10"/>
        <v>49</v>
      </c>
      <c r="AB53" s="2">
        <f t="shared" si="11"/>
        <v>225</v>
      </c>
      <c r="AC53" s="2">
        <f t="shared" si="12"/>
        <v>0.53846153846153844</v>
      </c>
      <c r="AD53" s="2">
        <f t="shared" si="13"/>
        <v>0.35714285714285715</v>
      </c>
    </row>
    <row r="54" spans="1:30" x14ac:dyDescent="0.45">
      <c r="A54" s="2">
        <v>4</v>
      </c>
      <c r="B54" t="s">
        <v>507</v>
      </c>
      <c r="C54" t="str">
        <f t="shared" si="19"/>
        <v>phi</v>
      </c>
      <c r="D54" t="str">
        <f t="shared" si="20"/>
        <v>tam</v>
      </c>
      <c r="E54" s="2">
        <v>3.5</v>
      </c>
      <c r="F54" s="2">
        <v>44</v>
      </c>
      <c r="G54" t="s">
        <v>292</v>
      </c>
      <c r="H54" t="s">
        <v>288</v>
      </c>
      <c r="I54">
        <v>0</v>
      </c>
      <c r="J54" t="s">
        <v>289</v>
      </c>
      <c r="K54" s="2">
        <v>28</v>
      </c>
      <c r="L54" s="2">
        <v>18</v>
      </c>
      <c r="M54" s="2">
        <v>46</v>
      </c>
      <c r="N54" s="2">
        <v>58</v>
      </c>
      <c r="O54" s="2">
        <v>42</v>
      </c>
      <c r="P54" s="2">
        <v>26</v>
      </c>
      <c r="Q54" s="2">
        <v>31</v>
      </c>
      <c r="R54" s="2">
        <v>25</v>
      </c>
      <c r="S54" s="2">
        <f t="shared" si="14"/>
        <v>56</v>
      </c>
      <c r="T54">
        <f t="shared" si="15"/>
        <v>0</v>
      </c>
      <c r="U54">
        <f t="shared" si="16"/>
        <v>0</v>
      </c>
      <c r="V54">
        <f t="shared" si="5"/>
        <v>1</v>
      </c>
      <c r="W54" s="2">
        <f t="shared" si="6"/>
        <v>3</v>
      </c>
      <c r="X54" s="2">
        <f t="shared" si="7"/>
        <v>7</v>
      </c>
      <c r="Y54" s="2">
        <f t="shared" si="8"/>
        <v>3</v>
      </c>
      <c r="Z54" s="2">
        <f t="shared" si="9"/>
        <v>7</v>
      </c>
      <c r="AA54" s="2">
        <f t="shared" si="10"/>
        <v>9</v>
      </c>
      <c r="AB54" s="2">
        <f t="shared" si="11"/>
        <v>49</v>
      </c>
      <c r="AC54" s="2">
        <f t="shared" si="12"/>
        <v>9.6774193548387094E-2</v>
      </c>
      <c r="AD54" s="2">
        <f t="shared" si="13"/>
        <v>0.28000000000000003</v>
      </c>
    </row>
    <row r="55" spans="1:30" x14ac:dyDescent="0.45">
      <c r="A55" s="2">
        <v>4</v>
      </c>
      <c r="B55" t="s">
        <v>508</v>
      </c>
      <c r="C55" t="str">
        <f t="shared" si="19"/>
        <v>was</v>
      </c>
      <c r="D55" t="str">
        <f t="shared" si="20"/>
        <v>atl</v>
      </c>
      <c r="E55" s="2">
        <v>2.5</v>
      </c>
      <c r="F55" s="2">
        <v>45.5</v>
      </c>
      <c r="G55" t="s">
        <v>270</v>
      </c>
      <c r="H55" t="s">
        <v>288</v>
      </c>
      <c r="I55">
        <v>0</v>
      </c>
      <c r="J55" t="s">
        <v>289</v>
      </c>
      <c r="K55" s="2">
        <v>26</v>
      </c>
      <c r="L55" s="2">
        <v>23</v>
      </c>
      <c r="M55" s="2">
        <v>49</v>
      </c>
      <c r="N55" s="2">
        <v>64</v>
      </c>
      <c r="O55" s="2">
        <v>36</v>
      </c>
      <c r="P55" s="2">
        <v>47</v>
      </c>
      <c r="Q55" s="2">
        <v>26</v>
      </c>
      <c r="R55" s="2">
        <v>34</v>
      </c>
      <c r="S55" s="2">
        <f t="shared" si="14"/>
        <v>60</v>
      </c>
      <c r="T55">
        <f t="shared" si="15"/>
        <v>1</v>
      </c>
      <c r="U55">
        <f t="shared" si="16"/>
        <v>1</v>
      </c>
      <c r="V55">
        <f t="shared" si="5"/>
        <v>0</v>
      </c>
      <c r="W55" s="2">
        <f t="shared" si="6"/>
        <v>0</v>
      </c>
      <c r="X55" s="2">
        <f t="shared" si="7"/>
        <v>11</v>
      </c>
      <c r="Y55" s="2">
        <f t="shared" si="8"/>
        <v>0</v>
      </c>
      <c r="Z55" s="2">
        <f t="shared" si="9"/>
        <v>11</v>
      </c>
      <c r="AA55" s="2">
        <f t="shared" si="10"/>
        <v>0</v>
      </c>
      <c r="AB55" s="2">
        <f t="shared" si="11"/>
        <v>121</v>
      </c>
      <c r="AC55" s="2">
        <f t="shared" si="12"/>
        <v>0</v>
      </c>
      <c r="AD55" s="2">
        <f t="shared" si="13"/>
        <v>0.3235294117647059</v>
      </c>
    </row>
    <row r="56" spans="1:30" x14ac:dyDescent="0.45">
      <c r="A56" s="2">
        <v>4</v>
      </c>
      <c r="B56" t="s">
        <v>509</v>
      </c>
      <c r="C56" t="str">
        <f t="shared" si="19"/>
        <v>cle</v>
      </c>
      <c r="D56" t="str">
        <f t="shared" si="20"/>
        <v>det</v>
      </c>
      <c r="E56" s="2">
        <v>-8.5</v>
      </c>
      <c r="F56" s="2">
        <v>45.5</v>
      </c>
      <c r="G56" t="s">
        <v>270</v>
      </c>
      <c r="H56" t="s">
        <v>288</v>
      </c>
      <c r="I56">
        <v>0</v>
      </c>
      <c r="J56" t="s">
        <v>289</v>
      </c>
      <c r="K56" s="2">
        <v>23</v>
      </c>
      <c r="L56" s="2">
        <v>24</v>
      </c>
      <c r="M56" s="2">
        <v>47</v>
      </c>
      <c r="N56" s="2">
        <v>57</v>
      </c>
      <c r="O56" s="2">
        <v>43</v>
      </c>
      <c r="P56" s="2">
        <v>23</v>
      </c>
      <c r="Q56" s="2">
        <v>10</v>
      </c>
      <c r="R56" s="2">
        <v>34</v>
      </c>
      <c r="S56" s="2">
        <f t="shared" si="14"/>
        <v>44</v>
      </c>
      <c r="T56">
        <f t="shared" si="15"/>
        <v>1</v>
      </c>
      <c r="U56">
        <f t="shared" si="16"/>
        <v>0</v>
      </c>
      <c r="V56">
        <f t="shared" si="5"/>
        <v>0</v>
      </c>
      <c r="W56" s="2">
        <f t="shared" si="6"/>
        <v>-13</v>
      </c>
      <c r="X56" s="2">
        <f t="shared" si="7"/>
        <v>10</v>
      </c>
      <c r="Y56" s="2">
        <f t="shared" si="8"/>
        <v>13</v>
      </c>
      <c r="Z56" s="2">
        <f t="shared" si="9"/>
        <v>10</v>
      </c>
      <c r="AA56" s="2">
        <f t="shared" si="10"/>
        <v>169</v>
      </c>
      <c r="AB56" s="2">
        <f t="shared" si="11"/>
        <v>100</v>
      </c>
      <c r="AC56" s="2">
        <f t="shared" si="12"/>
        <v>1.3</v>
      </c>
      <c r="AD56" s="2">
        <f t="shared" si="13"/>
        <v>0.29411764705882354</v>
      </c>
    </row>
    <row r="57" spans="1:30" x14ac:dyDescent="0.45">
      <c r="A57" s="2">
        <v>4</v>
      </c>
      <c r="B57" t="s">
        <v>510</v>
      </c>
      <c r="C57" t="str">
        <f t="shared" si="19"/>
        <v>oti</v>
      </c>
      <c r="D57" t="str">
        <f t="shared" si="20"/>
        <v>htx</v>
      </c>
      <c r="E57" s="2">
        <v>-7</v>
      </c>
      <c r="F57" s="2">
        <v>39.5</v>
      </c>
      <c r="G57" t="s">
        <v>292</v>
      </c>
      <c r="H57" t="s">
        <v>271</v>
      </c>
      <c r="I57">
        <v>0</v>
      </c>
      <c r="J57" t="s">
        <v>289</v>
      </c>
      <c r="K57" s="2">
        <v>20</v>
      </c>
      <c r="L57" s="2">
        <v>27</v>
      </c>
      <c r="M57" s="2">
        <v>47</v>
      </c>
      <c r="N57" s="2">
        <v>78</v>
      </c>
      <c r="O57" s="2">
        <v>22</v>
      </c>
      <c r="P57" s="2">
        <v>50</v>
      </c>
      <c r="Q57" s="2">
        <v>0</v>
      </c>
      <c r="R57" s="2">
        <v>26</v>
      </c>
      <c r="S57" s="2">
        <f t="shared" si="14"/>
        <v>26</v>
      </c>
      <c r="T57">
        <f t="shared" si="15"/>
        <v>1</v>
      </c>
      <c r="U57">
        <f t="shared" si="16"/>
        <v>1</v>
      </c>
      <c r="V57">
        <f t="shared" si="5"/>
        <v>0</v>
      </c>
      <c r="W57" s="2">
        <f t="shared" si="6"/>
        <v>-20</v>
      </c>
      <c r="X57" s="2">
        <f t="shared" si="7"/>
        <v>-1</v>
      </c>
      <c r="Y57" s="2">
        <f t="shared" si="8"/>
        <v>20</v>
      </c>
      <c r="Z57" s="2">
        <f t="shared" si="9"/>
        <v>1</v>
      </c>
      <c r="AA57" s="2">
        <f t="shared" si="10"/>
        <v>400</v>
      </c>
      <c r="AB57" s="2">
        <f t="shared" si="11"/>
        <v>1</v>
      </c>
      <c r="AC57" s="2" t="e">
        <f t="shared" si="12"/>
        <v>#DIV/0!</v>
      </c>
      <c r="AD57" s="2">
        <f t="shared" si="13"/>
        <v>3.8461538461538464E-2</v>
      </c>
    </row>
    <row r="58" spans="1:30" x14ac:dyDescent="0.45">
      <c r="A58" s="2">
        <v>4</v>
      </c>
      <c r="B58" t="s">
        <v>511</v>
      </c>
      <c r="C58" t="str">
        <f t="shared" si="19"/>
        <v>nor</v>
      </c>
      <c r="D58" t="str">
        <f t="shared" si="20"/>
        <v>buf</v>
      </c>
      <c r="E58" s="2">
        <v>-16.5</v>
      </c>
      <c r="F58" s="2">
        <v>48.5</v>
      </c>
      <c r="G58" t="s">
        <v>270</v>
      </c>
      <c r="H58" t="s">
        <v>288</v>
      </c>
      <c r="I58">
        <v>1</v>
      </c>
      <c r="J58" t="s">
        <v>272</v>
      </c>
      <c r="K58" s="2">
        <v>14</v>
      </c>
      <c r="L58" s="2">
        <v>39</v>
      </c>
      <c r="M58" s="2">
        <v>53</v>
      </c>
      <c r="N58" s="2">
        <v>68</v>
      </c>
      <c r="O58" s="2">
        <v>32</v>
      </c>
      <c r="P58" s="2">
        <v>81</v>
      </c>
      <c r="Q58" s="2">
        <v>19</v>
      </c>
      <c r="R58" s="2">
        <v>31</v>
      </c>
      <c r="S58" s="2">
        <f t="shared" si="14"/>
        <v>50</v>
      </c>
      <c r="T58">
        <f t="shared" si="15"/>
        <v>0</v>
      </c>
      <c r="U58">
        <f t="shared" si="16"/>
        <v>1</v>
      </c>
      <c r="V58">
        <f t="shared" si="5"/>
        <v>0</v>
      </c>
      <c r="W58" s="2">
        <f t="shared" si="6"/>
        <v>5</v>
      </c>
      <c r="X58" s="2">
        <f t="shared" si="7"/>
        <v>-8</v>
      </c>
      <c r="Y58" s="2">
        <f t="shared" si="8"/>
        <v>5</v>
      </c>
      <c r="Z58" s="2">
        <f t="shared" si="9"/>
        <v>8</v>
      </c>
      <c r="AA58" s="2">
        <f t="shared" si="10"/>
        <v>25</v>
      </c>
      <c r="AB58" s="2">
        <f t="shared" si="11"/>
        <v>64</v>
      </c>
      <c r="AC58" s="2">
        <f t="shared" si="12"/>
        <v>0.26315789473684209</v>
      </c>
      <c r="AD58" s="2">
        <f t="shared" si="13"/>
        <v>0.25806451612903225</v>
      </c>
    </row>
    <row r="59" spans="1:30" x14ac:dyDescent="0.45">
      <c r="A59" s="2">
        <v>4</v>
      </c>
      <c r="B59" t="s">
        <v>512</v>
      </c>
      <c r="C59" t="str">
        <f t="shared" si="19"/>
        <v>clt</v>
      </c>
      <c r="D59" t="str">
        <f t="shared" si="20"/>
        <v>ram</v>
      </c>
      <c r="E59" s="2">
        <v>-3.5</v>
      </c>
      <c r="F59" s="2">
        <v>49.5</v>
      </c>
      <c r="G59" t="s">
        <v>292</v>
      </c>
      <c r="H59" t="s">
        <v>271</v>
      </c>
      <c r="I59">
        <v>0</v>
      </c>
      <c r="J59" t="s">
        <v>272</v>
      </c>
      <c r="K59" s="2">
        <v>23</v>
      </c>
      <c r="L59" s="2">
        <v>27</v>
      </c>
      <c r="M59" s="2">
        <v>50</v>
      </c>
      <c r="N59" s="2">
        <v>52</v>
      </c>
      <c r="O59" s="2">
        <v>48</v>
      </c>
      <c r="P59" s="2">
        <v>52</v>
      </c>
      <c r="Q59" s="2">
        <v>20</v>
      </c>
      <c r="R59" s="2">
        <v>27</v>
      </c>
      <c r="S59" s="2">
        <f t="shared" si="14"/>
        <v>47</v>
      </c>
      <c r="T59">
        <f t="shared" si="15"/>
        <v>1</v>
      </c>
      <c r="U59">
        <f t="shared" si="16"/>
        <v>1</v>
      </c>
      <c r="V59">
        <f t="shared" si="5"/>
        <v>1</v>
      </c>
      <c r="W59" s="2">
        <f t="shared" si="6"/>
        <v>-3</v>
      </c>
      <c r="X59" s="2">
        <f t="shared" si="7"/>
        <v>0</v>
      </c>
      <c r="Y59" s="2">
        <f t="shared" si="8"/>
        <v>3</v>
      </c>
      <c r="Z59" s="2">
        <f t="shared" si="9"/>
        <v>0</v>
      </c>
      <c r="AA59" s="2">
        <f t="shared" si="10"/>
        <v>9</v>
      </c>
      <c r="AB59" s="2">
        <f t="shared" si="11"/>
        <v>0</v>
      </c>
      <c r="AC59" s="2">
        <f t="shared" si="12"/>
        <v>0.15</v>
      </c>
      <c r="AD59" s="2">
        <f t="shared" si="13"/>
        <v>0</v>
      </c>
    </row>
    <row r="60" spans="1:30" x14ac:dyDescent="0.45">
      <c r="A60" s="2">
        <v>4</v>
      </c>
      <c r="B60" t="s">
        <v>513</v>
      </c>
      <c r="C60" t="str">
        <f t="shared" si="19"/>
        <v>jax</v>
      </c>
      <c r="D60" t="str">
        <f t="shared" si="20"/>
        <v>sfo</v>
      </c>
      <c r="E60" s="2">
        <v>-3.5</v>
      </c>
      <c r="F60" s="2">
        <v>47</v>
      </c>
      <c r="G60" t="s">
        <v>292</v>
      </c>
      <c r="H60" t="s">
        <v>288</v>
      </c>
      <c r="I60">
        <v>1</v>
      </c>
      <c r="J60" t="s">
        <v>272</v>
      </c>
      <c r="K60" s="2">
        <v>24</v>
      </c>
      <c r="L60" s="2">
        <v>29</v>
      </c>
      <c r="M60" s="2">
        <v>53</v>
      </c>
      <c r="N60" s="2">
        <v>73</v>
      </c>
      <c r="O60" s="2">
        <v>27</v>
      </c>
      <c r="P60" s="2">
        <v>56</v>
      </c>
      <c r="Q60" s="2">
        <v>26</v>
      </c>
      <c r="R60" s="2">
        <v>21</v>
      </c>
      <c r="S60" s="2">
        <f t="shared" si="14"/>
        <v>47</v>
      </c>
      <c r="T60">
        <f t="shared" si="15"/>
        <v>0</v>
      </c>
      <c r="U60">
        <f t="shared" si="16"/>
        <v>0</v>
      </c>
      <c r="V60">
        <f t="shared" si="5"/>
        <v>0</v>
      </c>
      <c r="W60" s="2">
        <f t="shared" si="6"/>
        <v>2</v>
      </c>
      <c r="X60" s="2">
        <f t="shared" si="7"/>
        <v>-8</v>
      </c>
      <c r="Y60" s="2">
        <f t="shared" si="8"/>
        <v>2</v>
      </c>
      <c r="Z60" s="2">
        <f t="shared" si="9"/>
        <v>8</v>
      </c>
      <c r="AA60" s="2">
        <f t="shared" si="10"/>
        <v>4</v>
      </c>
      <c r="AB60" s="2">
        <f t="shared" si="11"/>
        <v>64</v>
      </c>
      <c r="AC60" s="2">
        <f t="shared" si="12"/>
        <v>7.6923076923076927E-2</v>
      </c>
      <c r="AD60" s="2">
        <f t="shared" si="13"/>
        <v>0.38095238095238093</v>
      </c>
    </row>
    <row r="61" spans="1:30" x14ac:dyDescent="0.45">
      <c r="A61" s="2">
        <v>4</v>
      </c>
      <c r="B61" t="s">
        <v>514</v>
      </c>
      <c r="C61" t="str">
        <f t="shared" si="19"/>
        <v>rav</v>
      </c>
      <c r="D61" t="str">
        <f t="shared" si="20"/>
        <v>kan</v>
      </c>
      <c r="E61" s="2">
        <v>2.5</v>
      </c>
      <c r="F61" s="2">
        <v>48.5</v>
      </c>
      <c r="G61" t="s">
        <v>270</v>
      </c>
      <c r="H61" t="s">
        <v>288</v>
      </c>
      <c r="I61">
        <v>1</v>
      </c>
      <c r="J61" t="s">
        <v>272</v>
      </c>
      <c r="K61" s="2">
        <v>29</v>
      </c>
      <c r="L61" s="2">
        <v>28</v>
      </c>
      <c r="M61" s="2">
        <v>57</v>
      </c>
      <c r="N61" s="2">
        <v>80</v>
      </c>
      <c r="O61" s="2">
        <v>20</v>
      </c>
      <c r="P61" s="2">
        <v>56</v>
      </c>
      <c r="Q61" s="2">
        <v>20</v>
      </c>
      <c r="R61" s="2">
        <v>37</v>
      </c>
      <c r="S61" s="2">
        <f t="shared" si="14"/>
        <v>57</v>
      </c>
      <c r="T61">
        <f t="shared" si="15"/>
        <v>1</v>
      </c>
      <c r="U61">
        <f t="shared" si="16"/>
        <v>1</v>
      </c>
      <c r="V61">
        <f t="shared" si="5"/>
        <v>1</v>
      </c>
      <c r="W61" s="2">
        <f t="shared" si="6"/>
        <v>-9</v>
      </c>
      <c r="X61" s="2">
        <f t="shared" si="7"/>
        <v>9</v>
      </c>
      <c r="Y61" s="2">
        <f t="shared" si="8"/>
        <v>9</v>
      </c>
      <c r="Z61" s="2">
        <f t="shared" si="9"/>
        <v>9</v>
      </c>
      <c r="AA61" s="2">
        <f t="shared" si="10"/>
        <v>81</v>
      </c>
      <c r="AB61" s="2">
        <f t="shared" si="11"/>
        <v>81</v>
      </c>
      <c r="AC61" s="2">
        <f t="shared" si="12"/>
        <v>0.45</v>
      </c>
      <c r="AD61" s="2">
        <f t="shared" si="13"/>
        <v>0.24324324324324326</v>
      </c>
    </row>
    <row r="62" spans="1:30" x14ac:dyDescent="0.45">
      <c r="A62" s="2">
        <v>4</v>
      </c>
      <c r="B62" t="s">
        <v>515</v>
      </c>
      <c r="C62" t="str">
        <f t="shared" si="19"/>
        <v>chi</v>
      </c>
      <c r="D62" t="str">
        <f t="shared" si="20"/>
        <v>rai</v>
      </c>
      <c r="E62" s="2">
        <v>0.5</v>
      </c>
      <c r="F62" s="2">
        <v>47.5</v>
      </c>
      <c r="G62" t="s">
        <v>292</v>
      </c>
      <c r="H62" t="s">
        <v>271</v>
      </c>
      <c r="I62">
        <v>0</v>
      </c>
      <c r="J62" t="s">
        <v>289</v>
      </c>
      <c r="K62" s="2">
        <v>23</v>
      </c>
      <c r="L62" s="2">
        <v>21</v>
      </c>
      <c r="M62" s="2">
        <v>44</v>
      </c>
      <c r="N62" s="2">
        <v>37</v>
      </c>
      <c r="O62" s="2">
        <v>63</v>
      </c>
      <c r="P62" s="2">
        <v>44</v>
      </c>
      <c r="Q62" s="2">
        <v>25</v>
      </c>
      <c r="R62" s="2">
        <v>24</v>
      </c>
      <c r="S62" s="2">
        <f t="shared" si="14"/>
        <v>49</v>
      </c>
      <c r="T62">
        <f t="shared" si="15"/>
        <v>0</v>
      </c>
      <c r="U62">
        <f t="shared" si="16"/>
        <v>0</v>
      </c>
      <c r="V62">
        <f t="shared" si="5"/>
        <v>1</v>
      </c>
      <c r="W62" s="2">
        <f t="shared" si="6"/>
        <v>2</v>
      </c>
      <c r="X62" s="2">
        <f t="shared" si="7"/>
        <v>3</v>
      </c>
      <c r="Y62" s="2">
        <f t="shared" si="8"/>
        <v>2</v>
      </c>
      <c r="Z62" s="2">
        <f t="shared" si="9"/>
        <v>3</v>
      </c>
      <c r="AA62" s="2">
        <f t="shared" si="10"/>
        <v>4</v>
      </c>
      <c r="AB62" s="2">
        <f t="shared" si="11"/>
        <v>9</v>
      </c>
      <c r="AC62" s="2">
        <f t="shared" si="12"/>
        <v>0.08</v>
      </c>
      <c r="AD62" s="2">
        <f t="shared" si="13"/>
        <v>0.125</v>
      </c>
    </row>
    <row r="63" spans="1:30" x14ac:dyDescent="0.45">
      <c r="A63" s="2">
        <v>4</v>
      </c>
      <c r="B63" t="s">
        <v>516</v>
      </c>
      <c r="C63" t="str">
        <f t="shared" si="19"/>
        <v>gnb</v>
      </c>
      <c r="D63" t="str">
        <f t="shared" si="20"/>
        <v>dal</v>
      </c>
      <c r="E63" s="2">
        <v>7</v>
      </c>
      <c r="F63" s="2">
        <v>47.5</v>
      </c>
      <c r="G63" t="s">
        <v>292</v>
      </c>
      <c r="H63" t="s">
        <v>271</v>
      </c>
      <c r="I63">
        <v>0</v>
      </c>
      <c r="J63" t="s">
        <v>289</v>
      </c>
      <c r="K63" s="2">
        <v>26</v>
      </c>
      <c r="L63" s="2">
        <v>16</v>
      </c>
      <c r="M63" s="2">
        <v>42</v>
      </c>
      <c r="N63" s="2">
        <v>30</v>
      </c>
      <c r="O63" s="2">
        <v>70</v>
      </c>
      <c r="P63" s="2">
        <v>38</v>
      </c>
      <c r="Q63" s="2">
        <v>40</v>
      </c>
      <c r="R63" s="2">
        <v>40</v>
      </c>
      <c r="S63" s="2">
        <f t="shared" si="14"/>
        <v>80</v>
      </c>
      <c r="T63">
        <f t="shared" si="15"/>
        <v>1</v>
      </c>
      <c r="U63">
        <f t="shared" si="16"/>
        <v>0</v>
      </c>
      <c r="V63">
        <f t="shared" si="5"/>
        <v>0</v>
      </c>
      <c r="W63" s="2">
        <f t="shared" si="6"/>
        <v>14</v>
      </c>
      <c r="X63" s="2">
        <f t="shared" si="7"/>
        <v>24</v>
      </c>
      <c r="Y63" s="2">
        <f t="shared" si="8"/>
        <v>14</v>
      </c>
      <c r="Z63" s="2">
        <f t="shared" si="9"/>
        <v>24</v>
      </c>
      <c r="AA63" s="2">
        <f t="shared" si="10"/>
        <v>196</v>
      </c>
      <c r="AB63" s="2">
        <f t="shared" si="11"/>
        <v>576</v>
      </c>
      <c r="AC63" s="2">
        <f t="shared" si="12"/>
        <v>0.35</v>
      </c>
      <c r="AD63" s="2">
        <f t="shared" si="13"/>
        <v>0.6</v>
      </c>
    </row>
    <row r="64" spans="1:30" x14ac:dyDescent="0.45">
      <c r="A64" s="2">
        <v>4</v>
      </c>
      <c r="B64" t="s">
        <v>517</v>
      </c>
      <c r="C64" t="str">
        <f t="shared" si="19"/>
        <v>nyj</v>
      </c>
      <c r="D64" t="str">
        <f t="shared" si="20"/>
        <v>mia</v>
      </c>
      <c r="E64" s="2">
        <v>-2.5</v>
      </c>
      <c r="F64" s="2">
        <v>44.5</v>
      </c>
      <c r="G64" t="s">
        <v>292</v>
      </c>
      <c r="H64" t="s">
        <v>271</v>
      </c>
      <c r="I64">
        <v>1</v>
      </c>
      <c r="J64" t="s">
        <v>272</v>
      </c>
      <c r="K64" s="2">
        <v>15</v>
      </c>
      <c r="L64" s="2">
        <v>29</v>
      </c>
      <c r="M64" s="2">
        <v>44</v>
      </c>
      <c r="N64" s="2">
        <v>48</v>
      </c>
      <c r="O64" s="2">
        <v>52</v>
      </c>
      <c r="P64" s="2">
        <v>88</v>
      </c>
      <c r="Q64" s="2">
        <v>21</v>
      </c>
      <c r="R64" s="2">
        <v>27</v>
      </c>
      <c r="S64" s="2">
        <f t="shared" si="14"/>
        <v>48</v>
      </c>
      <c r="T64">
        <f t="shared" si="15"/>
        <v>1</v>
      </c>
      <c r="U64">
        <f t="shared" si="16"/>
        <v>0</v>
      </c>
      <c r="V64">
        <f t="shared" si="5"/>
        <v>1</v>
      </c>
      <c r="W64" s="2">
        <f t="shared" si="6"/>
        <v>6</v>
      </c>
      <c r="X64" s="2">
        <f t="shared" si="7"/>
        <v>-2</v>
      </c>
      <c r="Y64" s="2">
        <f t="shared" si="8"/>
        <v>6</v>
      </c>
      <c r="Z64" s="2">
        <f t="shared" si="9"/>
        <v>2</v>
      </c>
      <c r="AA64" s="2">
        <f t="shared" si="10"/>
        <v>36</v>
      </c>
      <c r="AB64" s="2">
        <f t="shared" si="11"/>
        <v>4</v>
      </c>
      <c r="AC64" s="2">
        <f t="shared" si="12"/>
        <v>0.2857142857142857</v>
      </c>
      <c r="AD64" s="2">
        <f t="shared" si="13"/>
        <v>7.407407407407407E-2</v>
      </c>
    </row>
    <row r="65" spans="1:30" x14ac:dyDescent="0.45">
      <c r="A65" s="2">
        <v>4</v>
      </c>
      <c r="B65" t="s">
        <v>518</v>
      </c>
      <c r="C65" t="str">
        <f t="shared" si="19"/>
        <v>cin</v>
      </c>
      <c r="D65" t="str">
        <f t="shared" si="20"/>
        <v>den</v>
      </c>
      <c r="E65" s="2">
        <v>-7</v>
      </c>
      <c r="F65" s="2">
        <v>43.5</v>
      </c>
      <c r="G65" t="s">
        <v>292</v>
      </c>
      <c r="H65" t="s">
        <v>271</v>
      </c>
      <c r="I65">
        <v>0</v>
      </c>
      <c r="J65" t="s">
        <v>289</v>
      </c>
      <c r="K65" s="2">
        <v>17</v>
      </c>
      <c r="L65" s="2">
        <v>22</v>
      </c>
      <c r="M65" s="2">
        <v>39</v>
      </c>
      <c r="N65" s="2">
        <v>32</v>
      </c>
      <c r="O65" s="2">
        <v>68</v>
      </c>
      <c r="P65" s="2">
        <v>42</v>
      </c>
      <c r="Q65" s="2">
        <v>3</v>
      </c>
      <c r="R65" s="2">
        <v>28</v>
      </c>
      <c r="S65" s="2">
        <f t="shared" si="14"/>
        <v>31</v>
      </c>
      <c r="T65">
        <f t="shared" si="15"/>
        <v>1</v>
      </c>
      <c r="U65">
        <f t="shared" si="16"/>
        <v>1</v>
      </c>
      <c r="V65">
        <f t="shared" si="5"/>
        <v>0</v>
      </c>
      <c r="W65" s="2">
        <f t="shared" si="6"/>
        <v>-14</v>
      </c>
      <c r="X65" s="2">
        <f t="shared" si="7"/>
        <v>6</v>
      </c>
      <c r="Y65" s="2">
        <f t="shared" si="8"/>
        <v>14</v>
      </c>
      <c r="Z65" s="2">
        <f t="shared" si="9"/>
        <v>6</v>
      </c>
      <c r="AA65" s="2">
        <f t="shared" si="10"/>
        <v>196</v>
      </c>
      <c r="AB65" s="2">
        <f t="shared" si="11"/>
        <v>36</v>
      </c>
      <c r="AC65" s="2">
        <f t="shared" si="12"/>
        <v>4.666666666666667</v>
      </c>
      <c r="AD65" s="2">
        <f t="shared" si="13"/>
        <v>0.21428571428571427</v>
      </c>
    </row>
    <row r="66" spans="1:30" x14ac:dyDescent="0.45">
      <c r="A66" s="2">
        <v>5</v>
      </c>
      <c r="B66" t="s">
        <v>557</v>
      </c>
      <c r="C66" t="str">
        <f t="shared" ref="C66:C79" si="21">TRIM(LEFT(B66, FIND("@", B66)-1))</f>
        <v>sfo</v>
      </c>
      <c r="D66" t="str">
        <f t="shared" ref="D66:D79" si="22">TRIM(MID(B66, FIND("@", B66)+1, LEN(B66)))</f>
        <v>ram</v>
      </c>
      <c r="E66" s="2">
        <v>-5.5</v>
      </c>
      <c r="F66" s="2">
        <v>46.5</v>
      </c>
      <c r="G66" t="s">
        <v>270</v>
      </c>
      <c r="H66" t="s">
        <v>288</v>
      </c>
      <c r="I66">
        <v>1</v>
      </c>
      <c r="J66" t="s">
        <v>289</v>
      </c>
      <c r="K66" s="2">
        <v>22</v>
      </c>
      <c r="L66" s="2">
        <v>25</v>
      </c>
      <c r="M66" s="2">
        <v>47</v>
      </c>
      <c r="N66" s="2">
        <v>52</v>
      </c>
      <c r="O66" s="2">
        <v>48</v>
      </c>
      <c r="P66" s="2">
        <v>39</v>
      </c>
      <c r="Q66" s="2">
        <v>26</v>
      </c>
      <c r="R66" s="2">
        <v>23</v>
      </c>
      <c r="S66" s="2">
        <f t="shared" si="14"/>
        <v>49</v>
      </c>
      <c r="T66">
        <f t="shared" si="15"/>
        <v>0</v>
      </c>
      <c r="U66">
        <f t="shared" si="16"/>
        <v>1</v>
      </c>
      <c r="V66">
        <f t="shared" si="5"/>
        <v>1</v>
      </c>
      <c r="W66" s="2">
        <f t="shared" si="6"/>
        <v>4</v>
      </c>
      <c r="X66" s="2">
        <f t="shared" si="7"/>
        <v>-2</v>
      </c>
      <c r="Y66" s="2">
        <f t="shared" si="8"/>
        <v>4</v>
      </c>
      <c r="Z66" s="2">
        <f t="shared" si="9"/>
        <v>2</v>
      </c>
      <c r="AA66" s="2">
        <f t="shared" si="10"/>
        <v>16</v>
      </c>
      <c r="AB66" s="2">
        <f t="shared" si="11"/>
        <v>4</v>
      </c>
      <c r="AC66" s="2">
        <f t="shared" si="12"/>
        <v>0.15384615384615385</v>
      </c>
      <c r="AD66" s="2">
        <f t="shared" si="13"/>
        <v>8.6956521739130432E-2</v>
      </c>
    </row>
    <row r="67" spans="1:30" x14ac:dyDescent="0.45">
      <c r="A67" s="2">
        <v>5</v>
      </c>
      <c r="B67" t="s">
        <v>558</v>
      </c>
      <c r="C67" t="str">
        <f t="shared" si="21"/>
        <v>min</v>
      </c>
      <c r="D67" t="str">
        <f t="shared" si="22"/>
        <v>cle</v>
      </c>
      <c r="E67" s="2">
        <v>3.5</v>
      </c>
      <c r="F67" s="2">
        <v>36.5</v>
      </c>
      <c r="G67" t="s">
        <v>292</v>
      </c>
      <c r="H67" t="s">
        <v>271</v>
      </c>
      <c r="I67">
        <v>0</v>
      </c>
      <c r="J67" t="s">
        <v>289</v>
      </c>
      <c r="K67" s="2">
        <v>18</v>
      </c>
      <c r="L67" s="2">
        <v>13</v>
      </c>
      <c r="M67" s="2">
        <v>31</v>
      </c>
      <c r="N67" s="2">
        <v>29</v>
      </c>
      <c r="O67" s="2">
        <v>71</v>
      </c>
      <c r="P67" s="2">
        <v>44</v>
      </c>
      <c r="Q67" s="2">
        <v>21</v>
      </c>
      <c r="R67" s="2">
        <v>17</v>
      </c>
      <c r="S67" s="2">
        <f t="shared" si="14"/>
        <v>38</v>
      </c>
      <c r="T67">
        <f t="shared" si="15"/>
        <v>0</v>
      </c>
      <c r="U67">
        <f t="shared" si="16"/>
        <v>0</v>
      </c>
      <c r="V67">
        <f t="shared" si="5"/>
        <v>1</v>
      </c>
      <c r="W67" s="2">
        <f t="shared" si="6"/>
        <v>3</v>
      </c>
      <c r="X67" s="2">
        <f t="shared" si="7"/>
        <v>4</v>
      </c>
      <c r="Y67" s="2">
        <f t="shared" si="8"/>
        <v>3</v>
      </c>
      <c r="Z67" s="2">
        <f t="shared" si="9"/>
        <v>4</v>
      </c>
      <c r="AA67" s="2">
        <f t="shared" si="10"/>
        <v>9</v>
      </c>
      <c r="AB67" s="2">
        <f t="shared" si="11"/>
        <v>16</v>
      </c>
      <c r="AC67" s="2">
        <f t="shared" si="12"/>
        <v>0.14285714285714285</v>
      </c>
      <c r="AD67" s="2">
        <f t="shared" si="13"/>
        <v>0.23529411764705882</v>
      </c>
    </row>
    <row r="68" spans="1:30" x14ac:dyDescent="0.45">
      <c r="A68" s="2">
        <v>5</v>
      </c>
      <c r="B68" t="s">
        <v>559</v>
      </c>
      <c r="C68" t="str">
        <f t="shared" si="21"/>
        <v>mia</v>
      </c>
      <c r="D68" t="str">
        <f t="shared" si="22"/>
        <v>car</v>
      </c>
      <c r="E68" s="2">
        <v>-1.5</v>
      </c>
      <c r="F68" s="2">
        <v>45</v>
      </c>
      <c r="G68" t="s">
        <v>292</v>
      </c>
      <c r="H68" t="s">
        <v>271</v>
      </c>
      <c r="I68">
        <v>1</v>
      </c>
      <c r="J68" t="s">
        <v>272</v>
      </c>
      <c r="K68" s="2">
        <v>20</v>
      </c>
      <c r="L68" s="2">
        <v>22</v>
      </c>
      <c r="M68" s="2">
        <v>42</v>
      </c>
      <c r="N68" s="2">
        <v>38</v>
      </c>
      <c r="O68" s="2">
        <v>62</v>
      </c>
      <c r="P68" s="2">
        <v>52</v>
      </c>
      <c r="Q68" s="2">
        <v>24</v>
      </c>
      <c r="R68" s="2">
        <v>27</v>
      </c>
      <c r="S68" s="2">
        <f t="shared" si="14"/>
        <v>51</v>
      </c>
      <c r="T68">
        <f t="shared" si="15"/>
        <v>1</v>
      </c>
      <c r="U68">
        <f t="shared" si="16"/>
        <v>0</v>
      </c>
      <c r="V68">
        <f t="shared" si="5"/>
        <v>1</v>
      </c>
      <c r="W68" s="2">
        <f t="shared" si="6"/>
        <v>4</v>
      </c>
      <c r="X68" s="2">
        <f t="shared" si="7"/>
        <v>5</v>
      </c>
      <c r="Y68" s="2">
        <f t="shared" si="8"/>
        <v>4</v>
      </c>
      <c r="Z68" s="2">
        <f t="shared" si="9"/>
        <v>5</v>
      </c>
      <c r="AA68" s="2">
        <f t="shared" si="10"/>
        <v>16</v>
      </c>
      <c r="AB68" s="2">
        <f t="shared" si="11"/>
        <v>25</v>
      </c>
      <c r="AC68" s="2">
        <f t="shared" si="12"/>
        <v>0.16666666666666666</v>
      </c>
      <c r="AD68" s="2">
        <f t="shared" si="13"/>
        <v>0.18518518518518517</v>
      </c>
    </row>
    <row r="69" spans="1:30" x14ac:dyDescent="0.45">
      <c r="A69" s="2">
        <v>5</v>
      </c>
      <c r="B69" t="s">
        <v>560</v>
      </c>
      <c r="C69" t="str">
        <f t="shared" si="21"/>
        <v>rai</v>
      </c>
      <c r="D69" t="str">
        <f t="shared" si="22"/>
        <v>clt</v>
      </c>
      <c r="E69" s="2">
        <v>-6.5</v>
      </c>
      <c r="F69" s="2">
        <v>47.5</v>
      </c>
      <c r="G69" t="s">
        <v>292</v>
      </c>
      <c r="H69" t="s">
        <v>271</v>
      </c>
      <c r="I69">
        <v>1</v>
      </c>
      <c r="J69" t="s">
        <v>272</v>
      </c>
      <c r="K69" s="2">
        <v>13</v>
      </c>
      <c r="L69" s="2">
        <v>33</v>
      </c>
      <c r="M69" s="2">
        <v>46</v>
      </c>
      <c r="N69" s="2">
        <v>44</v>
      </c>
      <c r="O69" s="2">
        <v>56</v>
      </c>
      <c r="P69" s="2">
        <v>91</v>
      </c>
      <c r="Q69" s="2">
        <v>6</v>
      </c>
      <c r="R69" s="2">
        <v>40</v>
      </c>
      <c r="S69" s="2">
        <f t="shared" si="14"/>
        <v>46</v>
      </c>
      <c r="T69">
        <f t="shared" si="15"/>
        <v>1</v>
      </c>
      <c r="U69">
        <f t="shared" si="16"/>
        <v>1</v>
      </c>
      <c r="V69">
        <f t="shared" si="5"/>
        <v>1</v>
      </c>
      <c r="W69" s="2">
        <f t="shared" si="6"/>
        <v>-7</v>
      </c>
      <c r="X69" s="2">
        <f t="shared" si="7"/>
        <v>7</v>
      </c>
      <c r="Y69" s="2">
        <f t="shared" si="8"/>
        <v>7</v>
      </c>
      <c r="Z69" s="2">
        <f t="shared" si="9"/>
        <v>7</v>
      </c>
      <c r="AA69" s="2">
        <f t="shared" si="10"/>
        <v>49</v>
      </c>
      <c r="AB69" s="2">
        <f t="shared" si="11"/>
        <v>49</v>
      </c>
      <c r="AC69" s="2">
        <f t="shared" si="12"/>
        <v>1.1666666666666667</v>
      </c>
      <c r="AD69" s="2">
        <f t="shared" si="13"/>
        <v>0.17499999999999999</v>
      </c>
    </row>
    <row r="70" spans="1:30" x14ac:dyDescent="0.45">
      <c r="A70" s="2">
        <v>5</v>
      </c>
      <c r="B70" t="s">
        <v>561</v>
      </c>
      <c r="C70" t="str">
        <f t="shared" si="21"/>
        <v>nyg</v>
      </c>
      <c r="D70" t="str">
        <f t="shared" si="22"/>
        <v>nor</v>
      </c>
      <c r="E70" s="2">
        <v>-1.5</v>
      </c>
      <c r="F70" s="2">
        <v>40.5</v>
      </c>
      <c r="G70" t="s">
        <v>292</v>
      </c>
      <c r="H70" t="s">
        <v>271</v>
      </c>
      <c r="I70">
        <v>0</v>
      </c>
      <c r="J70" t="s">
        <v>272</v>
      </c>
      <c r="K70" s="2">
        <v>21</v>
      </c>
      <c r="L70" s="2">
        <v>23</v>
      </c>
      <c r="M70" s="2">
        <v>44</v>
      </c>
      <c r="N70" s="2">
        <v>64</v>
      </c>
      <c r="O70" s="2">
        <v>36</v>
      </c>
      <c r="P70" s="2">
        <v>51</v>
      </c>
      <c r="Q70" s="2">
        <v>14</v>
      </c>
      <c r="R70" s="2">
        <v>26</v>
      </c>
      <c r="S70" s="2">
        <f t="shared" si="14"/>
        <v>40</v>
      </c>
      <c r="T70">
        <f t="shared" si="15"/>
        <v>1</v>
      </c>
      <c r="U70">
        <f t="shared" si="16"/>
        <v>1</v>
      </c>
      <c r="V70">
        <f t="shared" si="5"/>
        <v>1</v>
      </c>
      <c r="W70" s="2">
        <f t="shared" si="6"/>
        <v>-7</v>
      </c>
      <c r="X70" s="2">
        <f t="shared" si="7"/>
        <v>3</v>
      </c>
      <c r="Y70" s="2">
        <f t="shared" si="8"/>
        <v>7</v>
      </c>
      <c r="Z70" s="2">
        <f t="shared" si="9"/>
        <v>3</v>
      </c>
      <c r="AA70" s="2">
        <f t="shared" si="10"/>
        <v>49</v>
      </c>
      <c r="AB70" s="2">
        <f t="shared" si="11"/>
        <v>9</v>
      </c>
      <c r="AC70" s="2">
        <f t="shared" si="12"/>
        <v>0.5</v>
      </c>
      <c r="AD70" s="2">
        <f t="shared" si="13"/>
        <v>0.11538461538461539</v>
      </c>
    </row>
    <row r="71" spans="1:30" x14ac:dyDescent="0.45">
      <c r="A71" s="2">
        <v>5</v>
      </c>
      <c r="B71" t="s">
        <v>562</v>
      </c>
      <c r="C71" t="str">
        <f t="shared" si="21"/>
        <v>htx</v>
      </c>
      <c r="D71" t="str">
        <f t="shared" si="22"/>
        <v>rav</v>
      </c>
      <c r="E71" s="2">
        <v>-3.5</v>
      </c>
      <c r="F71" s="2">
        <v>43.5</v>
      </c>
      <c r="G71" t="s">
        <v>292</v>
      </c>
      <c r="H71" t="s">
        <v>271</v>
      </c>
      <c r="I71">
        <v>0</v>
      </c>
      <c r="J71" t="s">
        <v>272</v>
      </c>
      <c r="K71" s="2">
        <v>18</v>
      </c>
      <c r="L71" s="2">
        <v>26</v>
      </c>
      <c r="M71" s="2">
        <v>44</v>
      </c>
      <c r="N71" s="2">
        <v>52</v>
      </c>
      <c r="O71" s="2">
        <v>48</v>
      </c>
      <c r="P71" s="2">
        <v>68</v>
      </c>
      <c r="Q71" s="2">
        <v>44</v>
      </c>
      <c r="R71" s="2">
        <v>10</v>
      </c>
      <c r="S71" s="2">
        <f t="shared" si="14"/>
        <v>54</v>
      </c>
      <c r="T71">
        <f t="shared" si="15"/>
        <v>0</v>
      </c>
      <c r="U71">
        <f t="shared" si="16"/>
        <v>0</v>
      </c>
      <c r="V71">
        <f t="shared" si="5"/>
        <v>0</v>
      </c>
      <c r="W71" s="2">
        <f t="shared" si="6"/>
        <v>26</v>
      </c>
      <c r="X71" s="2">
        <f t="shared" si="7"/>
        <v>-16</v>
      </c>
      <c r="Y71" s="2">
        <f t="shared" si="8"/>
        <v>26</v>
      </c>
      <c r="Z71" s="2">
        <f t="shared" si="9"/>
        <v>16</v>
      </c>
      <c r="AA71" s="2">
        <f t="shared" si="10"/>
        <v>676</v>
      </c>
      <c r="AB71" s="2">
        <f t="shared" si="11"/>
        <v>256</v>
      </c>
      <c r="AC71" s="2">
        <f t="shared" si="12"/>
        <v>0.59090909090909094</v>
      </c>
      <c r="AD71" s="2">
        <f t="shared" si="13"/>
        <v>1.6</v>
      </c>
    </row>
    <row r="72" spans="1:30" x14ac:dyDescent="0.45">
      <c r="A72" s="2">
        <v>5</v>
      </c>
      <c r="B72" t="s">
        <v>563</v>
      </c>
      <c r="C72" t="str">
        <f t="shared" si="21"/>
        <v>den</v>
      </c>
      <c r="D72" t="str">
        <f t="shared" si="22"/>
        <v>phi</v>
      </c>
      <c r="E72" s="2">
        <v>-4.5</v>
      </c>
      <c r="F72" s="2">
        <v>44</v>
      </c>
      <c r="G72" t="s">
        <v>292</v>
      </c>
      <c r="H72" t="s">
        <v>288</v>
      </c>
      <c r="I72">
        <v>1</v>
      </c>
      <c r="J72" t="s">
        <v>272</v>
      </c>
      <c r="K72" s="2">
        <v>17</v>
      </c>
      <c r="L72" s="2">
        <v>26</v>
      </c>
      <c r="M72" s="2">
        <v>43</v>
      </c>
      <c r="N72" s="2">
        <v>46</v>
      </c>
      <c r="O72" s="2">
        <v>54</v>
      </c>
      <c r="P72" s="2">
        <v>67</v>
      </c>
      <c r="Q72" s="2">
        <v>21</v>
      </c>
      <c r="R72" s="2">
        <v>17</v>
      </c>
      <c r="S72" s="2">
        <f t="shared" si="14"/>
        <v>38</v>
      </c>
      <c r="T72">
        <f t="shared" si="15"/>
        <v>0</v>
      </c>
      <c r="U72">
        <f t="shared" si="16"/>
        <v>1</v>
      </c>
      <c r="V72">
        <f t="shared" si="5"/>
        <v>0</v>
      </c>
      <c r="W72" s="2">
        <f t="shared" si="6"/>
        <v>4</v>
      </c>
      <c r="X72" s="2">
        <f t="shared" si="7"/>
        <v>-9</v>
      </c>
      <c r="Y72" s="2">
        <f t="shared" si="8"/>
        <v>4</v>
      </c>
      <c r="Z72" s="2">
        <f t="shared" si="9"/>
        <v>9</v>
      </c>
      <c r="AA72" s="2">
        <f t="shared" si="10"/>
        <v>16</v>
      </c>
      <c r="AB72" s="2">
        <f t="shared" si="11"/>
        <v>81</v>
      </c>
      <c r="AC72" s="2">
        <f t="shared" si="12"/>
        <v>0.19047619047619047</v>
      </c>
      <c r="AD72" s="2">
        <f t="shared" si="13"/>
        <v>0.52941176470588236</v>
      </c>
    </row>
    <row r="73" spans="1:30" x14ac:dyDescent="0.45">
      <c r="A73" s="2">
        <v>5</v>
      </c>
      <c r="B73" t="s">
        <v>564</v>
      </c>
      <c r="C73" t="str">
        <f t="shared" si="21"/>
        <v>dal</v>
      </c>
      <c r="D73" t="str">
        <f t="shared" si="22"/>
        <v>nyj</v>
      </c>
      <c r="E73" s="2">
        <v>2.5</v>
      </c>
      <c r="F73" s="2">
        <v>46.5</v>
      </c>
      <c r="G73" t="s">
        <v>292</v>
      </c>
      <c r="H73" t="s">
        <v>271</v>
      </c>
      <c r="I73">
        <v>0</v>
      </c>
      <c r="J73" t="s">
        <v>289</v>
      </c>
      <c r="K73" s="2">
        <v>26</v>
      </c>
      <c r="L73" s="2">
        <v>14</v>
      </c>
      <c r="M73" s="2">
        <v>40</v>
      </c>
      <c r="N73" s="2">
        <v>26</v>
      </c>
      <c r="O73" s="2">
        <v>74</v>
      </c>
      <c r="P73" s="2">
        <v>16</v>
      </c>
      <c r="Q73" s="2">
        <v>37</v>
      </c>
      <c r="R73" s="2">
        <v>22</v>
      </c>
      <c r="S73" s="2">
        <f t="shared" si="14"/>
        <v>59</v>
      </c>
      <c r="T73">
        <f t="shared" si="15"/>
        <v>0</v>
      </c>
      <c r="U73">
        <f t="shared" si="16"/>
        <v>0</v>
      </c>
      <c r="V73">
        <f t="shared" si="5"/>
        <v>1</v>
      </c>
      <c r="W73" s="2">
        <f t="shared" si="6"/>
        <v>11</v>
      </c>
      <c r="X73" s="2">
        <f t="shared" si="7"/>
        <v>8</v>
      </c>
      <c r="Y73" s="2">
        <f t="shared" si="8"/>
        <v>11</v>
      </c>
      <c r="Z73" s="2">
        <f t="shared" si="9"/>
        <v>8</v>
      </c>
      <c r="AA73" s="2">
        <f t="shared" si="10"/>
        <v>121</v>
      </c>
      <c r="AB73" s="2">
        <f t="shared" si="11"/>
        <v>64</v>
      </c>
      <c r="AC73" s="2">
        <f t="shared" si="12"/>
        <v>0.29729729729729731</v>
      </c>
      <c r="AD73" s="2">
        <f t="shared" si="13"/>
        <v>0.36363636363636365</v>
      </c>
    </row>
    <row r="74" spans="1:30" x14ac:dyDescent="0.45">
      <c r="A74" s="2">
        <v>5</v>
      </c>
      <c r="B74" t="s">
        <v>565</v>
      </c>
      <c r="C74" t="str">
        <f t="shared" si="21"/>
        <v>oti</v>
      </c>
      <c r="D74" t="str">
        <f t="shared" si="22"/>
        <v>crd</v>
      </c>
      <c r="E74" s="2">
        <v>-8.5</v>
      </c>
      <c r="F74" s="2">
        <v>41.5</v>
      </c>
      <c r="G74" t="s">
        <v>270</v>
      </c>
      <c r="H74" t="s">
        <v>288</v>
      </c>
      <c r="I74">
        <v>0</v>
      </c>
      <c r="J74" t="s">
        <v>289</v>
      </c>
      <c r="K74" s="2">
        <v>21</v>
      </c>
      <c r="L74" s="2">
        <v>19</v>
      </c>
      <c r="M74" s="2">
        <v>40</v>
      </c>
      <c r="N74" s="2">
        <v>44</v>
      </c>
      <c r="O74" s="2">
        <v>56</v>
      </c>
      <c r="P74" s="2">
        <v>15</v>
      </c>
      <c r="Q74" s="2">
        <v>22</v>
      </c>
      <c r="R74" s="2">
        <v>21</v>
      </c>
      <c r="S74" s="2">
        <f t="shared" si="14"/>
        <v>43</v>
      </c>
      <c r="T74">
        <f t="shared" si="15"/>
        <v>0</v>
      </c>
      <c r="U74">
        <f t="shared" si="16"/>
        <v>1</v>
      </c>
      <c r="V74">
        <f t="shared" si="5"/>
        <v>1</v>
      </c>
      <c r="W74" s="2">
        <f t="shared" si="6"/>
        <v>1</v>
      </c>
      <c r="X74" s="2">
        <f t="shared" si="7"/>
        <v>2</v>
      </c>
      <c r="Y74" s="2">
        <f t="shared" si="8"/>
        <v>1</v>
      </c>
      <c r="Z74" s="2">
        <f t="shared" si="9"/>
        <v>2</v>
      </c>
      <c r="AA74" s="2">
        <f t="shared" si="10"/>
        <v>1</v>
      </c>
      <c r="AB74" s="2">
        <f t="shared" si="11"/>
        <v>4</v>
      </c>
      <c r="AC74" s="2">
        <f t="shared" si="12"/>
        <v>4.5454545454545456E-2</v>
      </c>
      <c r="AD74" s="2">
        <f t="shared" si="13"/>
        <v>9.5238095238095233E-2</v>
      </c>
    </row>
    <row r="75" spans="1:30" x14ac:dyDescent="0.45">
      <c r="A75" s="2">
        <v>5</v>
      </c>
      <c r="B75" t="s">
        <v>566</v>
      </c>
      <c r="C75" t="str">
        <f t="shared" si="21"/>
        <v>tam</v>
      </c>
      <c r="D75" t="str">
        <f t="shared" si="22"/>
        <v>sea</v>
      </c>
      <c r="E75" s="2">
        <v>-3.5</v>
      </c>
      <c r="F75" s="2">
        <v>44.5</v>
      </c>
      <c r="G75" t="s">
        <v>270</v>
      </c>
      <c r="H75" t="s">
        <v>288</v>
      </c>
      <c r="I75">
        <v>0</v>
      </c>
      <c r="J75" t="s">
        <v>272</v>
      </c>
      <c r="K75" s="2">
        <v>23</v>
      </c>
      <c r="L75" s="2">
        <v>28</v>
      </c>
      <c r="M75" s="2">
        <v>51</v>
      </c>
      <c r="N75" s="2">
        <v>74</v>
      </c>
      <c r="O75" s="2">
        <v>26</v>
      </c>
      <c r="P75" s="2">
        <v>56</v>
      </c>
      <c r="Q75" s="2">
        <v>38</v>
      </c>
      <c r="R75" s="2">
        <v>35</v>
      </c>
      <c r="S75" s="2">
        <f t="shared" si="14"/>
        <v>73</v>
      </c>
      <c r="T75">
        <f t="shared" si="15"/>
        <v>0</v>
      </c>
      <c r="U75">
        <f t="shared" si="16"/>
        <v>1</v>
      </c>
      <c r="V75">
        <f t="shared" si="5"/>
        <v>0</v>
      </c>
      <c r="W75" s="2">
        <f t="shared" si="6"/>
        <v>15</v>
      </c>
      <c r="X75" s="2">
        <f t="shared" si="7"/>
        <v>7</v>
      </c>
      <c r="Y75" s="2">
        <f t="shared" si="8"/>
        <v>15</v>
      </c>
      <c r="Z75" s="2">
        <f t="shared" si="9"/>
        <v>7</v>
      </c>
      <c r="AA75" s="2">
        <f t="shared" si="10"/>
        <v>225</v>
      </c>
      <c r="AB75" s="2">
        <f t="shared" si="11"/>
        <v>49</v>
      </c>
      <c r="AC75" s="2">
        <f t="shared" si="12"/>
        <v>0.39473684210526316</v>
      </c>
      <c r="AD75" s="2">
        <f t="shared" si="13"/>
        <v>0.2</v>
      </c>
    </row>
    <row r="76" spans="1:30" x14ac:dyDescent="0.45">
      <c r="A76" s="2">
        <v>5</v>
      </c>
      <c r="B76" t="s">
        <v>567</v>
      </c>
      <c r="C76" t="str">
        <f t="shared" si="21"/>
        <v>det</v>
      </c>
      <c r="D76" t="str">
        <f t="shared" si="22"/>
        <v>cin</v>
      </c>
      <c r="E76" s="2">
        <v>10</v>
      </c>
      <c r="F76" s="2">
        <v>49</v>
      </c>
      <c r="G76" t="s">
        <v>270</v>
      </c>
      <c r="H76" t="s">
        <v>288</v>
      </c>
      <c r="I76">
        <v>0</v>
      </c>
      <c r="J76" t="s">
        <v>289</v>
      </c>
      <c r="K76" s="2">
        <v>35</v>
      </c>
      <c r="L76" s="2">
        <v>21</v>
      </c>
      <c r="M76" s="2">
        <v>56</v>
      </c>
      <c r="N76" s="2">
        <v>75</v>
      </c>
      <c r="O76" s="2">
        <v>25</v>
      </c>
      <c r="P76" s="2">
        <v>33</v>
      </c>
      <c r="Q76" s="2">
        <v>37</v>
      </c>
      <c r="R76" s="2">
        <v>24</v>
      </c>
      <c r="S76" s="2">
        <f t="shared" si="14"/>
        <v>61</v>
      </c>
      <c r="T76">
        <f t="shared" si="15"/>
        <v>0</v>
      </c>
      <c r="U76">
        <f t="shared" si="16"/>
        <v>1</v>
      </c>
      <c r="V76">
        <f t="shared" si="5"/>
        <v>1</v>
      </c>
      <c r="W76" s="2">
        <f t="shared" si="6"/>
        <v>2</v>
      </c>
      <c r="X76" s="2">
        <f t="shared" si="7"/>
        <v>3</v>
      </c>
      <c r="Y76" s="2">
        <f t="shared" si="8"/>
        <v>2</v>
      </c>
      <c r="Z76" s="2">
        <f t="shared" si="9"/>
        <v>3</v>
      </c>
      <c r="AA76" s="2">
        <f t="shared" si="10"/>
        <v>4</v>
      </c>
      <c r="AB76" s="2">
        <f t="shared" si="11"/>
        <v>9</v>
      </c>
      <c r="AC76" s="2">
        <f t="shared" si="12"/>
        <v>5.4054054054054057E-2</v>
      </c>
      <c r="AD76" s="2">
        <f t="shared" si="13"/>
        <v>0.125</v>
      </c>
    </row>
    <row r="77" spans="1:30" x14ac:dyDescent="0.45">
      <c r="A77" s="2">
        <v>5</v>
      </c>
      <c r="B77" t="s">
        <v>568</v>
      </c>
      <c r="C77" t="str">
        <f t="shared" si="21"/>
        <v>was</v>
      </c>
      <c r="D77" t="str">
        <f t="shared" si="22"/>
        <v>sdg</v>
      </c>
      <c r="E77" s="2">
        <v>-2.5</v>
      </c>
      <c r="F77" s="2">
        <v>47.5</v>
      </c>
      <c r="G77" t="s">
        <v>292</v>
      </c>
      <c r="H77" t="s">
        <v>271</v>
      </c>
      <c r="I77">
        <v>1</v>
      </c>
      <c r="J77" t="s">
        <v>272</v>
      </c>
      <c r="K77" s="2">
        <v>19</v>
      </c>
      <c r="L77" s="2">
        <v>25</v>
      </c>
      <c r="M77" s="2">
        <v>44</v>
      </c>
      <c r="N77" s="2">
        <v>36</v>
      </c>
      <c r="O77" s="2">
        <v>64</v>
      </c>
      <c r="P77" s="2">
        <v>64</v>
      </c>
      <c r="Q77" s="2">
        <v>27</v>
      </c>
      <c r="R77" s="2">
        <v>10</v>
      </c>
      <c r="S77" s="2">
        <f t="shared" si="14"/>
        <v>37</v>
      </c>
      <c r="T77">
        <f t="shared" si="15"/>
        <v>0</v>
      </c>
      <c r="U77">
        <f t="shared" si="16"/>
        <v>1</v>
      </c>
      <c r="V77">
        <f t="shared" si="5"/>
        <v>0</v>
      </c>
      <c r="W77" s="2">
        <f t="shared" si="6"/>
        <v>8</v>
      </c>
      <c r="X77" s="2">
        <f t="shared" si="7"/>
        <v>-15</v>
      </c>
      <c r="Y77" s="2">
        <f t="shared" si="8"/>
        <v>8</v>
      </c>
      <c r="Z77" s="2">
        <f t="shared" si="9"/>
        <v>15</v>
      </c>
      <c r="AA77" s="2">
        <f t="shared" si="10"/>
        <v>64</v>
      </c>
      <c r="AB77" s="2">
        <f t="shared" si="11"/>
        <v>225</v>
      </c>
      <c r="AC77" s="2">
        <f t="shared" si="12"/>
        <v>0.29629629629629628</v>
      </c>
      <c r="AD77" s="2">
        <f t="shared" si="13"/>
        <v>1.5</v>
      </c>
    </row>
    <row r="78" spans="1:30" x14ac:dyDescent="0.45">
      <c r="A78" s="2">
        <v>5</v>
      </c>
      <c r="B78" t="s">
        <v>569</v>
      </c>
      <c r="C78" t="str">
        <f t="shared" si="21"/>
        <v>nwe</v>
      </c>
      <c r="D78" t="str">
        <f t="shared" si="22"/>
        <v>buf</v>
      </c>
      <c r="E78" s="2">
        <v>-8</v>
      </c>
      <c r="F78" s="2">
        <v>50</v>
      </c>
      <c r="G78" t="s">
        <v>292</v>
      </c>
      <c r="H78" t="s">
        <v>271</v>
      </c>
      <c r="I78">
        <v>1</v>
      </c>
      <c r="J78" t="s">
        <v>272</v>
      </c>
      <c r="K78" s="2">
        <v>18</v>
      </c>
      <c r="L78" s="2">
        <v>29</v>
      </c>
      <c r="M78" s="2">
        <v>47</v>
      </c>
      <c r="N78" s="2">
        <v>39</v>
      </c>
      <c r="O78" s="2">
        <v>61</v>
      </c>
      <c r="P78" s="2">
        <v>62</v>
      </c>
      <c r="Q78" s="2">
        <v>23</v>
      </c>
      <c r="R78" s="2">
        <v>20</v>
      </c>
      <c r="S78" s="2">
        <f t="shared" si="14"/>
        <v>43</v>
      </c>
      <c r="T78">
        <f t="shared" si="15"/>
        <v>0</v>
      </c>
      <c r="U78">
        <f t="shared" si="16"/>
        <v>1</v>
      </c>
      <c r="V78">
        <f t="shared" si="5"/>
        <v>0</v>
      </c>
      <c r="W78" s="2">
        <f t="shared" si="6"/>
        <v>5</v>
      </c>
      <c r="X78" s="2">
        <f t="shared" si="7"/>
        <v>-9</v>
      </c>
      <c r="Y78" s="2">
        <f t="shared" si="8"/>
        <v>5</v>
      </c>
      <c r="Z78" s="2">
        <f t="shared" si="9"/>
        <v>9</v>
      </c>
      <c r="AA78" s="2">
        <f t="shared" si="10"/>
        <v>25</v>
      </c>
      <c r="AB78" s="2">
        <f t="shared" si="11"/>
        <v>81</v>
      </c>
      <c r="AC78" s="2">
        <f t="shared" si="12"/>
        <v>0.21739130434782608</v>
      </c>
      <c r="AD78" s="2">
        <f t="shared" si="13"/>
        <v>0.45</v>
      </c>
    </row>
    <row r="79" spans="1:30" x14ac:dyDescent="0.45">
      <c r="A79" s="2">
        <v>5</v>
      </c>
      <c r="B79" t="s">
        <v>570</v>
      </c>
      <c r="C79" t="str">
        <f t="shared" si="21"/>
        <v>kan</v>
      </c>
      <c r="D79" t="str">
        <f t="shared" si="22"/>
        <v>jax</v>
      </c>
      <c r="E79" s="2">
        <v>3.5</v>
      </c>
      <c r="F79" s="2">
        <v>45.5</v>
      </c>
      <c r="G79" t="s">
        <v>292</v>
      </c>
      <c r="H79" t="s">
        <v>271</v>
      </c>
      <c r="I79">
        <v>0</v>
      </c>
      <c r="J79" t="s">
        <v>289</v>
      </c>
      <c r="K79" s="2">
        <v>28</v>
      </c>
      <c r="L79" s="2">
        <v>17</v>
      </c>
      <c r="M79" s="2">
        <v>45</v>
      </c>
      <c r="N79" s="2">
        <v>48</v>
      </c>
      <c r="O79" s="2">
        <v>52</v>
      </c>
      <c r="P79" s="2">
        <v>22</v>
      </c>
      <c r="Q79" s="2">
        <v>28</v>
      </c>
      <c r="R79" s="2">
        <v>31</v>
      </c>
      <c r="S79" s="2">
        <f t="shared" si="14"/>
        <v>59</v>
      </c>
      <c r="T79">
        <f t="shared" si="15"/>
        <v>1</v>
      </c>
      <c r="U79">
        <f t="shared" si="16"/>
        <v>0</v>
      </c>
      <c r="V79">
        <f t="shared" si="5"/>
        <v>0</v>
      </c>
      <c r="W79" s="2">
        <f t="shared" si="6"/>
        <v>0</v>
      </c>
      <c r="X79" s="2">
        <f t="shared" si="7"/>
        <v>14</v>
      </c>
      <c r="Y79" s="2">
        <f t="shared" si="8"/>
        <v>0</v>
      </c>
      <c r="Z79" s="2">
        <f t="shared" si="9"/>
        <v>14</v>
      </c>
      <c r="AA79" s="2">
        <f t="shared" si="10"/>
        <v>0</v>
      </c>
      <c r="AB79" s="2">
        <f t="shared" si="11"/>
        <v>196</v>
      </c>
      <c r="AC79" s="2">
        <f t="shared" si="12"/>
        <v>0</v>
      </c>
      <c r="AD79" s="2">
        <f t="shared" si="13"/>
        <v>0.45161290322580644</v>
      </c>
    </row>
    <row r="80" spans="1:30" x14ac:dyDescent="0.45">
      <c r="A80" s="2">
        <v>6</v>
      </c>
      <c r="B80" t="s">
        <v>2021</v>
      </c>
      <c r="C80" t="str">
        <f t="shared" ref="C80:C94" si="23">TRIM(LEFT(B80, FIND("@", B80)-1))</f>
        <v>phi</v>
      </c>
      <c r="D80" t="str">
        <f t="shared" ref="D80:D94" si="24">TRIM(MID(B80, FIND("@", B80)+1, LEN(B80)))</f>
        <v>nyg</v>
      </c>
      <c r="E80" s="2">
        <v>7.5</v>
      </c>
      <c r="F80" s="2">
        <v>41.5</v>
      </c>
      <c r="G80" t="s">
        <v>270</v>
      </c>
      <c r="H80" t="s">
        <v>288</v>
      </c>
      <c r="I80">
        <v>1</v>
      </c>
      <c r="J80" t="s">
        <v>272</v>
      </c>
      <c r="K80" s="2">
        <v>22</v>
      </c>
      <c r="L80" s="2">
        <v>20</v>
      </c>
      <c r="M80" s="2">
        <v>42</v>
      </c>
      <c r="N80" s="2">
        <v>52</v>
      </c>
      <c r="O80" s="2">
        <v>48</v>
      </c>
      <c r="P80" s="2">
        <v>70</v>
      </c>
      <c r="Q80" s="2">
        <v>17</v>
      </c>
      <c r="R80" s="2">
        <v>34</v>
      </c>
      <c r="S80" s="2">
        <f t="shared" si="14"/>
        <v>51</v>
      </c>
      <c r="T80">
        <f t="shared" si="15"/>
        <v>1</v>
      </c>
      <c r="U80">
        <f t="shared" si="16"/>
        <v>1</v>
      </c>
      <c r="V80">
        <f t="shared" si="5"/>
        <v>1</v>
      </c>
      <c r="W80" s="2">
        <f t="shared" si="6"/>
        <v>-5</v>
      </c>
      <c r="X80" s="2">
        <f t="shared" si="7"/>
        <v>14</v>
      </c>
      <c r="Y80" s="2">
        <f t="shared" si="8"/>
        <v>5</v>
      </c>
      <c r="Z80" s="2">
        <f t="shared" si="9"/>
        <v>14</v>
      </c>
      <c r="AA80" s="2">
        <f t="shared" si="10"/>
        <v>25</v>
      </c>
      <c r="AB80" s="2">
        <f t="shared" si="11"/>
        <v>196</v>
      </c>
      <c r="AC80" s="2">
        <f t="shared" si="12"/>
        <v>0.29411764705882354</v>
      </c>
      <c r="AD80" s="2">
        <f t="shared" si="13"/>
        <v>0.41176470588235292</v>
      </c>
    </row>
    <row r="81" spans="1:30" x14ac:dyDescent="0.45">
      <c r="A81" s="2">
        <v>6</v>
      </c>
      <c r="B81" t="s">
        <v>2022</v>
      </c>
      <c r="C81" t="str">
        <f t="shared" si="23"/>
        <v>den</v>
      </c>
      <c r="D81" t="str">
        <f t="shared" si="24"/>
        <v>nyj</v>
      </c>
      <c r="E81" s="2">
        <v>7.5</v>
      </c>
      <c r="F81" s="2">
        <v>43.5</v>
      </c>
      <c r="G81" t="s">
        <v>270</v>
      </c>
      <c r="H81" t="s">
        <v>288</v>
      </c>
      <c r="I81">
        <v>0</v>
      </c>
      <c r="J81" t="s">
        <v>289</v>
      </c>
      <c r="K81" s="2">
        <v>27</v>
      </c>
      <c r="L81" s="2">
        <v>16</v>
      </c>
      <c r="M81" s="2">
        <v>43</v>
      </c>
      <c r="N81" s="2">
        <v>48</v>
      </c>
      <c r="O81" s="2">
        <v>52</v>
      </c>
      <c r="P81" s="2">
        <v>36</v>
      </c>
      <c r="Q81" s="2">
        <v>13</v>
      </c>
      <c r="R81" s="2">
        <v>11</v>
      </c>
      <c r="S81" s="2">
        <f t="shared" si="14"/>
        <v>24</v>
      </c>
      <c r="T81">
        <f t="shared" si="15"/>
        <v>1</v>
      </c>
      <c r="U81">
        <f t="shared" si="16"/>
        <v>0</v>
      </c>
      <c r="V81">
        <f t="shared" si="5"/>
        <v>0</v>
      </c>
      <c r="W81" s="2">
        <f t="shared" si="6"/>
        <v>-14</v>
      </c>
      <c r="X81" s="2">
        <f t="shared" si="7"/>
        <v>-5</v>
      </c>
      <c r="Y81" s="2">
        <f t="shared" si="8"/>
        <v>14</v>
      </c>
      <c r="Z81" s="2">
        <f t="shared" si="9"/>
        <v>5</v>
      </c>
      <c r="AA81" s="2">
        <f t="shared" si="10"/>
        <v>196</v>
      </c>
      <c r="AB81" s="2">
        <f t="shared" si="11"/>
        <v>25</v>
      </c>
      <c r="AC81" s="2">
        <f t="shared" si="12"/>
        <v>1.0769230769230769</v>
      </c>
      <c r="AD81" s="2">
        <f t="shared" si="13"/>
        <v>0.45454545454545453</v>
      </c>
    </row>
    <row r="82" spans="1:30" x14ac:dyDescent="0.45">
      <c r="A82" s="2">
        <v>6</v>
      </c>
      <c r="B82" t="s">
        <v>2023</v>
      </c>
      <c r="C82" t="str">
        <f t="shared" si="23"/>
        <v>dal</v>
      </c>
      <c r="D82" t="str">
        <f t="shared" si="24"/>
        <v>car</v>
      </c>
      <c r="E82" s="2">
        <v>3.5</v>
      </c>
      <c r="F82" s="2">
        <v>49.5</v>
      </c>
      <c r="G82" t="s">
        <v>292</v>
      </c>
      <c r="H82" t="s">
        <v>271</v>
      </c>
      <c r="I82">
        <v>1</v>
      </c>
      <c r="J82" t="s">
        <v>289</v>
      </c>
      <c r="K82" s="2">
        <v>26</v>
      </c>
      <c r="L82" s="2">
        <v>22</v>
      </c>
      <c r="M82" s="2">
        <v>48</v>
      </c>
      <c r="N82" s="2">
        <v>44</v>
      </c>
      <c r="O82" s="2">
        <v>56</v>
      </c>
      <c r="P82" s="2">
        <v>48</v>
      </c>
      <c r="Q82" s="2">
        <v>27</v>
      </c>
      <c r="R82" s="2">
        <v>30</v>
      </c>
      <c r="S82" s="2">
        <f t="shared" si="14"/>
        <v>57</v>
      </c>
      <c r="T82">
        <f t="shared" si="15"/>
        <v>1</v>
      </c>
      <c r="U82">
        <f t="shared" si="16"/>
        <v>0</v>
      </c>
      <c r="V82">
        <f t="shared" si="5"/>
        <v>0</v>
      </c>
      <c r="W82" s="2">
        <f t="shared" si="6"/>
        <v>1</v>
      </c>
      <c r="X82" s="2">
        <f t="shared" si="7"/>
        <v>8</v>
      </c>
      <c r="Y82" s="2">
        <f t="shared" si="8"/>
        <v>1</v>
      </c>
      <c r="Z82" s="2">
        <f t="shared" si="9"/>
        <v>8</v>
      </c>
      <c r="AA82" s="2">
        <f t="shared" si="10"/>
        <v>1</v>
      </c>
      <c r="AB82" s="2">
        <f t="shared" si="11"/>
        <v>64</v>
      </c>
      <c r="AC82" s="2">
        <f t="shared" si="12"/>
        <v>3.7037037037037035E-2</v>
      </c>
      <c r="AD82" s="2">
        <f t="shared" si="13"/>
        <v>0.26666666666666666</v>
      </c>
    </row>
    <row r="83" spans="1:30" x14ac:dyDescent="0.45">
      <c r="A83" s="2">
        <v>6</v>
      </c>
      <c r="B83" t="s">
        <v>2024</v>
      </c>
      <c r="C83" t="str">
        <f t="shared" si="23"/>
        <v>sdg</v>
      </c>
      <c r="D83" t="str">
        <f t="shared" si="24"/>
        <v>mia</v>
      </c>
      <c r="E83" s="2">
        <v>4.5</v>
      </c>
      <c r="F83" s="2">
        <v>43.5</v>
      </c>
      <c r="G83" t="s">
        <v>270</v>
      </c>
      <c r="H83" t="s">
        <v>288</v>
      </c>
      <c r="I83">
        <v>0</v>
      </c>
      <c r="J83" t="s">
        <v>289</v>
      </c>
      <c r="K83" s="2">
        <v>32</v>
      </c>
      <c r="L83" s="2">
        <v>19</v>
      </c>
      <c r="M83" s="2">
        <v>51</v>
      </c>
      <c r="N83" s="2">
        <v>78</v>
      </c>
      <c r="O83" s="2">
        <v>22</v>
      </c>
      <c r="P83" s="2">
        <v>20</v>
      </c>
      <c r="Q83" s="2">
        <v>29</v>
      </c>
      <c r="R83" s="2">
        <v>27</v>
      </c>
      <c r="S83" s="2">
        <f t="shared" si="14"/>
        <v>56</v>
      </c>
      <c r="T83">
        <f t="shared" si="15"/>
        <v>1</v>
      </c>
      <c r="U83">
        <f t="shared" si="16"/>
        <v>1</v>
      </c>
      <c r="V83">
        <f t="shared" si="5"/>
        <v>0</v>
      </c>
      <c r="W83" s="2">
        <f t="shared" si="6"/>
        <v>-3</v>
      </c>
      <c r="X83" s="2">
        <f t="shared" si="7"/>
        <v>8</v>
      </c>
      <c r="Y83" s="2">
        <f t="shared" si="8"/>
        <v>3</v>
      </c>
      <c r="Z83" s="2">
        <f t="shared" si="9"/>
        <v>8</v>
      </c>
      <c r="AA83" s="2">
        <f t="shared" si="10"/>
        <v>9</v>
      </c>
      <c r="AB83" s="2">
        <f t="shared" si="11"/>
        <v>64</v>
      </c>
      <c r="AC83" s="2">
        <f t="shared" si="12"/>
        <v>0.10344827586206896</v>
      </c>
      <c r="AD83" s="2">
        <f t="shared" si="13"/>
        <v>0.29629629629629628</v>
      </c>
    </row>
    <row r="84" spans="1:30" x14ac:dyDescent="0.45">
      <c r="A84" s="2">
        <v>6</v>
      </c>
      <c r="B84" t="s">
        <v>2025</v>
      </c>
      <c r="C84" t="str">
        <f t="shared" si="23"/>
        <v>sea</v>
      </c>
      <c r="D84" t="str">
        <f t="shared" si="24"/>
        <v>jax</v>
      </c>
      <c r="E84" s="2">
        <v>-1.5</v>
      </c>
      <c r="F84" s="2">
        <v>46.5</v>
      </c>
      <c r="G84" t="s">
        <v>292</v>
      </c>
      <c r="H84" t="s">
        <v>271</v>
      </c>
      <c r="I84">
        <v>0</v>
      </c>
      <c r="J84" t="s">
        <v>289</v>
      </c>
      <c r="K84" s="2">
        <v>27</v>
      </c>
      <c r="L84" s="2">
        <v>21</v>
      </c>
      <c r="M84" s="2">
        <v>48</v>
      </c>
      <c r="N84" s="2">
        <v>56</v>
      </c>
      <c r="O84" s="2">
        <v>44</v>
      </c>
      <c r="P84" s="2">
        <v>23</v>
      </c>
      <c r="Q84" s="2">
        <v>20</v>
      </c>
      <c r="R84" s="2">
        <v>12</v>
      </c>
      <c r="S84" s="2">
        <f t="shared" si="14"/>
        <v>32</v>
      </c>
      <c r="T84">
        <f t="shared" si="15"/>
        <v>0</v>
      </c>
      <c r="U84">
        <f t="shared" si="16"/>
        <v>1</v>
      </c>
      <c r="V84">
        <f t="shared" si="5"/>
        <v>1</v>
      </c>
      <c r="W84" s="2">
        <f t="shared" si="6"/>
        <v>-7</v>
      </c>
      <c r="X84" s="2">
        <f t="shared" si="7"/>
        <v>-9</v>
      </c>
      <c r="Y84" s="2">
        <f t="shared" si="8"/>
        <v>7</v>
      </c>
      <c r="Z84" s="2">
        <f t="shared" si="9"/>
        <v>9</v>
      </c>
      <c r="AA84" s="2">
        <f t="shared" si="10"/>
        <v>49</v>
      </c>
      <c r="AB84" s="2">
        <f t="shared" si="11"/>
        <v>81</v>
      </c>
      <c r="AC84" s="2">
        <f t="shared" si="12"/>
        <v>0.35</v>
      </c>
      <c r="AD84" s="2">
        <f t="shared" si="13"/>
        <v>0.75</v>
      </c>
    </row>
    <row r="85" spans="1:30" x14ac:dyDescent="0.45">
      <c r="A85" s="2">
        <v>6</v>
      </c>
      <c r="B85" t="s">
        <v>2026</v>
      </c>
      <c r="C85" t="str">
        <f t="shared" si="23"/>
        <v>cle</v>
      </c>
      <c r="D85" t="str">
        <f t="shared" si="24"/>
        <v>pit</v>
      </c>
      <c r="E85" s="2">
        <v>-5</v>
      </c>
      <c r="F85" s="2">
        <v>38.5</v>
      </c>
      <c r="G85" t="s">
        <v>292</v>
      </c>
      <c r="H85" t="s">
        <v>271</v>
      </c>
      <c r="I85">
        <v>1</v>
      </c>
      <c r="J85" t="s">
        <v>272</v>
      </c>
      <c r="K85" s="2">
        <v>11</v>
      </c>
      <c r="L85" s="2">
        <v>20</v>
      </c>
      <c r="M85" s="2">
        <v>31</v>
      </c>
      <c r="N85" s="2">
        <v>22</v>
      </c>
      <c r="O85" s="2">
        <v>78</v>
      </c>
      <c r="P85" s="2">
        <v>65</v>
      </c>
      <c r="Q85" s="2">
        <v>9</v>
      </c>
      <c r="R85" s="2">
        <v>23</v>
      </c>
      <c r="S85" s="2">
        <f t="shared" si="14"/>
        <v>32</v>
      </c>
      <c r="T85">
        <f t="shared" si="15"/>
        <v>1</v>
      </c>
      <c r="U85">
        <f t="shared" si="16"/>
        <v>1</v>
      </c>
      <c r="V85">
        <f t="shared" si="5"/>
        <v>1</v>
      </c>
      <c r="W85" s="2">
        <f t="shared" si="6"/>
        <v>-2</v>
      </c>
      <c r="X85" s="2">
        <f t="shared" si="7"/>
        <v>3</v>
      </c>
      <c r="Y85" s="2">
        <f t="shared" si="8"/>
        <v>2</v>
      </c>
      <c r="Z85" s="2">
        <f t="shared" si="9"/>
        <v>3</v>
      </c>
      <c r="AA85" s="2">
        <f t="shared" si="10"/>
        <v>4</v>
      </c>
      <c r="AB85" s="2">
        <f t="shared" si="11"/>
        <v>9</v>
      </c>
      <c r="AC85" s="2">
        <f t="shared" si="12"/>
        <v>0.22222222222222221</v>
      </c>
      <c r="AD85" s="2">
        <f t="shared" si="13"/>
        <v>0.13043478260869565</v>
      </c>
    </row>
    <row r="86" spans="1:30" x14ac:dyDescent="0.45">
      <c r="A86" s="2">
        <v>6</v>
      </c>
      <c r="B86" t="s">
        <v>2027</v>
      </c>
      <c r="C86" t="str">
        <f t="shared" si="23"/>
        <v>ram</v>
      </c>
      <c r="D86" t="str">
        <f t="shared" si="24"/>
        <v>rav</v>
      </c>
      <c r="E86" s="2">
        <v>7.5</v>
      </c>
      <c r="F86" s="2">
        <v>44.5</v>
      </c>
      <c r="G86" t="s">
        <v>292</v>
      </c>
      <c r="H86" t="s">
        <v>271</v>
      </c>
      <c r="I86">
        <v>1</v>
      </c>
      <c r="J86" t="s">
        <v>272</v>
      </c>
      <c r="K86" s="2">
        <v>23</v>
      </c>
      <c r="L86" s="2">
        <v>20</v>
      </c>
      <c r="M86" s="2">
        <v>43</v>
      </c>
      <c r="N86" s="2">
        <v>43</v>
      </c>
      <c r="O86" s="2">
        <v>57</v>
      </c>
      <c r="P86" s="2">
        <v>68</v>
      </c>
      <c r="Q86" s="2">
        <v>17</v>
      </c>
      <c r="R86" s="2">
        <v>3</v>
      </c>
      <c r="S86" s="2">
        <f t="shared" si="14"/>
        <v>20</v>
      </c>
      <c r="T86">
        <f t="shared" si="15"/>
        <v>0</v>
      </c>
      <c r="U86">
        <f t="shared" si="16"/>
        <v>1</v>
      </c>
      <c r="V86">
        <f t="shared" si="5"/>
        <v>0</v>
      </c>
      <c r="W86" s="2">
        <f t="shared" si="6"/>
        <v>-6</v>
      </c>
      <c r="X86" s="2">
        <f t="shared" si="7"/>
        <v>-17</v>
      </c>
      <c r="Y86" s="2">
        <f t="shared" si="8"/>
        <v>6</v>
      </c>
      <c r="Z86" s="2">
        <f t="shared" si="9"/>
        <v>17</v>
      </c>
      <c r="AA86" s="2">
        <f t="shared" si="10"/>
        <v>36</v>
      </c>
      <c r="AB86" s="2">
        <f t="shared" si="11"/>
        <v>289</v>
      </c>
      <c r="AC86" s="2">
        <f t="shared" si="12"/>
        <v>0.35294117647058826</v>
      </c>
      <c r="AD86" s="2">
        <f t="shared" si="13"/>
        <v>5.666666666666667</v>
      </c>
    </row>
    <row r="87" spans="1:30" x14ac:dyDescent="0.45">
      <c r="A87" s="2">
        <v>6</v>
      </c>
      <c r="B87" t="s">
        <v>2028</v>
      </c>
      <c r="C87" t="str">
        <f t="shared" si="23"/>
        <v>crd</v>
      </c>
      <c r="D87" t="str">
        <f t="shared" si="24"/>
        <v>clt</v>
      </c>
      <c r="E87" s="2">
        <v>-6.5</v>
      </c>
      <c r="F87" s="2">
        <v>47.5</v>
      </c>
      <c r="G87" t="s">
        <v>292</v>
      </c>
      <c r="H87" t="s">
        <v>271</v>
      </c>
      <c r="I87">
        <v>1</v>
      </c>
      <c r="J87" t="s">
        <v>272</v>
      </c>
      <c r="K87" s="2">
        <v>14</v>
      </c>
      <c r="L87" s="2">
        <v>34</v>
      </c>
      <c r="M87" s="2">
        <v>48</v>
      </c>
      <c r="N87" s="2">
        <v>52</v>
      </c>
      <c r="O87" s="2">
        <v>48</v>
      </c>
      <c r="P87" s="2">
        <v>91</v>
      </c>
      <c r="Q87" s="2">
        <v>27</v>
      </c>
      <c r="R87" s="2">
        <v>31</v>
      </c>
      <c r="S87" s="2">
        <f t="shared" si="14"/>
        <v>58</v>
      </c>
      <c r="T87">
        <f t="shared" si="15"/>
        <v>0</v>
      </c>
      <c r="U87">
        <f t="shared" si="16"/>
        <v>0</v>
      </c>
      <c r="V87">
        <f t="shared" si="5"/>
        <v>0</v>
      </c>
      <c r="W87" s="2">
        <f t="shared" si="6"/>
        <v>13</v>
      </c>
      <c r="X87" s="2">
        <f t="shared" si="7"/>
        <v>-3</v>
      </c>
      <c r="Y87" s="2">
        <f t="shared" si="8"/>
        <v>13</v>
      </c>
      <c r="Z87" s="2">
        <f t="shared" si="9"/>
        <v>3</v>
      </c>
      <c r="AA87" s="2">
        <f t="shared" si="10"/>
        <v>169</v>
      </c>
      <c r="AB87" s="2">
        <f t="shared" si="11"/>
        <v>9</v>
      </c>
      <c r="AC87" s="2">
        <f t="shared" si="12"/>
        <v>0.48148148148148145</v>
      </c>
      <c r="AD87" s="2">
        <f t="shared" si="13"/>
        <v>9.6774193548387094E-2</v>
      </c>
    </row>
    <row r="88" spans="1:30" x14ac:dyDescent="0.45">
      <c r="A88" s="2">
        <v>6</v>
      </c>
      <c r="B88" t="s">
        <v>2029</v>
      </c>
      <c r="C88" t="str">
        <f t="shared" si="23"/>
        <v>nwe</v>
      </c>
      <c r="D88" t="str">
        <f t="shared" si="24"/>
        <v>nor</v>
      </c>
      <c r="E88" s="2">
        <v>3.5</v>
      </c>
      <c r="F88" s="2">
        <v>46</v>
      </c>
      <c r="G88" t="s">
        <v>270</v>
      </c>
      <c r="H88" t="s">
        <v>288</v>
      </c>
      <c r="I88">
        <v>0</v>
      </c>
      <c r="J88" t="s">
        <v>289</v>
      </c>
      <c r="K88" s="2">
        <v>32</v>
      </c>
      <c r="L88" s="2">
        <v>21</v>
      </c>
      <c r="M88" s="2">
        <v>53</v>
      </c>
      <c r="N88" s="2">
        <v>76</v>
      </c>
      <c r="O88" s="2">
        <v>24</v>
      </c>
      <c r="P88" s="2">
        <v>22</v>
      </c>
      <c r="Q88" s="2">
        <v>25</v>
      </c>
      <c r="R88" s="2">
        <v>19</v>
      </c>
      <c r="S88" s="2">
        <f t="shared" si="14"/>
        <v>44</v>
      </c>
      <c r="T88">
        <f t="shared" si="15"/>
        <v>0</v>
      </c>
      <c r="U88">
        <f t="shared" si="16"/>
        <v>0</v>
      </c>
      <c r="V88">
        <f t="shared" si="5"/>
        <v>1</v>
      </c>
      <c r="W88" s="2">
        <f t="shared" si="6"/>
        <v>-7</v>
      </c>
      <c r="X88" s="2">
        <f t="shared" si="7"/>
        <v>-2</v>
      </c>
      <c r="Y88" s="2">
        <f t="shared" si="8"/>
        <v>7</v>
      </c>
      <c r="Z88" s="2">
        <f t="shared" si="9"/>
        <v>2</v>
      </c>
      <c r="AA88" s="2">
        <f t="shared" si="10"/>
        <v>49</v>
      </c>
      <c r="AB88" s="2">
        <f t="shared" si="11"/>
        <v>4</v>
      </c>
      <c r="AC88" s="2">
        <f t="shared" si="12"/>
        <v>0.28000000000000003</v>
      </c>
      <c r="AD88" s="2">
        <f t="shared" si="13"/>
        <v>0.10526315789473684</v>
      </c>
    </row>
    <row r="89" spans="1:30" x14ac:dyDescent="0.45">
      <c r="A89" s="2">
        <v>6</v>
      </c>
      <c r="B89" t="s">
        <v>2030</v>
      </c>
      <c r="C89" t="str">
        <f t="shared" si="23"/>
        <v>oti</v>
      </c>
      <c r="D89" t="str">
        <f t="shared" si="24"/>
        <v>rai</v>
      </c>
      <c r="E89" s="2">
        <v>-5</v>
      </c>
      <c r="F89" s="2">
        <v>41.5</v>
      </c>
      <c r="G89" t="s">
        <v>292</v>
      </c>
      <c r="H89" t="s">
        <v>271</v>
      </c>
      <c r="I89">
        <v>1</v>
      </c>
      <c r="J89" t="s">
        <v>289</v>
      </c>
      <c r="K89" s="2">
        <v>16</v>
      </c>
      <c r="L89" s="2">
        <v>21</v>
      </c>
      <c r="M89" s="2">
        <v>37</v>
      </c>
      <c r="N89" s="2">
        <v>33</v>
      </c>
      <c r="O89" s="2">
        <v>67</v>
      </c>
      <c r="P89" s="2">
        <v>52</v>
      </c>
      <c r="Q89" s="2">
        <v>10</v>
      </c>
      <c r="R89" s="2">
        <v>20</v>
      </c>
      <c r="S89" s="2">
        <f t="shared" si="14"/>
        <v>30</v>
      </c>
      <c r="T89">
        <f t="shared" si="15"/>
        <v>1</v>
      </c>
      <c r="U89">
        <f t="shared" si="16"/>
        <v>1</v>
      </c>
      <c r="V89">
        <f t="shared" si="5"/>
        <v>0</v>
      </c>
      <c r="W89" s="2">
        <f t="shared" si="6"/>
        <v>-6</v>
      </c>
      <c r="X89" s="2">
        <f t="shared" si="7"/>
        <v>-1</v>
      </c>
      <c r="Y89" s="2">
        <f t="shared" si="8"/>
        <v>6</v>
      </c>
      <c r="Z89" s="2">
        <f t="shared" si="9"/>
        <v>1</v>
      </c>
      <c r="AA89" s="2">
        <f t="shared" si="10"/>
        <v>36</v>
      </c>
      <c r="AB89" s="2">
        <f t="shared" si="11"/>
        <v>1</v>
      </c>
      <c r="AC89" s="2">
        <f t="shared" si="12"/>
        <v>0.6</v>
      </c>
      <c r="AD89" s="2">
        <f t="shared" si="13"/>
        <v>0.05</v>
      </c>
    </row>
    <row r="90" spans="1:30" x14ac:dyDescent="0.45">
      <c r="A90" s="2">
        <v>6</v>
      </c>
      <c r="B90" t="s">
        <v>2031</v>
      </c>
      <c r="C90" t="str">
        <f t="shared" si="23"/>
        <v>sfo</v>
      </c>
      <c r="D90" t="str">
        <f t="shared" si="24"/>
        <v>tam</v>
      </c>
      <c r="E90" s="2">
        <v>-3</v>
      </c>
      <c r="F90" s="2">
        <v>47.5</v>
      </c>
      <c r="G90" t="s">
        <v>292</v>
      </c>
      <c r="H90" t="s">
        <v>271</v>
      </c>
      <c r="I90">
        <v>1</v>
      </c>
      <c r="J90" t="s">
        <v>272</v>
      </c>
      <c r="K90" s="2">
        <v>20</v>
      </c>
      <c r="L90" s="2">
        <v>27</v>
      </c>
      <c r="M90" s="2">
        <v>47</v>
      </c>
      <c r="N90" s="2">
        <v>48</v>
      </c>
      <c r="O90" s="2">
        <v>52</v>
      </c>
      <c r="P90" s="2">
        <v>66</v>
      </c>
      <c r="Q90" s="2">
        <v>19</v>
      </c>
      <c r="R90" s="2">
        <v>30</v>
      </c>
      <c r="S90" s="2">
        <f t="shared" si="14"/>
        <v>49</v>
      </c>
      <c r="T90">
        <f t="shared" si="15"/>
        <v>1</v>
      </c>
      <c r="U90">
        <f t="shared" si="16"/>
        <v>0</v>
      </c>
      <c r="V90">
        <f t="shared" si="5"/>
        <v>1</v>
      </c>
      <c r="W90" s="2">
        <f t="shared" si="6"/>
        <v>-1</v>
      </c>
      <c r="X90" s="2">
        <f t="shared" si="7"/>
        <v>3</v>
      </c>
      <c r="Y90" s="2">
        <f t="shared" si="8"/>
        <v>1</v>
      </c>
      <c r="Z90" s="2">
        <f t="shared" si="9"/>
        <v>3</v>
      </c>
      <c r="AA90" s="2">
        <f t="shared" si="10"/>
        <v>1</v>
      </c>
      <c r="AB90" s="2">
        <f t="shared" si="11"/>
        <v>9</v>
      </c>
      <c r="AC90" s="2">
        <f t="shared" si="12"/>
        <v>5.2631578947368418E-2</v>
      </c>
      <c r="AD90" s="2">
        <f t="shared" si="13"/>
        <v>0.1</v>
      </c>
    </row>
    <row r="91" spans="1:30" x14ac:dyDescent="0.45">
      <c r="A91" s="2">
        <v>6</v>
      </c>
      <c r="B91" t="s">
        <v>2032</v>
      </c>
      <c r="C91" t="str">
        <f t="shared" si="23"/>
        <v>cin</v>
      </c>
      <c r="D91" t="str">
        <f t="shared" si="24"/>
        <v>gnb</v>
      </c>
      <c r="E91" s="2">
        <v>-14.5</v>
      </c>
      <c r="F91" s="2">
        <v>44.5</v>
      </c>
      <c r="G91" t="s">
        <v>270</v>
      </c>
      <c r="H91" t="s">
        <v>288</v>
      </c>
      <c r="I91">
        <v>0</v>
      </c>
      <c r="J91" t="s">
        <v>289</v>
      </c>
      <c r="K91" s="2">
        <v>15</v>
      </c>
      <c r="L91" s="2">
        <v>28</v>
      </c>
      <c r="M91" s="2">
        <v>43</v>
      </c>
      <c r="N91" s="2">
        <v>44</v>
      </c>
      <c r="O91" s="2">
        <v>56</v>
      </c>
      <c r="P91" s="2">
        <v>44</v>
      </c>
      <c r="Q91" s="2">
        <v>18</v>
      </c>
      <c r="R91" s="2">
        <v>27</v>
      </c>
      <c r="S91" s="2">
        <f t="shared" si="14"/>
        <v>45</v>
      </c>
      <c r="T91">
        <f t="shared" si="15"/>
        <v>0</v>
      </c>
      <c r="U91">
        <f t="shared" si="16"/>
        <v>1</v>
      </c>
      <c r="V91">
        <f t="shared" si="5"/>
        <v>1</v>
      </c>
      <c r="W91" s="2">
        <f t="shared" si="6"/>
        <v>3</v>
      </c>
      <c r="X91" s="2">
        <f t="shared" si="7"/>
        <v>-1</v>
      </c>
      <c r="Y91" s="2">
        <f t="shared" si="8"/>
        <v>3</v>
      </c>
      <c r="Z91" s="2">
        <f t="shared" si="9"/>
        <v>1</v>
      </c>
      <c r="AA91" s="2">
        <f t="shared" si="10"/>
        <v>9</v>
      </c>
      <c r="AB91" s="2">
        <f t="shared" si="11"/>
        <v>1</v>
      </c>
      <c r="AC91" s="2">
        <f t="shared" si="12"/>
        <v>0.16666666666666666</v>
      </c>
      <c r="AD91" s="2">
        <f t="shared" si="13"/>
        <v>3.7037037037037035E-2</v>
      </c>
    </row>
    <row r="92" spans="1:30" x14ac:dyDescent="0.45">
      <c r="A92" s="2">
        <v>6</v>
      </c>
      <c r="B92" t="s">
        <v>2033</v>
      </c>
      <c r="C92" t="str">
        <f t="shared" si="23"/>
        <v>det</v>
      </c>
      <c r="D92" t="str">
        <f t="shared" si="24"/>
        <v>kan</v>
      </c>
      <c r="E92" s="2">
        <v>-1.5</v>
      </c>
      <c r="F92" s="2">
        <v>50.5</v>
      </c>
      <c r="G92" t="s">
        <v>292</v>
      </c>
      <c r="H92" t="s">
        <v>271</v>
      </c>
      <c r="I92">
        <v>1</v>
      </c>
      <c r="J92" t="s">
        <v>272</v>
      </c>
      <c r="K92" s="2">
        <v>23</v>
      </c>
      <c r="L92" s="2">
        <v>27</v>
      </c>
      <c r="M92" s="2">
        <v>50</v>
      </c>
      <c r="N92" s="2">
        <v>49</v>
      </c>
      <c r="O92" s="2">
        <v>51</v>
      </c>
      <c r="P92" s="2">
        <v>60</v>
      </c>
      <c r="Q92" s="2">
        <v>17</v>
      </c>
      <c r="R92" s="2">
        <v>30</v>
      </c>
      <c r="S92" s="2">
        <f t="shared" si="14"/>
        <v>47</v>
      </c>
      <c r="T92">
        <f t="shared" si="15"/>
        <v>1</v>
      </c>
      <c r="U92">
        <f t="shared" si="16"/>
        <v>1</v>
      </c>
      <c r="V92">
        <f t="shared" si="5"/>
        <v>1</v>
      </c>
      <c r="W92" s="2">
        <f t="shared" si="6"/>
        <v>-6</v>
      </c>
      <c r="X92" s="2">
        <f t="shared" si="7"/>
        <v>3</v>
      </c>
      <c r="Y92" s="2">
        <f t="shared" si="8"/>
        <v>6</v>
      </c>
      <c r="Z92" s="2">
        <f t="shared" si="9"/>
        <v>3</v>
      </c>
      <c r="AA92" s="2">
        <f t="shared" si="10"/>
        <v>36</v>
      </c>
      <c r="AB92" s="2">
        <f t="shared" si="11"/>
        <v>9</v>
      </c>
      <c r="AC92" s="2">
        <f t="shared" si="12"/>
        <v>0.35294117647058826</v>
      </c>
      <c r="AD92" s="2">
        <f t="shared" si="13"/>
        <v>0.1</v>
      </c>
    </row>
    <row r="93" spans="1:30" x14ac:dyDescent="0.45">
      <c r="A93" s="2">
        <v>6</v>
      </c>
      <c r="B93" t="s">
        <v>2034</v>
      </c>
      <c r="C93" t="str">
        <f t="shared" si="23"/>
        <v>buf</v>
      </c>
      <c r="D93" t="str">
        <f t="shared" si="24"/>
        <v>atl</v>
      </c>
      <c r="E93" s="2">
        <v>4</v>
      </c>
      <c r="F93" s="2">
        <v>48.5</v>
      </c>
      <c r="G93" t="s">
        <v>270</v>
      </c>
      <c r="H93" t="s">
        <v>288</v>
      </c>
      <c r="I93">
        <v>0</v>
      </c>
      <c r="J93" t="s">
        <v>272</v>
      </c>
      <c r="K93" s="2">
        <v>28</v>
      </c>
      <c r="L93" s="2">
        <v>26</v>
      </c>
      <c r="M93" s="2">
        <v>54</v>
      </c>
      <c r="N93" s="2">
        <v>71</v>
      </c>
      <c r="O93" s="2">
        <v>29</v>
      </c>
      <c r="P93" s="2">
        <v>58</v>
      </c>
      <c r="Q93" s="2">
        <v>14</v>
      </c>
      <c r="R93" s="2">
        <v>24</v>
      </c>
      <c r="S93" s="2">
        <f t="shared" si="14"/>
        <v>38</v>
      </c>
      <c r="T93">
        <f t="shared" si="15"/>
        <v>1</v>
      </c>
      <c r="U93">
        <f t="shared" si="16"/>
        <v>0</v>
      </c>
      <c r="V93">
        <f t="shared" si="5"/>
        <v>1</v>
      </c>
      <c r="W93" s="2">
        <f t="shared" si="6"/>
        <v>-14</v>
      </c>
      <c r="X93" s="2">
        <f t="shared" si="7"/>
        <v>-2</v>
      </c>
      <c r="Y93" s="2">
        <f t="shared" si="8"/>
        <v>14</v>
      </c>
      <c r="Z93" s="2">
        <f t="shared" si="9"/>
        <v>2</v>
      </c>
      <c r="AA93" s="2">
        <f t="shared" si="10"/>
        <v>196</v>
      </c>
      <c r="AB93" s="2">
        <f t="shared" si="11"/>
        <v>4</v>
      </c>
      <c r="AC93" s="2">
        <f t="shared" si="12"/>
        <v>1</v>
      </c>
      <c r="AD93" s="2">
        <f t="shared" si="13"/>
        <v>8.3333333333333329E-2</v>
      </c>
    </row>
    <row r="94" spans="1:30" x14ac:dyDescent="0.45">
      <c r="A94" s="2">
        <v>6</v>
      </c>
      <c r="B94" t="s">
        <v>2035</v>
      </c>
      <c r="C94" t="str">
        <f t="shared" si="23"/>
        <v>chi</v>
      </c>
      <c r="D94" t="str">
        <f t="shared" si="24"/>
        <v>was</v>
      </c>
      <c r="E94" s="2">
        <v>-4.5</v>
      </c>
      <c r="F94" s="2">
        <v>50</v>
      </c>
      <c r="G94" t="s">
        <v>270</v>
      </c>
      <c r="H94" t="s">
        <v>288</v>
      </c>
      <c r="I94">
        <v>0</v>
      </c>
      <c r="J94" t="s">
        <v>289</v>
      </c>
      <c r="K94" s="2">
        <v>27</v>
      </c>
      <c r="L94" s="2">
        <v>26</v>
      </c>
      <c r="M94" s="2">
        <v>53</v>
      </c>
      <c r="N94" s="2">
        <v>62</v>
      </c>
      <c r="O94" s="2">
        <v>38</v>
      </c>
      <c r="P94" s="2">
        <v>30</v>
      </c>
      <c r="Q94" s="2">
        <v>25</v>
      </c>
      <c r="R94" s="2">
        <v>24</v>
      </c>
      <c r="S94" s="2">
        <f t="shared" si="14"/>
        <v>49</v>
      </c>
      <c r="T94">
        <f t="shared" si="15"/>
        <v>0</v>
      </c>
      <c r="U94">
        <f t="shared" si="16"/>
        <v>0</v>
      </c>
      <c r="V94">
        <f t="shared" si="5"/>
        <v>1</v>
      </c>
      <c r="W94" s="2">
        <f t="shared" si="6"/>
        <v>-2</v>
      </c>
      <c r="X94" s="2">
        <f t="shared" si="7"/>
        <v>-2</v>
      </c>
      <c r="Y94" s="2">
        <f t="shared" si="8"/>
        <v>2</v>
      </c>
      <c r="Z94" s="2">
        <f t="shared" si="9"/>
        <v>2</v>
      </c>
      <c r="AA94" s="2">
        <f t="shared" si="10"/>
        <v>4</v>
      </c>
      <c r="AB94" s="2">
        <f t="shared" si="11"/>
        <v>4</v>
      </c>
      <c r="AC94" s="2">
        <f t="shared" si="12"/>
        <v>0.08</v>
      </c>
      <c r="AD94" s="2">
        <f t="shared" si="13"/>
        <v>8.3333333333333329E-2</v>
      </c>
    </row>
    <row r="95" spans="1:30" x14ac:dyDescent="0.45">
      <c r="A95" s="2">
        <v>7</v>
      </c>
      <c r="B95" t="s">
        <v>2238</v>
      </c>
      <c r="C95" t="str">
        <f t="shared" ref="C95:C109" si="25">TRIM(LEFT(B95, FIND("@", B95)-1))</f>
        <v>pit</v>
      </c>
      <c r="D95" t="str">
        <f t="shared" ref="D95:D109" si="26">TRIM(MID(B95, FIND("@", B95)+1, LEN(B95)))</f>
        <v>cin</v>
      </c>
      <c r="E95" s="2">
        <v>5.5</v>
      </c>
      <c r="F95" s="2">
        <v>42.5</v>
      </c>
      <c r="G95" t="s">
        <v>292</v>
      </c>
      <c r="H95" t="s">
        <v>271</v>
      </c>
      <c r="I95">
        <v>0</v>
      </c>
      <c r="J95" t="s">
        <v>289</v>
      </c>
      <c r="K95" s="2">
        <v>27</v>
      </c>
      <c r="L95" s="2">
        <v>16</v>
      </c>
      <c r="M95" s="2">
        <v>43</v>
      </c>
      <c r="N95" s="2">
        <v>52</v>
      </c>
      <c r="O95" s="2">
        <v>48</v>
      </c>
      <c r="P95" s="2">
        <v>29</v>
      </c>
      <c r="Q95" s="2">
        <v>31</v>
      </c>
      <c r="R95" s="2">
        <v>33</v>
      </c>
      <c r="S95" s="2">
        <f t="shared" si="14"/>
        <v>64</v>
      </c>
      <c r="T95">
        <f t="shared" si="15"/>
        <v>1</v>
      </c>
      <c r="U95">
        <f t="shared" si="16"/>
        <v>0</v>
      </c>
      <c r="V95">
        <f t="shared" si="5"/>
        <v>0</v>
      </c>
      <c r="W95" s="2">
        <f t="shared" si="6"/>
        <v>4</v>
      </c>
      <c r="X95" s="2">
        <f t="shared" si="7"/>
        <v>17</v>
      </c>
      <c r="Y95" s="2">
        <f t="shared" si="8"/>
        <v>4</v>
      </c>
      <c r="Z95" s="2">
        <f t="shared" si="9"/>
        <v>17</v>
      </c>
      <c r="AA95" s="2">
        <f t="shared" si="10"/>
        <v>16</v>
      </c>
      <c r="AB95" s="2">
        <f t="shared" si="11"/>
        <v>289</v>
      </c>
      <c r="AC95" s="2">
        <f t="shared" si="12"/>
        <v>0.12903225806451613</v>
      </c>
      <c r="AD95" s="2">
        <f t="shared" si="13"/>
        <v>0.51515151515151514</v>
      </c>
    </row>
    <row r="96" spans="1:30" x14ac:dyDescent="0.45">
      <c r="A96" s="2">
        <v>7</v>
      </c>
      <c r="B96" t="s">
        <v>2239</v>
      </c>
      <c r="C96" t="str">
        <f t="shared" si="25"/>
        <v>ram</v>
      </c>
      <c r="D96" t="str">
        <f t="shared" si="26"/>
        <v>jax</v>
      </c>
      <c r="E96" s="2">
        <v>3</v>
      </c>
      <c r="F96" s="2">
        <v>45</v>
      </c>
      <c r="G96" t="s">
        <v>292</v>
      </c>
      <c r="H96" t="s">
        <v>271</v>
      </c>
      <c r="I96">
        <v>1</v>
      </c>
      <c r="J96" t="s">
        <v>272</v>
      </c>
      <c r="K96" s="2">
        <v>19</v>
      </c>
      <c r="L96" s="2">
        <v>25</v>
      </c>
      <c r="M96" s="2">
        <v>44</v>
      </c>
      <c r="N96" s="2">
        <v>46</v>
      </c>
      <c r="O96" s="2">
        <v>54</v>
      </c>
      <c r="P96" s="2">
        <v>82</v>
      </c>
      <c r="Q96" s="2">
        <v>35</v>
      </c>
      <c r="R96" s="2">
        <v>7</v>
      </c>
      <c r="S96" s="2">
        <f t="shared" si="14"/>
        <v>42</v>
      </c>
      <c r="T96">
        <f t="shared" si="15"/>
        <v>0</v>
      </c>
      <c r="U96">
        <f t="shared" si="16"/>
        <v>1</v>
      </c>
      <c r="V96">
        <f t="shared" si="5"/>
        <v>0</v>
      </c>
      <c r="W96" s="2">
        <f t="shared" si="6"/>
        <v>16</v>
      </c>
      <c r="X96" s="2">
        <f t="shared" si="7"/>
        <v>-18</v>
      </c>
      <c r="Y96" s="2">
        <f t="shared" si="8"/>
        <v>16</v>
      </c>
      <c r="Z96" s="2">
        <f t="shared" si="9"/>
        <v>18</v>
      </c>
      <c r="AA96" s="2">
        <f t="shared" si="10"/>
        <v>256</v>
      </c>
      <c r="AB96" s="2">
        <f t="shared" si="11"/>
        <v>324</v>
      </c>
      <c r="AC96" s="2">
        <f t="shared" si="12"/>
        <v>0.45714285714285713</v>
      </c>
      <c r="AD96" s="2">
        <f t="shared" si="13"/>
        <v>2.5714285714285716</v>
      </c>
    </row>
    <row r="97" spans="1:30" x14ac:dyDescent="0.45">
      <c r="A97" s="2">
        <v>7</v>
      </c>
      <c r="B97" t="s">
        <v>2240</v>
      </c>
      <c r="C97" t="str">
        <f t="shared" si="25"/>
        <v>rai</v>
      </c>
      <c r="D97" t="str">
        <f t="shared" si="26"/>
        <v>kan</v>
      </c>
      <c r="E97" s="2">
        <v>-11.5</v>
      </c>
      <c r="F97" s="2">
        <v>45.5</v>
      </c>
      <c r="G97" t="s">
        <v>270</v>
      </c>
      <c r="H97" t="s">
        <v>288</v>
      </c>
      <c r="I97">
        <v>0</v>
      </c>
      <c r="J97" t="s">
        <v>289</v>
      </c>
      <c r="K97" s="2">
        <v>20</v>
      </c>
      <c r="L97" s="2">
        <v>31</v>
      </c>
      <c r="M97" s="2">
        <v>51</v>
      </c>
      <c r="N97" s="2">
        <v>71</v>
      </c>
      <c r="O97" s="2">
        <v>29</v>
      </c>
      <c r="P97" s="2">
        <v>47</v>
      </c>
      <c r="Q97" s="2">
        <v>0</v>
      </c>
      <c r="R97" s="2">
        <v>31</v>
      </c>
      <c r="S97" s="2">
        <f t="shared" si="14"/>
        <v>31</v>
      </c>
      <c r="T97">
        <f t="shared" si="15"/>
        <v>1</v>
      </c>
      <c r="U97">
        <f t="shared" si="16"/>
        <v>0</v>
      </c>
      <c r="V97">
        <f t="shared" si="5"/>
        <v>0</v>
      </c>
      <c r="W97" s="2">
        <f t="shared" si="6"/>
        <v>-20</v>
      </c>
      <c r="X97" s="2">
        <f t="shared" si="7"/>
        <v>0</v>
      </c>
      <c r="Y97" s="2">
        <f t="shared" si="8"/>
        <v>20</v>
      </c>
      <c r="Z97" s="2">
        <f t="shared" si="9"/>
        <v>0</v>
      </c>
      <c r="AA97" s="2">
        <f t="shared" si="10"/>
        <v>400</v>
      </c>
      <c r="AB97" s="2">
        <f t="shared" si="11"/>
        <v>0</v>
      </c>
      <c r="AC97" s="2" t="e">
        <f t="shared" si="12"/>
        <v>#DIV/0!</v>
      </c>
      <c r="AD97" s="2">
        <f t="shared" si="13"/>
        <v>0</v>
      </c>
    </row>
    <row r="98" spans="1:30" x14ac:dyDescent="0.45">
      <c r="A98" s="2">
        <v>7</v>
      </c>
      <c r="B98" t="s">
        <v>2241</v>
      </c>
      <c r="C98" t="str">
        <f t="shared" si="25"/>
        <v>mia</v>
      </c>
      <c r="D98" t="str">
        <f t="shared" si="26"/>
        <v>cle</v>
      </c>
      <c r="E98" s="2">
        <v>-2.5</v>
      </c>
      <c r="F98" s="2">
        <v>40.5</v>
      </c>
      <c r="G98" t="s">
        <v>292</v>
      </c>
      <c r="H98" t="s">
        <v>271</v>
      </c>
      <c r="I98">
        <v>0</v>
      </c>
      <c r="J98" t="s">
        <v>289</v>
      </c>
      <c r="K98" s="2">
        <v>20</v>
      </c>
      <c r="L98" s="2">
        <v>19</v>
      </c>
      <c r="M98" s="2">
        <v>39</v>
      </c>
      <c r="N98" s="2">
        <v>44</v>
      </c>
      <c r="O98" s="2">
        <v>56</v>
      </c>
      <c r="P98" s="2">
        <v>36</v>
      </c>
      <c r="Q98" s="2">
        <v>6</v>
      </c>
      <c r="R98" s="2">
        <v>31</v>
      </c>
      <c r="S98" s="2">
        <f t="shared" si="14"/>
        <v>37</v>
      </c>
      <c r="T98">
        <f t="shared" si="15"/>
        <v>1</v>
      </c>
      <c r="U98">
        <f t="shared" si="16"/>
        <v>1</v>
      </c>
      <c r="V98">
        <f t="shared" si="5"/>
        <v>0</v>
      </c>
      <c r="W98" s="2">
        <f t="shared" si="6"/>
        <v>-14</v>
      </c>
      <c r="X98" s="2">
        <f t="shared" si="7"/>
        <v>12</v>
      </c>
      <c r="Y98" s="2">
        <f t="shared" si="8"/>
        <v>14</v>
      </c>
      <c r="Z98" s="2">
        <f t="shared" si="9"/>
        <v>12</v>
      </c>
      <c r="AA98" s="2">
        <f t="shared" si="10"/>
        <v>196</v>
      </c>
      <c r="AB98" s="2">
        <f t="shared" si="11"/>
        <v>144</v>
      </c>
      <c r="AC98" s="2">
        <f t="shared" si="12"/>
        <v>2.3333333333333335</v>
      </c>
      <c r="AD98" s="2">
        <f t="shared" si="13"/>
        <v>0.38709677419354838</v>
      </c>
    </row>
    <row r="99" spans="1:30" x14ac:dyDescent="0.45">
      <c r="A99" s="2">
        <v>7</v>
      </c>
      <c r="B99" t="s">
        <v>2242</v>
      </c>
      <c r="C99" t="str">
        <f t="shared" si="25"/>
        <v>nor</v>
      </c>
      <c r="D99" t="str">
        <f t="shared" si="26"/>
        <v>chi</v>
      </c>
      <c r="E99" s="2">
        <v>-5.5</v>
      </c>
      <c r="F99" s="2">
        <v>46.5</v>
      </c>
      <c r="G99" t="s">
        <v>270</v>
      </c>
      <c r="H99" t="s">
        <v>288</v>
      </c>
      <c r="I99">
        <v>1</v>
      </c>
      <c r="J99" t="s">
        <v>289</v>
      </c>
      <c r="K99" s="2">
        <v>22</v>
      </c>
      <c r="L99" s="2">
        <v>25</v>
      </c>
      <c r="M99" s="2">
        <v>47</v>
      </c>
      <c r="N99" s="2">
        <v>52</v>
      </c>
      <c r="O99" s="2">
        <v>48</v>
      </c>
      <c r="P99" s="2">
        <v>40</v>
      </c>
      <c r="Q99" s="2">
        <v>14</v>
      </c>
      <c r="R99" s="2">
        <v>26</v>
      </c>
      <c r="S99" s="2">
        <f t="shared" si="14"/>
        <v>40</v>
      </c>
      <c r="T99">
        <f t="shared" si="15"/>
        <v>1</v>
      </c>
      <c r="U99">
        <f t="shared" si="16"/>
        <v>0</v>
      </c>
      <c r="V99">
        <f t="shared" si="5"/>
        <v>0</v>
      </c>
      <c r="W99" s="2">
        <f t="shared" si="6"/>
        <v>-8</v>
      </c>
      <c r="X99" s="2">
        <f t="shared" si="7"/>
        <v>1</v>
      </c>
      <c r="Y99" s="2">
        <f t="shared" si="8"/>
        <v>8</v>
      </c>
      <c r="Z99" s="2">
        <f t="shared" si="9"/>
        <v>1</v>
      </c>
      <c r="AA99" s="2">
        <f t="shared" si="10"/>
        <v>64</v>
      </c>
      <c r="AB99" s="2">
        <f t="shared" si="11"/>
        <v>1</v>
      </c>
      <c r="AC99" s="2">
        <f t="shared" si="12"/>
        <v>0.5714285714285714</v>
      </c>
      <c r="AD99" s="2">
        <f t="shared" si="13"/>
        <v>3.8461538461538464E-2</v>
      </c>
    </row>
    <row r="100" spans="1:30" x14ac:dyDescent="0.45">
      <c r="A100" s="2">
        <v>7</v>
      </c>
      <c r="B100" t="s">
        <v>2243</v>
      </c>
      <c r="C100" t="str">
        <f t="shared" si="25"/>
        <v>phi</v>
      </c>
      <c r="D100" t="str">
        <f t="shared" si="26"/>
        <v>min</v>
      </c>
      <c r="E100" s="2">
        <v>2.5</v>
      </c>
      <c r="F100" s="2">
        <v>43.5</v>
      </c>
      <c r="G100" t="s">
        <v>292</v>
      </c>
      <c r="H100" t="s">
        <v>271</v>
      </c>
      <c r="I100">
        <v>1</v>
      </c>
      <c r="J100" t="s">
        <v>272</v>
      </c>
      <c r="K100" s="2">
        <v>21</v>
      </c>
      <c r="L100" s="2">
        <v>26</v>
      </c>
      <c r="M100" s="2">
        <v>47</v>
      </c>
      <c r="N100" s="2">
        <v>64</v>
      </c>
      <c r="O100" s="2">
        <v>36</v>
      </c>
      <c r="P100" s="2">
        <v>78</v>
      </c>
      <c r="Q100" s="2">
        <v>28</v>
      </c>
      <c r="R100" s="2">
        <v>22</v>
      </c>
      <c r="S100" s="2">
        <f t="shared" si="14"/>
        <v>50</v>
      </c>
      <c r="T100">
        <f t="shared" si="15"/>
        <v>0</v>
      </c>
      <c r="U100">
        <f t="shared" si="16"/>
        <v>0</v>
      </c>
      <c r="V100">
        <f t="shared" si="5"/>
        <v>0</v>
      </c>
      <c r="W100" s="2">
        <f t="shared" si="6"/>
        <v>7</v>
      </c>
      <c r="X100" s="2">
        <f t="shared" si="7"/>
        <v>-4</v>
      </c>
      <c r="Y100" s="2">
        <f t="shared" si="8"/>
        <v>7</v>
      </c>
      <c r="Z100" s="2">
        <f t="shared" si="9"/>
        <v>4</v>
      </c>
      <c r="AA100" s="2">
        <f t="shared" si="10"/>
        <v>49</v>
      </c>
      <c r="AB100" s="2">
        <f t="shared" si="11"/>
        <v>16</v>
      </c>
      <c r="AC100" s="2">
        <f t="shared" si="12"/>
        <v>0.25</v>
      </c>
      <c r="AD100" s="2">
        <f t="shared" si="13"/>
        <v>0.18181818181818182</v>
      </c>
    </row>
    <row r="101" spans="1:30" x14ac:dyDescent="0.45">
      <c r="A101" s="2">
        <v>7</v>
      </c>
      <c r="B101" t="s">
        <v>2244</v>
      </c>
      <c r="C101" t="str">
        <f t="shared" si="25"/>
        <v>car</v>
      </c>
      <c r="D101" t="str">
        <f t="shared" si="26"/>
        <v>nyj</v>
      </c>
      <c r="E101" s="2">
        <v>1.5</v>
      </c>
      <c r="F101" s="2">
        <v>42.5</v>
      </c>
      <c r="G101" t="s">
        <v>292</v>
      </c>
      <c r="H101" t="s">
        <v>271</v>
      </c>
      <c r="I101">
        <v>0</v>
      </c>
      <c r="J101" t="s">
        <v>289</v>
      </c>
      <c r="K101" s="2">
        <v>21</v>
      </c>
      <c r="L101" s="2">
        <v>18</v>
      </c>
      <c r="M101" s="2">
        <v>39</v>
      </c>
      <c r="N101" s="2">
        <v>36</v>
      </c>
      <c r="O101" s="2">
        <v>64</v>
      </c>
      <c r="P101" s="2">
        <v>44</v>
      </c>
      <c r="Q101" s="2">
        <v>13</v>
      </c>
      <c r="R101" s="2">
        <v>6</v>
      </c>
      <c r="S101" s="2">
        <f t="shared" si="14"/>
        <v>19</v>
      </c>
      <c r="T101">
        <f t="shared" si="15"/>
        <v>0</v>
      </c>
      <c r="U101">
        <f t="shared" si="16"/>
        <v>1</v>
      </c>
      <c r="V101">
        <f t="shared" si="5"/>
        <v>1</v>
      </c>
      <c r="W101" s="2">
        <f t="shared" si="6"/>
        <v>-8</v>
      </c>
      <c r="X101" s="2">
        <f t="shared" si="7"/>
        <v>-12</v>
      </c>
      <c r="Y101" s="2">
        <f t="shared" si="8"/>
        <v>8</v>
      </c>
      <c r="Z101" s="2">
        <f t="shared" si="9"/>
        <v>12</v>
      </c>
      <c r="AA101" s="2">
        <f t="shared" si="10"/>
        <v>64</v>
      </c>
      <c r="AB101" s="2">
        <f t="shared" si="11"/>
        <v>144</v>
      </c>
      <c r="AC101" s="2">
        <f t="shared" si="12"/>
        <v>0.61538461538461542</v>
      </c>
      <c r="AD101" s="2">
        <f t="shared" si="13"/>
        <v>2</v>
      </c>
    </row>
    <row r="102" spans="1:30" x14ac:dyDescent="0.45">
      <c r="A102" s="2">
        <v>7</v>
      </c>
      <c r="B102" t="s">
        <v>2245</v>
      </c>
      <c r="C102" t="str">
        <f t="shared" si="25"/>
        <v>nwe</v>
      </c>
      <c r="D102" t="str">
        <f t="shared" si="26"/>
        <v>oti</v>
      </c>
      <c r="E102" s="2">
        <v>7</v>
      </c>
      <c r="F102" s="2">
        <v>42.5</v>
      </c>
      <c r="G102" t="s">
        <v>270</v>
      </c>
      <c r="H102" t="s">
        <v>288</v>
      </c>
      <c r="I102">
        <v>0</v>
      </c>
      <c r="J102" t="s">
        <v>289</v>
      </c>
      <c r="K102" s="2">
        <v>28</v>
      </c>
      <c r="L102" s="2">
        <v>21</v>
      </c>
      <c r="M102" s="2">
        <v>49</v>
      </c>
      <c r="N102" s="2">
        <v>74</v>
      </c>
      <c r="O102" s="2">
        <v>26</v>
      </c>
      <c r="P102" s="2">
        <v>50</v>
      </c>
      <c r="Q102" s="2">
        <v>31</v>
      </c>
      <c r="R102" s="2">
        <v>13</v>
      </c>
      <c r="S102" s="2">
        <f t="shared" si="14"/>
        <v>44</v>
      </c>
      <c r="T102">
        <f t="shared" si="15"/>
        <v>0</v>
      </c>
      <c r="U102">
        <f t="shared" si="16"/>
        <v>1</v>
      </c>
      <c r="V102">
        <f t="shared" si="5"/>
        <v>1</v>
      </c>
      <c r="W102" s="2">
        <f t="shared" si="6"/>
        <v>3</v>
      </c>
      <c r="X102" s="2">
        <f t="shared" si="7"/>
        <v>-8</v>
      </c>
      <c r="Y102" s="2">
        <f t="shared" si="8"/>
        <v>3</v>
      </c>
      <c r="Z102" s="2">
        <f t="shared" si="9"/>
        <v>8</v>
      </c>
      <c r="AA102" s="2">
        <f t="shared" si="10"/>
        <v>9</v>
      </c>
      <c r="AB102" s="2">
        <f t="shared" si="11"/>
        <v>64</v>
      </c>
      <c r="AC102" s="2">
        <f t="shared" si="12"/>
        <v>9.6774193548387094E-2</v>
      </c>
      <c r="AD102" s="2">
        <f t="shared" si="13"/>
        <v>0.61538461538461542</v>
      </c>
    </row>
    <row r="103" spans="1:30" x14ac:dyDescent="0.45">
      <c r="A103" s="2">
        <v>7</v>
      </c>
      <c r="B103" t="s">
        <v>2246</v>
      </c>
      <c r="C103" t="str">
        <f t="shared" si="25"/>
        <v>clt</v>
      </c>
      <c r="D103" t="str">
        <f t="shared" si="26"/>
        <v>sdg</v>
      </c>
      <c r="E103" s="2">
        <v>-1.5</v>
      </c>
      <c r="F103" s="2">
        <v>48.5</v>
      </c>
      <c r="G103" t="s">
        <v>270</v>
      </c>
      <c r="H103" t="s">
        <v>288</v>
      </c>
      <c r="I103">
        <v>1</v>
      </c>
      <c r="J103" t="s">
        <v>272</v>
      </c>
      <c r="K103" s="2">
        <v>23</v>
      </c>
      <c r="L103" s="2">
        <v>33</v>
      </c>
      <c r="M103" s="2">
        <v>56</v>
      </c>
      <c r="N103" s="2">
        <v>78</v>
      </c>
      <c r="O103" s="2">
        <v>22</v>
      </c>
      <c r="P103" s="2">
        <v>81</v>
      </c>
      <c r="Q103" s="2">
        <v>38</v>
      </c>
      <c r="R103" s="2">
        <v>24</v>
      </c>
      <c r="S103" s="2">
        <f t="shared" si="14"/>
        <v>62</v>
      </c>
      <c r="T103">
        <f t="shared" si="15"/>
        <v>0</v>
      </c>
      <c r="U103">
        <f t="shared" si="16"/>
        <v>1</v>
      </c>
      <c r="V103">
        <f t="shared" si="5"/>
        <v>0</v>
      </c>
      <c r="W103" s="2">
        <f t="shared" si="6"/>
        <v>15</v>
      </c>
      <c r="X103" s="2">
        <f t="shared" si="7"/>
        <v>-9</v>
      </c>
      <c r="Y103" s="2">
        <f t="shared" si="8"/>
        <v>15</v>
      </c>
      <c r="Z103" s="2">
        <f t="shared" si="9"/>
        <v>9</v>
      </c>
      <c r="AA103" s="2">
        <f t="shared" si="10"/>
        <v>225</v>
      </c>
      <c r="AB103" s="2">
        <f t="shared" si="11"/>
        <v>81</v>
      </c>
      <c r="AC103" s="2">
        <f t="shared" si="12"/>
        <v>0.39473684210526316</v>
      </c>
      <c r="AD103" s="2">
        <f t="shared" si="13"/>
        <v>0.375</v>
      </c>
    </row>
    <row r="104" spans="1:30" x14ac:dyDescent="0.45">
      <c r="A104" s="2">
        <v>7</v>
      </c>
      <c r="B104" t="s">
        <v>2247</v>
      </c>
      <c r="C104" t="str">
        <f t="shared" si="25"/>
        <v>nyg</v>
      </c>
      <c r="D104" t="str">
        <f t="shared" si="26"/>
        <v>den</v>
      </c>
      <c r="E104" s="2">
        <v>-7</v>
      </c>
      <c r="F104" s="2">
        <v>40.5</v>
      </c>
      <c r="G104" t="s">
        <v>292</v>
      </c>
      <c r="H104" t="s">
        <v>271</v>
      </c>
      <c r="I104">
        <v>0</v>
      </c>
      <c r="J104" t="s">
        <v>289</v>
      </c>
      <c r="K104" s="2">
        <v>21</v>
      </c>
      <c r="L104" s="2">
        <v>23</v>
      </c>
      <c r="M104" s="2">
        <v>44</v>
      </c>
      <c r="N104" s="2">
        <v>64</v>
      </c>
      <c r="O104" s="2">
        <v>36</v>
      </c>
      <c r="P104" s="2">
        <v>30</v>
      </c>
      <c r="Q104" s="2">
        <v>32</v>
      </c>
      <c r="R104" s="2">
        <v>33</v>
      </c>
      <c r="S104" s="2">
        <f t="shared" si="14"/>
        <v>65</v>
      </c>
      <c r="T104">
        <f t="shared" si="15"/>
        <v>0</v>
      </c>
      <c r="U104">
        <f t="shared" si="16"/>
        <v>0</v>
      </c>
      <c r="V104">
        <f t="shared" si="5"/>
        <v>1</v>
      </c>
      <c r="W104" s="2">
        <f t="shared" si="6"/>
        <v>11</v>
      </c>
      <c r="X104" s="2">
        <f t="shared" si="7"/>
        <v>10</v>
      </c>
      <c r="Y104" s="2">
        <f t="shared" si="8"/>
        <v>11</v>
      </c>
      <c r="Z104" s="2">
        <f t="shared" si="9"/>
        <v>10</v>
      </c>
      <c r="AA104" s="2">
        <f t="shared" si="10"/>
        <v>121</v>
      </c>
      <c r="AB104" s="2">
        <f t="shared" si="11"/>
        <v>100</v>
      </c>
      <c r="AC104" s="2">
        <f t="shared" si="12"/>
        <v>0.34375</v>
      </c>
      <c r="AD104" s="2">
        <f t="shared" si="13"/>
        <v>0.30303030303030304</v>
      </c>
    </row>
    <row r="105" spans="1:30" x14ac:dyDescent="0.45">
      <c r="A105" s="2">
        <v>7</v>
      </c>
      <c r="B105" t="s">
        <v>2248</v>
      </c>
      <c r="C105" t="str">
        <f t="shared" si="25"/>
        <v>gnb</v>
      </c>
      <c r="D105" t="str">
        <f t="shared" si="26"/>
        <v>crd</v>
      </c>
      <c r="E105" s="2">
        <v>6.5</v>
      </c>
      <c r="F105" s="2">
        <v>44.5</v>
      </c>
      <c r="G105" t="s">
        <v>270</v>
      </c>
      <c r="H105" t="s">
        <v>288</v>
      </c>
      <c r="I105">
        <v>0</v>
      </c>
      <c r="J105" t="s">
        <v>289</v>
      </c>
      <c r="K105" s="2">
        <v>33</v>
      </c>
      <c r="L105" s="2">
        <v>16</v>
      </c>
      <c r="M105" s="2">
        <v>49</v>
      </c>
      <c r="N105" s="2">
        <v>67</v>
      </c>
      <c r="O105" s="2">
        <v>33</v>
      </c>
      <c r="P105" s="2">
        <v>14</v>
      </c>
      <c r="Q105" s="2">
        <v>27</v>
      </c>
      <c r="R105" s="2">
        <v>23</v>
      </c>
      <c r="S105" s="2">
        <f t="shared" si="14"/>
        <v>50</v>
      </c>
      <c r="T105">
        <f t="shared" si="15"/>
        <v>1</v>
      </c>
      <c r="U105">
        <f t="shared" si="16"/>
        <v>1</v>
      </c>
      <c r="V105">
        <f t="shared" si="5"/>
        <v>0</v>
      </c>
      <c r="W105" s="2">
        <f t="shared" si="6"/>
        <v>-6</v>
      </c>
      <c r="X105" s="2">
        <f t="shared" si="7"/>
        <v>7</v>
      </c>
      <c r="Y105" s="2">
        <f t="shared" si="8"/>
        <v>6</v>
      </c>
      <c r="Z105" s="2">
        <f t="shared" si="9"/>
        <v>7</v>
      </c>
      <c r="AA105" s="2">
        <f t="shared" si="10"/>
        <v>36</v>
      </c>
      <c r="AB105" s="2">
        <f t="shared" si="11"/>
        <v>49</v>
      </c>
      <c r="AC105" s="2">
        <f t="shared" si="12"/>
        <v>0.22222222222222221</v>
      </c>
      <c r="AD105" s="2">
        <f t="shared" si="13"/>
        <v>0.30434782608695654</v>
      </c>
    </row>
    <row r="106" spans="1:30" x14ac:dyDescent="0.45">
      <c r="A106" s="2">
        <v>7</v>
      </c>
      <c r="B106" t="s">
        <v>2249</v>
      </c>
      <c r="C106" t="str">
        <f t="shared" si="25"/>
        <v>was</v>
      </c>
      <c r="D106" t="str">
        <f t="shared" si="26"/>
        <v>dal</v>
      </c>
      <c r="E106" s="2">
        <v>2.5</v>
      </c>
      <c r="F106" s="2">
        <v>54.5</v>
      </c>
      <c r="G106" t="s">
        <v>292</v>
      </c>
      <c r="H106" t="s">
        <v>271</v>
      </c>
      <c r="I106">
        <v>1</v>
      </c>
      <c r="J106" t="s">
        <v>289</v>
      </c>
      <c r="K106" s="2">
        <v>28</v>
      </c>
      <c r="L106" s="2">
        <v>24</v>
      </c>
      <c r="M106" s="2">
        <v>52</v>
      </c>
      <c r="N106" s="2">
        <v>40</v>
      </c>
      <c r="O106" s="2">
        <v>60</v>
      </c>
      <c r="P106" s="2">
        <v>44</v>
      </c>
      <c r="Q106" s="2">
        <v>22</v>
      </c>
      <c r="R106" s="2">
        <v>44</v>
      </c>
      <c r="S106" s="2">
        <f t="shared" si="14"/>
        <v>66</v>
      </c>
      <c r="T106">
        <f t="shared" si="15"/>
        <v>1</v>
      </c>
      <c r="U106">
        <f t="shared" si="16"/>
        <v>0</v>
      </c>
      <c r="V106">
        <f t="shared" si="5"/>
        <v>0</v>
      </c>
      <c r="W106" s="2">
        <f t="shared" si="6"/>
        <v>-6</v>
      </c>
      <c r="X106" s="2">
        <f t="shared" si="7"/>
        <v>20</v>
      </c>
      <c r="Y106" s="2">
        <f t="shared" si="8"/>
        <v>6</v>
      </c>
      <c r="Z106" s="2">
        <f t="shared" si="9"/>
        <v>20</v>
      </c>
      <c r="AA106" s="2">
        <f t="shared" si="10"/>
        <v>36</v>
      </c>
      <c r="AB106" s="2">
        <f t="shared" si="11"/>
        <v>400</v>
      </c>
      <c r="AC106" s="2">
        <f t="shared" si="12"/>
        <v>0.27272727272727271</v>
      </c>
      <c r="AD106" s="2">
        <f t="shared" si="13"/>
        <v>0.45454545454545453</v>
      </c>
    </row>
    <row r="107" spans="1:30" x14ac:dyDescent="0.45">
      <c r="A107" s="2">
        <v>7</v>
      </c>
      <c r="B107" t="s">
        <v>2250</v>
      </c>
      <c r="C107" t="str">
        <f t="shared" si="25"/>
        <v>atl</v>
      </c>
      <c r="D107" t="str">
        <f t="shared" si="26"/>
        <v>sfo</v>
      </c>
      <c r="E107" s="2">
        <v>-3</v>
      </c>
      <c r="F107" s="2">
        <v>45.5</v>
      </c>
      <c r="G107" t="s">
        <v>292</v>
      </c>
      <c r="H107" t="s">
        <v>271</v>
      </c>
      <c r="I107">
        <v>1</v>
      </c>
      <c r="J107" t="s">
        <v>272</v>
      </c>
      <c r="K107" s="2">
        <v>17</v>
      </c>
      <c r="L107" s="2">
        <v>23</v>
      </c>
      <c r="M107" s="2">
        <v>40</v>
      </c>
      <c r="N107" s="2">
        <v>29</v>
      </c>
      <c r="O107" s="2">
        <v>71</v>
      </c>
      <c r="P107" s="2">
        <v>62</v>
      </c>
      <c r="Q107" s="2">
        <v>10</v>
      </c>
      <c r="R107" s="2">
        <v>20</v>
      </c>
      <c r="S107" s="2">
        <f t="shared" si="14"/>
        <v>30</v>
      </c>
      <c r="T107">
        <f t="shared" si="15"/>
        <v>1</v>
      </c>
      <c r="U107">
        <f t="shared" si="16"/>
        <v>1</v>
      </c>
      <c r="V107">
        <f t="shared" si="5"/>
        <v>1</v>
      </c>
      <c r="W107" s="2">
        <f t="shared" si="6"/>
        <v>-7</v>
      </c>
      <c r="X107" s="2">
        <f t="shared" si="7"/>
        <v>-3</v>
      </c>
      <c r="Y107" s="2">
        <f t="shared" si="8"/>
        <v>7</v>
      </c>
      <c r="Z107" s="2">
        <f t="shared" si="9"/>
        <v>3</v>
      </c>
      <c r="AA107" s="2">
        <f t="shared" si="10"/>
        <v>49</v>
      </c>
      <c r="AB107" s="2">
        <f t="shared" si="11"/>
        <v>9</v>
      </c>
      <c r="AC107" s="2">
        <f t="shared" si="12"/>
        <v>0.7</v>
      </c>
      <c r="AD107" s="2">
        <f t="shared" si="13"/>
        <v>0.15</v>
      </c>
    </row>
    <row r="108" spans="1:30" x14ac:dyDescent="0.45">
      <c r="A108" s="2">
        <v>7</v>
      </c>
      <c r="B108" t="s">
        <v>2251</v>
      </c>
      <c r="C108" t="str">
        <f t="shared" si="25"/>
        <v>tam</v>
      </c>
      <c r="D108" t="str">
        <f t="shared" si="26"/>
        <v>det</v>
      </c>
      <c r="E108" s="2">
        <v>-4.5</v>
      </c>
      <c r="F108" s="2">
        <v>52.5</v>
      </c>
      <c r="G108" t="s">
        <v>292</v>
      </c>
      <c r="H108" t="s">
        <v>271</v>
      </c>
      <c r="I108">
        <v>0</v>
      </c>
      <c r="J108" t="s">
        <v>289</v>
      </c>
      <c r="K108" s="2">
        <v>24</v>
      </c>
      <c r="L108" s="2">
        <v>26</v>
      </c>
      <c r="M108" s="2">
        <v>50</v>
      </c>
      <c r="N108" s="2">
        <v>40</v>
      </c>
      <c r="O108" s="2">
        <v>60</v>
      </c>
      <c r="P108" s="2">
        <v>39</v>
      </c>
      <c r="Q108" s="2">
        <v>9</v>
      </c>
      <c r="R108" s="2">
        <v>24</v>
      </c>
      <c r="S108" s="2">
        <f t="shared" si="14"/>
        <v>33</v>
      </c>
      <c r="T108">
        <f t="shared" si="15"/>
        <v>1</v>
      </c>
      <c r="U108">
        <f t="shared" si="16"/>
        <v>1</v>
      </c>
      <c r="V108">
        <f t="shared" si="5"/>
        <v>0</v>
      </c>
      <c r="W108" s="2">
        <f t="shared" si="6"/>
        <v>-15</v>
      </c>
      <c r="X108" s="2">
        <f t="shared" si="7"/>
        <v>-2</v>
      </c>
      <c r="Y108" s="2">
        <f t="shared" si="8"/>
        <v>15</v>
      </c>
      <c r="Z108" s="2">
        <f t="shared" si="9"/>
        <v>2</v>
      </c>
      <c r="AA108" s="2">
        <f t="shared" si="10"/>
        <v>225</v>
      </c>
      <c r="AB108" s="2">
        <f t="shared" si="11"/>
        <v>4</v>
      </c>
      <c r="AC108" s="2">
        <f t="shared" si="12"/>
        <v>1.6666666666666667</v>
      </c>
      <c r="AD108" s="2">
        <f t="shared" si="13"/>
        <v>8.3333333333333329E-2</v>
      </c>
    </row>
    <row r="109" spans="1:30" x14ac:dyDescent="0.45">
      <c r="A109" s="2">
        <v>7</v>
      </c>
      <c r="B109" t="s">
        <v>2252</v>
      </c>
      <c r="C109" t="str">
        <f t="shared" si="25"/>
        <v>htx</v>
      </c>
      <c r="D109" t="str">
        <f t="shared" si="26"/>
        <v>sea</v>
      </c>
      <c r="E109" s="2">
        <v>-3.5</v>
      </c>
      <c r="F109" s="2">
        <v>40.5</v>
      </c>
      <c r="G109" t="s">
        <v>270</v>
      </c>
      <c r="H109" t="s">
        <v>288</v>
      </c>
      <c r="I109">
        <v>1</v>
      </c>
      <c r="J109" t="s">
        <v>272</v>
      </c>
      <c r="K109" s="2">
        <v>19</v>
      </c>
      <c r="L109" s="2">
        <v>30</v>
      </c>
      <c r="M109" s="2">
        <v>49</v>
      </c>
      <c r="N109" s="2">
        <v>81</v>
      </c>
      <c r="O109" s="2">
        <v>19</v>
      </c>
      <c r="P109" s="2">
        <v>77</v>
      </c>
      <c r="Q109" s="2">
        <v>19</v>
      </c>
      <c r="R109" s="2">
        <v>27</v>
      </c>
      <c r="S109" s="2">
        <f t="shared" si="14"/>
        <v>46</v>
      </c>
      <c r="T109">
        <f t="shared" si="15"/>
        <v>1</v>
      </c>
      <c r="U109">
        <f t="shared" si="16"/>
        <v>1</v>
      </c>
      <c r="V109">
        <f t="shared" si="5"/>
        <v>1</v>
      </c>
      <c r="W109" s="2">
        <f t="shared" si="6"/>
        <v>0</v>
      </c>
      <c r="X109" s="2">
        <f t="shared" si="7"/>
        <v>-3</v>
      </c>
      <c r="Y109" s="2">
        <f t="shared" si="8"/>
        <v>0</v>
      </c>
      <c r="Z109" s="2">
        <f t="shared" si="9"/>
        <v>3</v>
      </c>
      <c r="AA109" s="2">
        <f t="shared" si="10"/>
        <v>0</v>
      </c>
      <c r="AB109" s="2">
        <f t="shared" si="11"/>
        <v>9</v>
      </c>
      <c r="AC109" s="2">
        <f t="shared" si="12"/>
        <v>0</v>
      </c>
      <c r="AD109" s="2">
        <f t="shared" si="13"/>
        <v>0.1111111111111111</v>
      </c>
    </row>
    <row r="110" spans="1:30" x14ac:dyDescent="0.45">
      <c r="A110" s="2">
        <v>8</v>
      </c>
      <c r="B110" t="s">
        <v>2774</v>
      </c>
      <c r="C110" t="str">
        <f t="shared" ref="C110:C122" si="27">TRIM(LEFT(B110, FIND("@", B110)-1))</f>
        <v>min</v>
      </c>
      <c r="D110" t="str">
        <f t="shared" ref="D110:D122" si="28">TRIM(MID(B110, FIND("@", B110)+1, LEN(B110)))</f>
        <v>sdg</v>
      </c>
      <c r="E110" s="2">
        <v>-3</v>
      </c>
      <c r="F110" s="2">
        <v>44.5</v>
      </c>
      <c r="G110" t="s">
        <v>292</v>
      </c>
      <c r="H110" t="s">
        <v>271</v>
      </c>
      <c r="I110">
        <v>1</v>
      </c>
      <c r="J110" t="s">
        <v>272</v>
      </c>
      <c r="K110" s="2">
        <v>19</v>
      </c>
      <c r="L110" s="2">
        <v>24</v>
      </c>
      <c r="M110" s="2">
        <v>43</v>
      </c>
      <c r="N110" s="2">
        <v>44</v>
      </c>
      <c r="O110" s="2">
        <v>56</v>
      </c>
      <c r="P110" s="2">
        <v>58</v>
      </c>
    </row>
    <row r="111" spans="1:30" x14ac:dyDescent="0.45">
      <c r="A111" s="2">
        <v>8</v>
      </c>
      <c r="B111" t="s">
        <v>2775</v>
      </c>
      <c r="C111" t="str">
        <f t="shared" si="27"/>
        <v>mia</v>
      </c>
      <c r="D111" t="str">
        <f t="shared" si="28"/>
        <v>atl</v>
      </c>
      <c r="E111" s="2">
        <v>-7.5</v>
      </c>
      <c r="F111" s="2">
        <v>44.5</v>
      </c>
      <c r="G111" t="s">
        <v>270</v>
      </c>
      <c r="H111" t="s">
        <v>288</v>
      </c>
      <c r="I111">
        <v>0</v>
      </c>
      <c r="J111" t="s">
        <v>289</v>
      </c>
      <c r="K111" s="2">
        <v>18</v>
      </c>
      <c r="L111" s="2">
        <v>25</v>
      </c>
      <c r="M111" s="2">
        <v>43</v>
      </c>
      <c r="N111" s="2">
        <v>44</v>
      </c>
      <c r="O111" s="2">
        <v>56</v>
      </c>
      <c r="P111" s="2">
        <v>47</v>
      </c>
    </row>
    <row r="112" spans="1:30" x14ac:dyDescent="0.45">
      <c r="A112" s="2">
        <v>8</v>
      </c>
      <c r="B112" t="s">
        <v>2776</v>
      </c>
      <c r="C112" t="str">
        <f t="shared" si="27"/>
        <v>chi</v>
      </c>
      <c r="D112" t="str">
        <f t="shared" si="28"/>
        <v>rav</v>
      </c>
      <c r="E112" s="2">
        <v>-6.5</v>
      </c>
      <c r="F112" s="2">
        <v>50.5</v>
      </c>
      <c r="G112" t="s">
        <v>292</v>
      </c>
      <c r="H112" t="s">
        <v>271</v>
      </c>
      <c r="I112">
        <v>1</v>
      </c>
      <c r="J112" t="s">
        <v>289</v>
      </c>
      <c r="K112" s="2">
        <v>21</v>
      </c>
      <c r="L112" s="2">
        <v>27</v>
      </c>
      <c r="M112" s="2">
        <v>48</v>
      </c>
      <c r="N112" s="2">
        <v>41</v>
      </c>
      <c r="O112" s="2">
        <v>59</v>
      </c>
      <c r="P112" s="2">
        <v>48</v>
      </c>
    </row>
    <row r="113" spans="1:16" x14ac:dyDescent="0.45">
      <c r="A113" s="2">
        <v>8</v>
      </c>
      <c r="B113" t="s">
        <v>2777</v>
      </c>
      <c r="C113" t="str">
        <f t="shared" si="27"/>
        <v>cle</v>
      </c>
      <c r="D113" t="str">
        <f t="shared" si="28"/>
        <v>nwe</v>
      </c>
      <c r="E113" s="2">
        <v>-7</v>
      </c>
      <c r="F113" s="2">
        <v>40.5</v>
      </c>
      <c r="G113" t="s">
        <v>292</v>
      </c>
      <c r="H113" t="s">
        <v>271</v>
      </c>
      <c r="I113">
        <v>0</v>
      </c>
      <c r="J113" t="s">
        <v>289</v>
      </c>
      <c r="K113" s="2">
        <v>25</v>
      </c>
      <c r="L113" s="2">
        <v>22</v>
      </c>
      <c r="M113" s="2">
        <v>47</v>
      </c>
      <c r="N113" s="2">
        <v>74</v>
      </c>
      <c r="O113" s="2">
        <v>26</v>
      </c>
      <c r="P113" s="2">
        <v>15</v>
      </c>
    </row>
    <row r="114" spans="1:16" x14ac:dyDescent="0.45">
      <c r="A114" s="2">
        <v>8</v>
      </c>
      <c r="B114" t="s">
        <v>2778</v>
      </c>
      <c r="C114" t="str">
        <f t="shared" si="27"/>
        <v>nyg</v>
      </c>
      <c r="D114" t="str">
        <f t="shared" si="28"/>
        <v>phi</v>
      </c>
      <c r="E114" s="2">
        <v>-7</v>
      </c>
      <c r="F114" s="2">
        <v>43.5</v>
      </c>
      <c r="G114" t="s">
        <v>292</v>
      </c>
      <c r="H114" t="s">
        <v>271</v>
      </c>
      <c r="I114">
        <v>0</v>
      </c>
      <c r="J114" t="s">
        <v>289</v>
      </c>
      <c r="K114" s="2">
        <v>17</v>
      </c>
      <c r="L114" s="2">
        <v>22</v>
      </c>
      <c r="M114" s="2">
        <v>39</v>
      </c>
      <c r="N114" s="2">
        <v>33</v>
      </c>
      <c r="O114" s="2">
        <v>67</v>
      </c>
      <c r="P114" s="2">
        <v>42</v>
      </c>
    </row>
    <row r="115" spans="1:16" x14ac:dyDescent="0.45">
      <c r="A115" s="2">
        <v>8</v>
      </c>
      <c r="B115" t="s">
        <v>2779</v>
      </c>
      <c r="C115" t="str">
        <f t="shared" si="27"/>
        <v>sfo</v>
      </c>
      <c r="D115" t="str">
        <f t="shared" si="28"/>
        <v>htx</v>
      </c>
      <c r="E115" s="2">
        <v>1.5</v>
      </c>
      <c r="F115" s="2">
        <v>41.5</v>
      </c>
      <c r="G115" t="s">
        <v>292</v>
      </c>
      <c r="H115" t="s">
        <v>271</v>
      </c>
      <c r="I115">
        <v>0</v>
      </c>
      <c r="J115" t="s">
        <v>289</v>
      </c>
      <c r="K115" s="2">
        <v>25</v>
      </c>
      <c r="L115" s="2">
        <v>19</v>
      </c>
      <c r="M115" s="2">
        <v>44</v>
      </c>
      <c r="N115" s="2">
        <v>61</v>
      </c>
      <c r="O115" s="2">
        <v>39</v>
      </c>
      <c r="P115" s="2">
        <v>33</v>
      </c>
    </row>
    <row r="116" spans="1:16" x14ac:dyDescent="0.45">
      <c r="A116" s="2">
        <v>8</v>
      </c>
      <c r="B116" t="s">
        <v>2780</v>
      </c>
      <c r="C116" t="str">
        <f t="shared" si="27"/>
        <v>buf</v>
      </c>
      <c r="D116" t="str">
        <f t="shared" si="28"/>
        <v>car</v>
      </c>
      <c r="E116" s="2">
        <v>7.5</v>
      </c>
      <c r="F116" s="2">
        <v>45.5</v>
      </c>
      <c r="G116" t="s">
        <v>292</v>
      </c>
      <c r="H116" t="s">
        <v>271</v>
      </c>
      <c r="I116">
        <v>1</v>
      </c>
      <c r="J116" t="s">
        <v>272</v>
      </c>
      <c r="K116" s="2">
        <v>24</v>
      </c>
      <c r="L116" s="2">
        <v>21</v>
      </c>
      <c r="M116" s="2">
        <v>45</v>
      </c>
      <c r="N116" s="2">
        <v>48</v>
      </c>
      <c r="O116" s="2">
        <v>52</v>
      </c>
      <c r="P116" s="2">
        <v>66</v>
      </c>
    </row>
    <row r="117" spans="1:16" x14ac:dyDescent="0.45">
      <c r="A117" s="2">
        <v>8</v>
      </c>
      <c r="B117" t="s">
        <v>2781</v>
      </c>
      <c r="C117" t="str">
        <f t="shared" si="27"/>
        <v>nyj</v>
      </c>
      <c r="D117" t="str">
        <f t="shared" si="28"/>
        <v>cin</v>
      </c>
      <c r="E117" s="2">
        <v>-6.5</v>
      </c>
      <c r="F117" s="2">
        <v>44.5</v>
      </c>
      <c r="G117" t="s">
        <v>270</v>
      </c>
      <c r="H117" t="s">
        <v>288</v>
      </c>
      <c r="I117">
        <v>0</v>
      </c>
      <c r="J117" t="s">
        <v>272</v>
      </c>
      <c r="K117" s="2">
        <v>18</v>
      </c>
      <c r="L117" s="2">
        <v>29</v>
      </c>
      <c r="M117" s="2">
        <v>47</v>
      </c>
      <c r="N117" s="2">
        <v>59</v>
      </c>
      <c r="O117" s="2">
        <v>41</v>
      </c>
      <c r="P117" s="2">
        <v>68</v>
      </c>
    </row>
    <row r="118" spans="1:16" x14ac:dyDescent="0.45">
      <c r="A118" s="2">
        <v>8</v>
      </c>
      <c r="B118" t="s">
        <v>2782</v>
      </c>
      <c r="C118" t="str">
        <f t="shared" si="27"/>
        <v>tam</v>
      </c>
      <c r="D118" t="str">
        <f t="shared" si="28"/>
        <v>nor</v>
      </c>
      <c r="E118" s="2">
        <v>4.5</v>
      </c>
      <c r="F118" s="2">
        <v>47.5</v>
      </c>
      <c r="G118" s="27" t="s">
        <v>270</v>
      </c>
      <c r="H118" t="s">
        <v>288</v>
      </c>
      <c r="I118">
        <v>0</v>
      </c>
      <c r="J118" t="s">
        <v>272</v>
      </c>
      <c r="K118" s="2">
        <v>35</v>
      </c>
      <c r="L118" s="2">
        <v>31</v>
      </c>
      <c r="M118" s="2">
        <v>66</v>
      </c>
      <c r="N118" s="2">
        <v>97</v>
      </c>
      <c r="O118" s="2">
        <v>3</v>
      </c>
      <c r="P118" s="2">
        <v>52</v>
      </c>
    </row>
    <row r="119" spans="1:16" x14ac:dyDescent="0.45">
      <c r="A119" s="2">
        <v>8</v>
      </c>
      <c r="B119" t="s">
        <v>2783</v>
      </c>
      <c r="C119" t="str">
        <f t="shared" si="27"/>
        <v>oti</v>
      </c>
      <c r="D119" t="str">
        <f t="shared" si="28"/>
        <v>clt</v>
      </c>
      <c r="E119" s="2">
        <v>-14</v>
      </c>
      <c r="F119" s="2">
        <v>47</v>
      </c>
      <c r="G119" t="s">
        <v>270</v>
      </c>
      <c r="H119" t="s">
        <v>288</v>
      </c>
      <c r="I119">
        <v>1</v>
      </c>
      <c r="J119" t="s">
        <v>272</v>
      </c>
      <c r="K119" s="2">
        <v>17</v>
      </c>
      <c r="L119" s="2">
        <v>35</v>
      </c>
      <c r="M119" s="2">
        <v>52</v>
      </c>
      <c r="N119" s="2">
        <v>69</v>
      </c>
      <c r="O119" s="2">
        <v>31</v>
      </c>
      <c r="P119" s="2">
        <v>66</v>
      </c>
    </row>
    <row r="120" spans="1:16" x14ac:dyDescent="0.45">
      <c r="A120" s="2">
        <v>8</v>
      </c>
      <c r="B120" t="s">
        <v>2784</v>
      </c>
      <c r="C120" t="str">
        <f t="shared" si="27"/>
        <v>dal</v>
      </c>
      <c r="D120" t="str">
        <f t="shared" si="28"/>
        <v>den</v>
      </c>
      <c r="E120" s="2">
        <v>-3</v>
      </c>
      <c r="F120" s="2">
        <v>49.5</v>
      </c>
      <c r="G120" t="s">
        <v>292</v>
      </c>
      <c r="H120" t="s">
        <v>271</v>
      </c>
      <c r="I120">
        <v>1</v>
      </c>
      <c r="J120" t="s">
        <v>272</v>
      </c>
      <c r="K120" s="2">
        <v>16</v>
      </c>
      <c r="L120" s="2">
        <v>22</v>
      </c>
      <c r="M120" s="2">
        <v>38</v>
      </c>
      <c r="N120" s="2">
        <v>13</v>
      </c>
      <c r="O120" s="2">
        <v>87</v>
      </c>
      <c r="P120" s="2">
        <v>61</v>
      </c>
    </row>
    <row r="121" spans="1:16" x14ac:dyDescent="0.45">
      <c r="A121" s="2">
        <v>8</v>
      </c>
      <c r="B121" t="s">
        <v>2785</v>
      </c>
      <c r="C121" t="str">
        <f t="shared" si="27"/>
        <v>gnb</v>
      </c>
      <c r="D121" t="str">
        <f t="shared" si="28"/>
        <v>pit</v>
      </c>
      <c r="E121" s="2">
        <v>3.5</v>
      </c>
      <c r="F121" s="2">
        <v>44.5</v>
      </c>
      <c r="G121" t="s">
        <v>270</v>
      </c>
      <c r="H121" t="s">
        <v>288</v>
      </c>
      <c r="I121">
        <v>0</v>
      </c>
      <c r="J121" t="s">
        <v>272</v>
      </c>
      <c r="K121" s="2">
        <v>29</v>
      </c>
      <c r="L121" s="2">
        <v>26</v>
      </c>
      <c r="M121" s="2">
        <v>55</v>
      </c>
      <c r="N121" s="2">
        <v>86</v>
      </c>
      <c r="O121" s="2">
        <v>14</v>
      </c>
      <c r="P121" s="2">
        <v>52</v>
      </c>
    </row>
    <row r="122" spans="1:16" x14ac:dyDescent="0.45">
      <c r="A122" s="2">
        <v>8</v>
      </c>
      <c r="B122" t="s">
        <v>2786</v>
      </c>
      <c r="C122" t="str">
        <f t="shared" si="27"/>
        <v>was</v>
      </c>
      <c r="D122" t="str">
        <f t="shared" si="28"/>
        <v>kan</v>
      </c>
      <c r="E122" s="2">
        <v>-10.5</v>
      </c>
      <c r="F122" s="2">
        <v>48.5</v>
      </c>
      <c r="G122" t="s">
        <v>292</v>
      </c>
      <c r="H122" t="s">
        <v>271</v>
      </c>
      <c r="I122">
        <v>1</v>
      </c>
      <c r="J122" t="s">
        <v>272</v>
      </c>
      <c r="K122" s="2">
        <v>18</v>
      </c>
      <c r="L122" s="2">
        <v>30</v>
      </c>
      <c r="M122" s="2">
        <v>48</v>
      </c>
      <c r="N122" s="2">
        <v>49</v>
      </c>
      <c r="O122" s="2">
        <v>51</v>
      </c>
      <c r="P122" s="2">
        <v>56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99D8D-5852-4918-BE04-A40E2E3785D8}">
  <dimension ref="A1:Y34"/>
  <sheetViews>
    <sheetView topLeftCell="G1" workbookViewId="0">
      <selection activeCell="H14" sqref="H14"/>
    </sheetView>
  </sheetViews>
  <sheetFormatPr defaultRowHeight="14.25" x14ac:dyDescent="0.45"/>
  <cols>
    <col min="1" max="1" width="14.796875" bestFit="1" customWidth="1"/>
    <col min="2" max="2" width="11.73046875" bestFit="1" customWidth="1"/>
    <col min="3" max="3" width="13.33203125" style="2" bestFit="1" customWidth="1"/>
    <col min="4" max="4" width="11.265625" customWidth="1"/>
    <col min="5" max="5" width="11.73046875" bestFit="1" customWidth="1"/>
    <col min="6" max="6" width="12.3984375" bestFit="1" customWidth="1"/>
    <col min="7" max="7" width="11.265625" customWidth="1"/>
    <col min="8" max="9" width="11.73046875" bestFit="1" customWidth="1"/>
    <col min="10" max="10" width="11.73046875" customWidth="1"/>
    <col min="11" max="12" width="11.73046875" bestFit="1" customWidth="1"/>
    <col min="13" max="13" width="11.265625" customWidth="1"/>
    <col min="14" max="14" width="11.73046875" bestFit="1" customWidth="1"/>
    <col min="15" max="15" width="8.46484375" customWidth="1"/>
    <col min="16" max="16" width="11.265625" customWidth="1"/>
    <col min="18" max="18" width="10.73046875" bestFit="1" customWidth="1"/>
  </cols>
  <sheetData>
    <row r="1" spans="1:25" x14ac:dyDescent="0.45">
      <c r="B1" s="5" t="s">
        <v>307</v>
      </c>
      <c r="C1" s="5" t="s">
        <v>221</v>
      </c>
      <c r="D1" s="1" t="s">
        <v>222</v>
      </c>
      <c r="E1" s="5"/>
      <c r="F1" s="25" t="s">
        <v>3</v>
      </c>
      <c r="G1" s="25"/>
      <c r="H1" t="s">
        <v>221</v>
      </c>
      <c r="I1" t="s">
        <v>221</v>
      </c>
      <c r="K1" s="25" t="s">
        <v>5</v>
      </c>
      <c r="L1" s="25"/>
      <c r="M1" t="s">
        <v>221</v>
      </c>
      <c r="N1" t="s">
        <v>221</v>
      </c>
      <c r="P1" s="25" t="s">
        <v>6</v>
      </c>
      <c r="Q1" s="25"/>
      <c r="R1" t="s">
        <v>221</v>
      </c>
      <c r="S1" t="s">
        <v>221</v>
      </c>
      <c r="W1" s="5"/>
      <c r="X1" s="5"/>
      <c r="Y1" s="5"/>
    </row>
    <row r="2" spans="1:25" x14ac:dyDescent="0.45">
      <c r="A2" t="str">
        <f>_xlfn.XLOOKUP(B2,Teams!A:A,Teams!B:B, " ")</f>
        <v>Buffalo Bills</v>
      </c>
      <c r="B2" t="s">
        <v>37</v>
      </c>
      <c r="C2" s="11" t="e" cm="1">
        <f t="array" ref="C2">_xlfn.XLOOKUP(A2,YPP!$A$2:$A$33,#REF!, " ") - _xlfn.XLOOKUP(A2,YPP!$R$2:$R$33,#REF!, " ")</f>
        <v>#REF!</v>
      </c>
      <c r="D2" t="e">
        <f t="shared" ref="D2" si="0">C2*-1</f>
        <v>#REF!</v>
      </c>
      <c r="F2" t="str">
        <f>_xlfn.XLOOKUP(G2,Teams!$A:$A,Teams!$B:$B, " ")</f>
        <v>Buffalo Bills</v>
      </c>
      <c r="G2" t="s">
        <v>37</v>
      </c>
      <c r="H2" s="11" t="e">
        <f>_xlfn.XLOOKUP(F2,YPP!$A:$A,YPP!$N:$N, " ")-_xlfn.XLOOKUP(F2,YPP!$T:$T,YPP!$X:$X, " ")</f>
        <v>#VALUE!</v>
      </c>
      <c r="I2" t="e">
        <f>H2*-1</f>
        <v>#VALUE!</v>
      </c>
      <c r="K2" t="str">
        <f>_xlfn.XLOOKUP(L2,Teams!$A:$A,Teams!$B:$B, " ")</f>
        <v>Buffalo Bills</v>
      </c>
      <c r="L2" t="s">
        <v>37</v>
      </c>
      <c r="M2" s="11" t="e">
        <f>_xlfn.XLOOKUP(K2,YPP!$A:$A,YPP!$P:$P, " ")-_xlfn.XLOOKUP(K2,YPP!$T:$T,YPP!$Z:$Z, " ")</f>
        <v>#VALUE!</v>
      </c>
      <c r="N2" t="e">
        <f>M2*-1</f>
        <v>#VALUE!</v>
      </c>
      <c r="P2" t="str">
        <f>_xlfn.XLOOKUP(Q2,Teams!$A:$A,Teams!$B:$B, " ")</f>
        <v>Buffalo Bills</v>
      </c>
      <c r="Q2" t="s">
        <v>37</v>
      </c>
      <c r="R2" s="11" t="e">
        <f>_xlfn.XLOOKUP(P2,YPP!$A:$A,YPP!$Q:$Q, " ")-_xlfn.XLOOKUP(P2,YPP!$T:$T,YPP!$AA:$AA, " ")</f>
        <v>#VALUE!</v>
      </c>
      <c r="S2" t="e">
        <f>R2*-1</f>
        <v>#VALUE!</v>
      </c>
      <c r="X2" s="3"/>
    </row>
    <row r="3" spans="1:25" x14ac:dyDescent="0.45">
      <c r="A3" t="str">
        <f>_xlfn.XLOOKUP(B3,Teams!A:A,Teams!B:B, " ")</f>
        <v>Los Angeles Chargers</v>
      </c>
      <c r="B3" t="s">
        <v>7</v>
      </c>
      <c r="C3" s="11" t="e" cm="1">
        <f t="array" ref="C3">_xlfn.XLOOKUP(A3,YPP!$A$2:$A$33,#REF!, " ") - _xlfn.XLOOKUP(A3,YPP!$R$2:$R$33,#REF!, " ")</f>
        <v>#REF!</v>
      </c>
      <c r="D3" t="e">
        <f t="shared" ref="D3:D33" si="1">C3*-1</f>
        <v>#REF!</v>
      </c>
      <c r="F3" t="str">
        <f>_xlfn.XLOOKUP(G3,Teams!A:A,Teams!B:B, " ")</f>
        <v>Detroit Lions</v>
      </c>
      <c r="G3" t="s">
        <v>23</v>
      </c>
      <c r="H3" s="11" t="e">
        <f>_xlfn.XLOOKUP(F3,YPP!$A:$A,YPP!$N:$N, " ")-_xlfn.XLOOKUP(F3,YPP!$T:$T,YPP!$X:$X, " ")</f>
        <v>#VALUE!</v>
      </c>
      <c r="I3" t="e">
        <f t="shared" ref="I3:I33" si="2">H3*-1</f>
        <v>#VALUE!</v>
      </c>
      <c r="K3" t="str">
        <f>_xlfn.XLOOKUP(L3,Teams!$A:$A,Teams!$B:$B, " ")</f>
        <v>Detroit Lions</v>
      </c>
      <c r="L3" t="s">
        <v>23</v>
      </c>
      <c r="M3" s="11" t="e">
        <f>_xlfn.XLOOKUP(K3,YPP!$A:$A,YPP!$P:$P, " ")-_xlfn.XLOOKUP(K3,YPP!$T:$T,YPP!$Z:$Z, " ")</f>
        <v>#VALUE!</v>
      </c>
      <c r="N3" t="e">
        <f t="shared" ref="N3:N33" si="3">M3*-1</f>
        <v>#VALUE!</v>
      </c>
      <c r="P3" t="str">
        <f>_xlfn.XLOOKUP(Q3,Teams!$A:$A,Teams!$B:$B, " ")</f>
        <v>Detroit Lions</v>
      </c>
      <c r="Q3" t="s">
        <v>23</v>
      </c>
      <c r="R3" s="11" t="e">
        <f>_xlfn.XLOOKUP(P3,YPP!$A:$A,YPP!$Q:$Q, " ")-_xlfn.XLOOKUP(P3,YPP!$T:$T,YPP!$AA:$AA, " ")</f>
        <v>#VALUE!</v>
      </c>
      <c r="S3" t="e">
        <f t="shared" ref="S3:S33" si="4">R3*-1</f>
        <v>#VALUE!</v>
      </c>
      <c r="X3" s="3"/>
    </row>
    <row r="4" spans="1:25" x14ac:dyDescent="0.45">
      <c r="A4" t="str">
        <f>_xlfn.XLOOKUP(B4,Teams!A:A,Teams!B:B, " ")</f>
        <v>Denver Broncos</v>
      </c>
      <c r="B4" t="s">
        <v>36</v>
      </c>
      <c r="C4" s="11" t="e" cm="1">
        <f t="array" ref="C4">_xlfn.XLOOKUP(A4,YPP!$A$2:$A$33,#REF!, " ") - _xlfn.XLOOKUP(A4,YPP!$R$2:$R$33,#REF!, " ")</f>
        <v>#REF!</v>
      </c>
      <c r="D4" t="e">
        <f t="shared" si="1"/>
        <v>#REF!</v>
      </c>
      <c r="F4" t="str">
        <f>_xlfn.XLOOKUP(G4,Teams!A:A,Teams!B:B, " ")</f>
        <v>Philadelphia Eagles</v>
      </c>
      <c r="G4" t="s">
        <v>14</v>
      </c>
      <c r="H4" s="11" t="e">
        <f>_xlfn.XLOOKUP(F4,YPP!$A:$A,YPP!$N:$N, " ")-_xlfn.XLOOKUP(F4,YPP!$T:$T,YPP!$X:$X, " ")</f>
        <v>#VALUE!</v>
      </c>
      <c r="I4" t="e">
        <f t="shared" si="2"/>
        <v>#VALUE!</v>
      </c>
      <c r="K4" t="str">
        <f>_xlfn.XLOOKUP(L4,Teams!$A:$A,Teams!$B:$B, " ")</f>
        <v>Philadelphia Eagles</v>
      </c>
      <c r="L4" t="s">
        <v>14</v>
      </c>
      <c r="M4" s="11" t="e">
        <f>_xlfn.XLOOKUP(K4,YPP!$A:$A,YPP!$P:$P, " ")-_xlfn.XLOOKUP(K4,YPP!$T:$T,YPP!$Z:$Z, " ")</f>
        <v>#VALUE!</v>
      </c>
      <c r="N4" t="e">
        <f t="shared" si="3"/>
        <v>#VALUE!</v>
      </c>
      <c r="P4" t="str">
        <f>_xlfn.XLOOKUP(Q4,Teams!$A:$A,Teams!$B:$B, " ")</f>
        <v>Philadelphia Eagles</v>
      </c>
      <c r="Q4" t="s">
        <v>14</v>
      </c>
      <c r="R4" s="11" t="e">
        <f>_xlfn.XLOOKUP(P4,YPP!$A:$A,YPP!$Q:$Q, " ")-_xlfn.XLOOKUP(P4,YPP!$T:$T,YPP!$AA:$AA, " ")</f>
        <v>#VALUE!</v>
      </c>
      <c r="S4" t="e">
        <f t="shared" si="4"/>
        <v>#VALUE!</v>
      </c>
      <c r="X4" s="3"/>
    </row>
    <row r="5" spans="1:25" x14ac:dyDescent="0.45">
      <c r="A5" t="str">
        <f>_xlfn.XLOOKUP(B5,Teams!A:A,Teams!B:B, " ")</f>
        <v>Detroit Lions</v>
      </c>
      <c r="B5" t="s">
        <v>23</v>
      </c>
      <c r="C5" s="11" t="e" cm="1">
        <f t="array" ref="C5">_xlfn.XLOOKUP(A5,YPP!$A$2:$A$33,#REF!, " ") - _xlfn.XLOOKUP(A5,YPP!$R$2:$R$33,#REF!, " ")</f>
        <v>#REF!</v>
      </c>
      <c r="D5" t="e">
        <f t="shared" si="1"/>
        <v>#REF!</v>
      </c>
      <c r="F5" t="str">
        <f>_xlfn.XLOOKUP(G5,Teams!A:A,Teams!B:B, " ")</f>
        <v>Washington Commanders</v>
      </c>
      <c r="G5" t="s">
        <v>19</v>
      </c>
      <c r="H5" s="11" t="e">
        <f>_xlfn.XLOOKUP(F5,YPP!$A:$A,YPP!$N:$N, " ")-_xlfn.XLOOKUP(F5,YPP!$T:$T,YPP!$X:$X, " ")</f>
        <v>#VALUE!</v>
      </c>
      <c r="I5" t="e">
        <f t="shared" si="2"/>
        <v>#VALUE!</v>
      </c>
      <c r="K5" t="str">
        <f>_xlfn.XLOOKUP(L5,Teams!$A:$A,Teams!$B:$B, " ")</f>
        <v>Washington Commanders</v>
      </c>
      <c r="L5" t="s">
        <v>19</v>
      </c>
      <c r="M5" s="11" t="e">
        <f>_xlfn.XLOOKUP(K5,YPP!$A:$A,YPP!$P:$P, " ")-_xlfn.XLOOKUP(K5,YPP!$T:$T,YPP!$Z:$Z, " ")</f>
        <v>#VALUE!</v>
      </c>
      <c r="N5" t="e">
        <f t="shared" si="3"/>
        <v>#VALUE!</v>
      </c>
      <c r="P5" t="str">
        <f>_xlfn.XLOOKUP(Q5,Teams!$A:$A,Teams!$B:$B, " ")</f>
        <v>Washington Commanders</v>
      </c>
      <c r="Q5" t="s">
        <v>19</v>
      </c>
      <c r="R5" s="11" t="e">
        <f>_xlfn.XLOOKUP(P5,YPP!$A:$A,YPP!$Q:$Q, " ")-_xlfn.XLOOKUP(P5,YPP!$T:$T,YPP!$AA:$AA, " ")</f>
        <v>#VALUE!</v>
      </c>
      <c r="S5" t="e">
        <f t="shared" si="4"/>
        <v>#VALUE!</v>
      </c>
      <c r="X5" s="3"/>
    </row>
    <row r="6" spans="1:25" x14ac:dyDescent="0.45">
      <c r="A6" t="str">
        <f>_xlfn.XLOOKUP(B6,Teams!A:A,Teams!B:B, " ")</f>
        <v>Philadelphia Eagles</v>
      </c>
      <c r="B6" t="s">
        <v>14</v>
      </c>
      <c r="C6" s="11" t="e" cm="1">
        <f t="array" ref="C6">_xlfn.XLOOKUP(A6,YPP!$A$2:$A$33,#REF!, " ") - _xlfn.XLOOKUP(A6,YPP!$R$2:$R$33,#REF!, " ")</f>
        <v>#REF!</v>
      </c>
      <c r="D6" t="e">
        <f t="shared" si="1"/>
        <v>#REF!</v>
      </c>
      <c r="F6" t="str">
        <f>_xlfn.XLOOKUP(G6,Teams!A:A,Teams!B:B, " ")</f>
        <v>Cincinnati Bengals</v>
      </c>
      <c r="G6" t="s">
        <v>11</v>
      </c>
      <c r="H6" s="11" t="e">
        <f>_xlfn.XLOOKUP(F6,YPP!$A:$A,YPP!$N:$N, " ")-_xlfn.XLOOKUP(F6,YPP!$T:$T,YPP!$X:$X, " ")</f>
        <v>#VALUE!</v>
      </c>
      <c r="I6" t="e">
        <f t="shared" si="2"/>
        <v>#VALUE!</v>
      </c>
      <c r="K6" t="str">
        <f>_xlfn.XLOOKUP(L6,Teams!$A:$A,Teams!$B:$B, " ")</f>
        <v>Cincinnati Bengals</v>
      </c>
      <c r="L6" t="s">
        <v>11</v>
      </c>
      <c r="M6" s="11" t="e">
        <f>_xlfn.XLOOKUP(K6,YPP!$A:$A,YPP!$P:$P, " ")-_xlfn.XLOOKUP(K6,YPP!$T:$T,YPP!$Z:$Z, " ")</f>
        <v>#VALUE!</v>
      </c>
      <c r="N6" t="e">
        <f t="shared" si="3"/>
        <v>#VALUE!</v>
      </c>
      <c r="P6" t="str">
        <f>_xlfn.XLOOKUP(Q6,Teams!$A:$A,Teams!$B:$B, " ")</f>
        <v>Cincinnati Bengals</v>
      </c>
      <c r="Q6" t="s">
        <v>11</v>
      </c>
      <c r="R6" s="11" t="e">
        <f>_xlfn.XLOOKUP(P6,YPP!$A:$A,YPP!$Q:$Q, " ")-_xlfn.XLOOKUP(P6,YPP!$T:$T,YPP!$AA:$AA, " ")</f>
        <v>#VALUE!</v>
      </c>
      <c r="S6" t="e">
        <f t="shared" si="4"/>
        <v>#VALUE!</v>
      </c>
      <c r="X6" s="3"/>
    </row>
    <row r="7" spans="1:25" x14ac:dyDescent="0.45">
      <c r="A7" t="str">
        <f>_xlfn.XLOOKUP(B7,Teams!A:A,Teams!B:B, " ")</f>
        <v>Minnesota Vikings</v>
      </c>
      <c r="B7" t="s">
        <v>15</v>
      </c>
      <c r="C7" s="11" t="e" cm="1">
        <f t="array" ref="C7">_xlfn.XLOOKUP(A7,YPP!$A$2:$A$33,#REF!, " ") - _xlfn.XLOOKUP(A7,YPP!$R$2:$R$33,#REF!, " ")</f>
        <v>#REF!</v>
      </c>
      <c r="D7" t="e">
        <f t="shared" si="1"/>
        <v>#REF!</v>
      </c>
      <c r="F7" t="str">
        <f>_xlfn.XLOOKUP(G7,Teams!A:A,Teams!B:B, " ")</f>
        <v>Denver Broncos</v>
      </c>
      <c r="G7" t="s">
        <v>36</v>
      </c>
      <c r="H7" s="11" t="e">
        <f>_xlfn.XLOOKUP(F7,YPP!$A:$A,YPP!$N:$N, " ")-_xlfn.XLOOKUP(F7,YPP!$T:$T,YPP!$X:$X, " ")</f>
        <v>#VALUE!</v>
      </c>
      <c r="I7" t="e">
        <f t="shared" si="2"/>
        <v>#VALUE!</v>
      </c>
      <c r="K7" t="str">
        <f>_xlfn.XLOOKUP(L7,Teams!$A:$A,Teams!$B:$B, " ")</f>
        <v>Denver Broncos</v>
      </c>
      <c r="L7" t="s">
        <v>36</v>
      </c>
      <c r="M7" s="11" t="e">
        <f>_xlfn.XLOOKUP(K7,YPP!$A:$A,YPP!$P:$P, " ")-_xlfn.XLOOKUP(K7,YPP!$T:$T,YPP!$Z:$Z, " ")</f>
        <v>#VALUE!</v>
      </c>
      <c r="N7" t="e">
        <f t="shared" si="3"/>
        <v>#VALUE!</v>
      </c>
      <c r="P7" t="str">
        <f>_xlfn.XLOOKUP(Q7,Teams!$A:$A,Teams!$B:$B, " ")</f>
        <v>Denver Broncos</v>
      </c>
      <c r="Q7" t="s">
        <v>36</v>
      </c>
      <c r="R7" s="11" t="e">
        <f>_xlfn.XLOOKUP(P7,YPP!$A:$A,YPP!$Q:$Q, " ")-_xlfn.XLOOKUP(P7,YPP!$T:$T,YPP!$AA:$AA, " ")</f>
        <v>#VALUE!</v>
      </c>
      <c r="S7" t="e">
        <f t="shared" si="4"/>
        <v>#VALUE!</v>
      </c>
      <c r="X7" s="3"/>
    </row>
    <row r="8" spans="1:25" x14ac:dyDescent="0.45">
      <c r="A8" t="str">
        <f>_xlfn.XLOOKUP(B8,Teams!A:A,Teams!B:B, " ")</f>
        <v>Kansas City Chiefs</v>
      </c>
      <c r="B8" t="s">
        <v>35</v>
      </c>
      <c r="C8" s="11" t="e" cm="1">
        <f t="array" ref="C8">_xlfn.XLOOKUP(A8,YPP!$A$2:$A$33,#REF!, " ") - _xlfn.XLOOKUP(A8,YPP!$R$2:$R$33,#REF!, " ")</f>
        <v>#REF!</v>
      </c>
      <c r="D8" t="e">
        <f t="shared" si="1"/>
        <v>#REF!</v>
      </c>
      <c r="F8" t="str">
        <f>_xlfn.XLOOKUP(G8,Teams!A:A,Teams!B:B, " ")</f>
        <v>Tampa Bay Buccaneers</v>
      </c>
      <c r="G8" t="s">
        <v>32</v>
      </c>
      <c r="H8" s="11" t="e">
        <f>_xlfn.XLOOKUP(F8,YPP!$A:$A,YPP!$N:$N, " ")-_xlfn.XLOOKUP(F8,YPP!$T:$T,YPP!$X:$X, " ")</f>
        <v>#VALUE!</v>
      </c>
      <c r="I8" t="e">
        <f t="shared" si="2"/>
        <v>#VALUE!</v>
      </c>
      <c r="K8" t="str">
        <f>_xlfn.XLOOKUP(L8,Teams!$A:$A,Teams!$B:$B, " ")</f>
        <v>Tampa Bay Buccaneers</v>
      </c>
      <c r="L8" t="s">
        <v>32</v>
      </c>
      <c r="M8" s="11" t="e">
        <f>_xlfn.XLOOKUP(K8,YPP!$A:$A,YPP!$P:$P, " ")-_xlfn.XLOOKUP(K8,YPP!$T:$T,YPP!$Z:$Z, " ")</f>
        <v>#VALUE!</v>
      </c>
      <c r="N8" t="e">
        <f t="shared" si="3"/>
        <v>#VALUE!</v>
      </c>
      <c r="P8" t="str">
        <f>_xlfn.XLOOKUP(Q8,Teams!$A:$A,Teams!$B:$B, " ")</f>
        <v>Tampa Bay Buccaneers</v>
      </c>
      <c r="Q8" t="s">
        <v>32</v>
      </c>
      <c r="R8" s="11" t="e">
        <f>_xlfn.XLOOKUP(P8,YPP!$A:$A,YPP!$Q:$Q, " ")-_xlfn.XLOOKUP(P8,YPP!$T:$T,YPP!$AA:$AA, " ")</f>
        <v>#VALUE!</v>
      </c>
      <c r="S8" t="e">
        <f t="shared" si="4"/>
        <v>#VALUE!</v>
      </c>
      <c r="X8" s="3"/>
    </row>
    <row r="9" spans="1:25" x14ac:dyDescent="0.45">
      <c r="A9" t="str">
        <f>_xlfn.XLOOKUP(B9,Teams!A:A,Teams!B:B, " ")</f>
        <v>Green Bay Packers</v>
      </c>
      <c r="B9" t="s">
        <v>10</v>
      </c>
      <c r="C9" s="11" t="e" cm="1">
        <f t="array" ref="C9">_xlfn.XLOOKUP(A9,YPP!$A$2:$A$33,#REF!, " ") - _xlfn.XLOOKUP(A9,YPP!$R$2:$R$33,#REF!, " ")</f>
        <v>#REF!</v>
      </c>
      <c r="D9" t="e">
        <f t="shared" si="1"/>
        <v>#REF!</v>
      </c>
      <c r="F9" t="str">
        <f>_xlfn.XLOOKUP(G9,Teams!A:A,Teams!B:B, " ")</f>
        <v>Kansas City Chiefs</v>
      </c>
      <c r="G9" t="s">
        <v>35</v>
      </c>
      <c r="H9" s="11" t="e">
        <f>_xlfn.XLOOKUP(F9,YPP!$A:$A,YPP!$N:$N, " ")-_xlfn.XLOOKUP(F9,YPP!$T:$T,YPP!$X:$X, " ")</f>
        <v>#VALUE!</v>
      </c>
      <c r="I9" t="e">
        <f t="shared" si="2"/>
        <v>#VALUE!</v>
      </c>
      <c r="K9" t="str">
        <f>_xlfn.XLOOKUP(L9,Teams!$A:$A,Teams!$B:$B, " ")</f>
        <v>Kansas City Chiefs</v>
      </c>
      <c r="L9" t="s">
        <v>35</v>
      </c>
      <c r="M9" s="11" t="e">
        <f>_xlfn.XLOOKUP(K9,YPP!$A:$A,YPP!$P:$P, " ")-_xlfn.XLOOKUP(K9,YPP!$T:$T,YPP!$Z:$Z, " ")</f>
        <v>#VALUE!</v>
      </c>
      <c r="N9" t="e">
        <f t="shared" si="3"/>
        <v>#VALUE!</v>
      </c>
      <c r="P9" t="str">
        <f>_xlfn.XLOOKUP(Q9,Teams!$A:$A,Teams!$B:$B, " ")</f>
        <v>Kansas City Chiefs</v>
      </c>
      <c r="Q9" t="s">
        <v>35</v>
      </c>
      <c r="R9" s="11" t="e">
        <f>_xlfn.XLOOKUP(P9,YPP!$A:$A,YPP!$Q:$Q, " ")-_xlfn.XLOOKUP(P9,YPP!$T:$T,YPP!$AA:$AA, " ")</f>
        <v>#VALUE!</v>
      </c>
      <c r="S9" t="e">
        <f t="shared" si="4"/>
        <v>#VALUE!</v>
      </c>
      <c r="X9" s="3"/>
    </row>
    <row r="10" spans="1:25" x14ac:dyDescent="0.45">
      <c r="A10" t="str">
        <f>_xlfn.XLOOKUP(B10,Teams!A:A,Teams!B:B, " ")</f>
        <v>Tampa Bay Buccaneers</v>
      </c>
      <c r="B10" t="s">
        <v>32</v>
      </c>
      <c r="C10" s="11" t="e" cm="1">
        <f t="array" ref="C10">_xlfn.XLOOKUP(A10,YPP!$A$2:$A$33,#REF!, " ") - _xlfn.XLOOKUP(A10,YPP!$R$2:$R$33,#REF!, " ")</f>
        <v>#REF!</v>
      </c>
      <c r="D10" t="e">
        <f t="shared" si="1"/>
        <v>#REF!</v>
      </c>
      <c r="F10" t="str">
        <f>_xlfn.XLOOKUP(G10,Teams!A:A,Teams!B:B, " ")</f>
        <v>Los Angeles Chargers</v>
      </c>
      <c r="G10" t="s">
        <v>7</v>
      </c>
      <c r="H10" s="11" t="e">
        <f>_xlfn.XLOOKUP(F10,YPP!$A:$A,YPP!$N:$N, " ")-_xlfn.XLOOKUP(F10,YPP!$T:$T,YPP!$X:$X, " ")</f>
        <v>#VALUE!</v>
      </c>
      <c r="I10" t="e">
        <f t="shared" si="2"/>
        <v>#VALUE!</v>
      </c>
      <c r="K10" t="str">
        <f>_xlfn.XLOOKUP(L10,Teams!$A:$A,Teams!$B:$B, " ")</f>
        <v>Los Angeles Chargers</v>
      </c>
      <c r="L10" t="s">
        <v>7</v>
      </c>
      <c r="M10" s="11" t="e">
        <f>_xlfn.XLOOKUP(K10,YPP!$A:$A,YPP!$P:$P, " ")-_xlfn.XLOOKUP(K10,YPP!$T:$T,YPP!$Z:$Z, " ")</f>
        <v>#VALUE!</v>
      </c>
      <c r="N10" t="e">
        <f t="shared" si="3"/>
        <v>#VALUE!</v>
      </c>
      <c r="P10" t="str">
        <f>_xlfn.XLOOKUP(Q10,Teams!$A:$A,Teams!$B:$B, " ")</f>
        <v>Los Angeles Chargers</v>
      </c>
      <c r="Q10" t="s">
        <v>7</v>
      </c>
      <c r="R10" s="11" t="e">
        <f>_xlfn.XLOOKUP(P10,YPP!$A:$A,YPP!$Q:$Q, " ")-_xlfn.XLOOKUP(P10,YPP!$T:$T,YPP!$AA:$AA, " ")</f>
        <v>#VALUE!</v>
      </c>
      <c r="S10" t="e">
        <f t="shared" si="4"/>
        <v>#VALUE!</v>
      </c>
      <c r="X10" s="3"/>
    </row>
    <row r="11" spans="1:25" x14ac:dyDescent="0.45">
      <c r="A11" t="str">
        <f>_xlfn.XLOOKUP(B11,Teams!A:A,Teams!B:B, " ")</f>
        <v>Pittsburgh Steelers</v>
      </c>
      <c r="B11" t="s">
        <v>20</v>
      </c>
      <c r="C11" s="11" t="e" cm="1">
        <f t="array" ref="C11">_xlfn.XLOOKUP(A11,YPP!$A$2:$A$33,#REF!, " ") - _xlfn.XLOOKUP(A11,YPP!$R$2:$R$33,#REF!, " ")</f>
        <v>#REF!</v>
      </c>
      <c r="D11" t="e">
        <f t="shared" si="1"/>
        <v>#REF!</v>
      </c>
      <c r="F11" t="str">
        <f>_xlfn.XLOOKUP(G11,Teams!A:A,Teams!B:B, " ")</f>
        <v>Minnesota Vikings</v>
      </c>
      <c r="G11" t="s">
        <v>15</v>
      </c>
      <c r="H11" s="11" t="e">
        <f>_xlfn.XLOOKUP(F11,YPP!$A:$A,YPP!$N:$N, " ")-_xlfn.XLOOKUP(F11,YPP!$T:$T,YPP!$X:$X, " ")</f>
        <v>#VALUE!</v>
      </c>
      <c r="I11" t="e">
        <f t="shared" si="2"/>
        <v>#VALUE!</v>
      </c>
      <c r="K11" t="str">
        <f>_xlfn.XLOOKUP(L11,Teams!$A:$A,Teams!$B:$B, " ")</f>
        <v>Minnesota Vikings</v>
      </c>
      <c r="L11" t="s">
        <v>15</v>
      </c>
      <c r="M11" s="11" t="e">
        <f>_xlfn.XLOOKUP(K11,YPP!$A:$A,YPP!$P:$P, " ")-_xlfn.XLOOKUP(K11,YPP!$T:$T,YPP!$Z:$Z, " ")</f>
        <v>#VALUE!</v>
      </c>
      <c r="N11" t="e">
        <f t="shared" si="3"/>
        <v>#VALUE!</v>
      </c>
      <c r="P11" t="str">
        <f>_xlfn.XLOOKUP(Q11,Teams!$A:$A,Teams!$B:$B, " ")</f>
        <v>Minnesota Vikings</v>
      </c>
      <c r="Q11" t="s">
        <v>15</v>
      </c>
      <c r="R11" s="11" t="e">
        <f>_xlfn.XLOOKUP(P11,YPP!$A:$A,YPP!$Q:$Q, " ")-_xlfn.XLOOKUP(P11,YPP!$T:$T,YPP!$AA:$AA, " ")</f>
        <v>#VALUE!</v>
      </c>
      <c r="S11" t="e">
        <f t="shared" si="4"/>
        <v>#VALUE!</v>
      </c>
      <c r="X11" s="3"/>
    </row>
    <row r="12" spans="1:25" x14ac:dyDescent="0.45">
      <c r="A12" t="str">
        <f>_xlfn.XLOOKUP(B12,Teams!A:A,Teams!B:B, " ")</f>
        <v>Baltimore Ravens</v>
      </c>
      <c r="B12" t="s">
        <v>12</v>
      </c>
      <c r="C12" s="11" t="e" cm="1">
        <f t="array" ref="C12">_xlfn.XLOOKUP(A12,YPP!$A$2:$A$33,#REF!, " ") - _xlfn.XLOOKUP(A12,YPP!$R$2:$R$33,#REF!, " ")</f>
        <v>#REF!</v>
      </c>
      <c r="D12" t="e">
        <f t="shared" si="1"/>
        <v>#REF!</v>
      </c>
      <c r="F12" t="str">
        <f>_xlfn.XLOOKUP(G12,Teams!A:A,Teams!B:B, " ")</f>
        <v>Green Bay Packers</v>
      </c>
      <c r="G12" t="s">
        <v>10</v>
      </c>
      <c r="H12" s="11" t="e">
        <f>_xlfn.XLOOKUP(F12,YPP!$A:$A,YPP!$N:$N, " ")-_xlfn.XLOOKUP(F12,YPP!$T:$T,YPP!$X:$X, " ")</f>
        <v>#VALUE!</v>
      </c>
      <c r="I12" t="e">
        <f t="shared" si="2"/>
        <v>#VALUE!</v>
      </c>
      <c r="K12" t="str">
        <f>_xlfn.XLOOKUP(L12,Teams!$A:$A,Teams!$B:$B, " ")</f>
        <v>Green Bay Packers</v>
      </c>
      <c r="L12" t="s">
        <v>10</v>
      </c>
      <c r="M12" s="11" t="e">
        <f>_xlfn.XLOOKUP(K12,YPP!$A:$A,YPP!$P:$P, " ")-_xlfn.XLOOKUP(K12,YPP!$T:$T,YPP!$Z:$Z, " ")</f>
        <v>#VALUE!</v>
      </c>
      <c r="N12" t="e">
        <f t="shared" si="3"/>
        <v>#VALUE!</v>
      </c>
      <c r="P12" t="str">
        <f>_xlfn.XLOOKUP(Q12,Teams!$A:$A,Teams!$B:$B, " ")</f>
        <v>Green Bay Packers</v>
      </c>
      <c r="Q12" t="s">
        <v>10</v>
      </c>
      <c r="R12" s="11" t="e">
        <f>_xlfn.XLOOKUP(P12,YPP!$A:$A,YPP!$Q:$Q, " ")-_xlfn.XLOOKUP(P12,YPP!$T:$T,YPP!$AA:$AA, " ")</f>
        <v>#VALUE!</v>
      </c>
      <c r="S12" t="e">
        <f t="shared" si="4"/>
        <v>#VALUE!</v>
      </c>
      <c r="X12" s="3"/>
    </row>
    <row r="13" spans="1:25" x14ac:dyDescent="0.45">
      <c r="A13" t="str">
        <f>_xlfn.XLOOKUP(B13,Teams!A:A,Teams!B:B, " ")</f>
        <v>Chicago Bears</v>
      </c>
      <c r="B13" t="s">
        <v>24</v>
      </c>
      <c r="C13" s="11" t="e" cm="1">
        <f t="array" ref="C13">_xlfn.XLOOKUP(A13,YPP!$A$2:$A$33,#REF!, " ") - _xlfn.XLOOKUP(A13,YPP!$R$2:$R$33,#REF!, " ")</f>
        <v>#REF!</v>
      </c>
      <c r="D13" t="e">
        <f t="shared" si="1"/>
        <v>#REF!</v>
      </c>
      <c r="F13" t="str">
        <f>_xlfn.XLOOKUP(G13,Teams!A:A,Teams!B:B, " ")</f>
        <v>Baltimore Ravens</v>
      </c>
      <c r="G13" t="s">
        <v>12</v>
      </c>
      <c r="H13" s="11" t="e">
        <f>_xlfn.XLOOKUP(F13,YPP!$A:$A,YPP!$N:$N, " ")-_xlfn.XLOOKUP(F13,YPP!$T:$T,YPP!$X:$X, " ")</f>
        <v>#VALUE!</v>
      </c>
      <c r="I13" t="e">
        <f t="shared" si="2"/>
        <v>#VALUE!</v>
      </c>
      <c r="K13" t="str">
        <f>_xlfn.XLOOKUP(L13,Teams!$A:$A,Teams!$B:$B, " ")</f>
        <v>Baltimore Ravens</v>
      </c>
      <c r="L13" t="s">
        <v>12</v>
      </c>
      <c r="M13" s="11" t="e">
        <f>_xlfn.XLOOKUP(K13,YPP!$A:$A,YPP!$P:$P, " ")-_xlfn.XLOOKUP(K13,YPP!$T:$T,YPP!$Z:$Z, " ")</f>
        <v>#VALUE!</v>
      </c>
      <c r="N13" t="e">
        <f t="shared" si="3"/>
        <v>#VALUE!</v>
      </c>
      <c r="P13" t="str">
        <f>_xlfn.XLOOKUP(Q13,Teams!$A:$A,Teams!$B:$B, " ")</f>
        <v>Baltimore Ravens</v>
      </c>
      <c r="Q13" t="s">
        <v>12</v>
      </c>
      <c r="R13" s="11" t="e">
        <f>_xlfn.XLOOKUP(P13,YPP!$A:$A,YPP!$Q:$Q, " ")-_xlfn.XLOOKUP(P13,YPP!$T:$T,YPP!$AA:$AA, " ")</f>
        <v>#VALUE!</v>
      </c>
      <c r="S13" t="e">
        <f t="shared" si="4"/>
        <v>#VALUE!</v>
      </c>
      <c r="X13" s="3"/>
    </row>
    <row r="14" spans="1:25" x14ac:dyDescent="0.45">
      <c r="A14" t="str">
        <f>_xlfn.XLOOKUP(B14,Teams!A:A,Teams!B:B, " ")</f>
        <v>Washington Commanders</v>
      </c>
      <c r="B14" t="s">
        <v>19</v>
      </c>
      <c r="C14" s="11" t="e" cm="1">
        <f t="array" ref="C14">_xlfn.XLOOKUP(A14,YPP!$A$2:$A$33,#REF!, " ") - _xlfn.XLOOKUP(A14,YPP!$R$2:$R$33,#REF!, " ")</f>
        <v>#REF!</v>
      </c>
      <c r="D14" t="e">
        <f t="shared" si="1"/>
        <v>#REF!</v>
      </c>
      <c r="F14" t="str">
        <f>_xlfn.XLOOKUP(G14,Teams!A:A,Teams!B:B, " ")</f>
        <v>Pittsburgh Steelers</v>
      </c>
      <c r="G14" t="s">
        <v>20</v>
      </c>
      <c r="H14" s="11" t="e">
        <f>_xlfn.XLOOKUP(F14,YPP!$A:$A,YPP!$N:$N, " ")-_xlfn.XLOOKUP(F14,YPP!$T:$T,YPP!$X:$X, " ")</f>
        <v>#VALUE!</v>
      </c>
      <c r="I14" t="e">
        <f t="shared" si="2"/>
        <v>#VALUE!</v>
      </c>
      <c r="K14" t="str">
        <f>_xlfn.XLOOKUP(L14,Teams!$A:$A,Teams!$B:$B, " ")</f>
        <v>Pittsburgh Steelers</v>
      </c>
      <c r="L14" t="s">
        <v>20</v>
      </c>
      <c r="M14" s="11" t="e">
        <f>_xlfn.XLOOKUP(K14,YPP!$A:$A,YPP!$P:$P, " ")-_xlfn.XLOOKUP(K14,YPP!$T:$T,YPP!$Z:$Z, " ")</f>
        <v>#VALUE!</v>
      </c>
      <c r="N14" t="e">
        <f t="shared" si="3"/>
        <v>#VALUE!</v>
      </c>
      <c r="P14" t="str">
        <f>_xlfn.XLOOKUP(Q14,Teams!$A:$A,Teams!$B:$B, " ")</f>
        <v>Pittsburgh Steelers</v>
      </c>
      <c r="Q14" t="s">
        <v>20</v>
      </c>
      <c r="R14" s="11" t="e">
        <f>_xlfn.XLOOKUP(P14,YPP!$A:$A,YPP!$Q:$Q, " ")-_xlfn.XLOOKUP(P14,YPP!$T:$T,YPP!$AA:$AA, " ")</f>
        <v>#VALUE!</v>
      </c>
      <c r="S14" t="e">
        <f t="shared" si="4"/>
        <v>#VALUE!</v>
      </c>
      <c r="X14" s="3"/>
    </row>
    <row r="15" spans="1:25" x14ac:dyDescent="0.45">
      <c r="A15" t="str">
        <f>_xlfn.XLOOKUP(B15,Teams!A:A,Teams!B:B, " ")</f>
        <v>Cincinnati Bengals</v>
      </c>
      <c r="B15" t="s">
        <v>11</v>
      </c>
      <c r="C15" s="11" t="e" cm="1">
        <f t="array" ref="C15">_xlfn.XLOOKUP(A15,YPP!$A$2:$A$33,#REF!, " ") - _xlfn.XLOOKUP(A15,YPP!$R$2:$R$33,#REF!, " ")</f>
        <v>#REF!</v>
      </c>
      <c r="D15" t="e">
        <f t="shared" si="1"/>
        <v>#REF!</v>
      </c>
      <c r="F15" t="str">
        <f>_xlfn.XLOOKUP(G15,Teams!A:A,Teams!B:B, " ")</f>
        <v>Carolina Panthers</v>
      </c>
      <c r="G15" t="s">
        <v>38</v>
      </c>
      <c r="H15" s="11" t="e">
        <f>_xlfn.XLOOKUP(F15,YPP!$A:$A,YPP!$N:$N, " ")-_xlfn.XLOOKUP(F15,YPP!$T:$T,YPP!$X:$X, " ")</f>
        <v>#VALUE!</v>
      </c>
      <c r="I15" t="e">
        <f t="shared" si="2"/>
        <v>#VALUE!</v>
      </c>
      <c r="K15" t="str">
        <f>_xlfn.XLOOKUP(L15,Teams!$A:$A,Teams!$B:$B, " ")</f>
        <v>Carolina Panthers</v>
      </c>
      <c r="L15" t="s">
        <v>38</v>
      </c>
      <c r="M15" s="11" t="e">
        <f>_xlfn.XLOOKUP(K15,YPP!$A:$A,YPP!$P:$P, " ")-_xlfn.XLOOKUP(K15,YPP!$T:$T,YPP!$Z:$Z, " ")</f>
        <v>#VALUE!</v>
      </c>
      <c r="N15" t="e">
        <f t="shared" si="3"/>
        <v>#VALUE!</v>
      </c>
      <c r="P15" t="str">
        <f>_xlfn.XLOOKUP(Q15,Teams!$A:$A,Teams!$B:$B, " ")</f>
        <v>Carolina Panthers</v>
      </c>
      <c r="Q15" t="s">
        <v>38</v>
      </c>
      <c r="R15" s="11" t="e">
        <f>_xlfn.XLOOKUP(P15,YPP!$A:$A,YPP!$Q:$Q, " ")-_xlfn.XLOOKUP(P15,YPP!$T:$T,YPP!$AA:$AA, " ")</f>
        <v>#VALUE!</v>
      </c>
      <c r="S15" t="e">
        <f t="shared" si="4"/>
        <v>#VALUE!</v>
      </c>
      <c r="X15" s="3"/>
    </row>
    <row r="16" spans="1:25" x14ac:dyDescent="0.45">
      <c r="A16" t="str">
        <f>_xlfn.XLOOKUP(B16,Teams!A:A,Teams!B:B, " ")</f>
        <v>Los Angeles Rams</v>
      </c>
      <c r="B16" t="s">
        <v>9</v>
      </c>
      <c r="C16" s="11" t="e" cm="1">
        <f t="array" ref="C16">_xlfn.XLOOKUP(A16,YPP!$A$2:$A$33,#REF!, " ") - _xlfn.XLOOKUP(A16,YPP!$R$2:$R$33,#REF!, " ")</f>
        <v>#REF!</v>
      </c>
      <c r="D16" t="e">
        <f t="shared" si="1"/>
        <v>#REF!</v>
      </c>
      <c r="F16" t="str">
        <f>_xlfn.XLOOKUP(G16,Teams!A:A,Teams!B:B, " ")</f>
        <v>Houston Texans</v>
      </c>
      <c r="G16" t="s">
        <v>31</v>
      </c>
      <c r="H16" s="11" t="e">
        <f>_xlfn.XLOOKUP(F16,YPP!$A:$A,YPP!$N:$N, " ")-_xlfn.XLOOKUP(F16,YPP!$T:$T,YPP!$X:$X, " ")</f>
        <v>#VALUE!</v>
      </c>
      <c r="I16" t="e">
        <f t="shared" si="2"/>
        <v>#VALUE!</v>
      </c>
      <c r="K16" t="str">
        <f>_xlfn.XLOOKUP(L16,Teams!$A:$A,Teams!$B:$B, " ")</f>
        <v>Houston Texans</v>
      </c>
      <c r="L16" t="s">
        <v>31</v>
      </c>
      <c r="M16" s="11" t="e">
        <f>_xlfn.XLOOKUP(K16,YPP!$A:$A,YPP!$P:$P, " ")-_xlfn.XLOOKUP(K16,YPP!$T:$T,YPP!$Z:$Z, " ")</f>
        <v>#VALUE!</v>
      </c>
      <c r="N16" t="e">
        <f t="shared" si="3"/>
        <v>#VALUE!</v>
      </c>
      <c r="P16" t="str">
        <f>_xlfn.XLOOKUP(Q16,Teams!$A:$A,Teams!$B:$B, " ")</f>
        <v>Houston Texans</v>
      </c>
      <c r="Q16" t="s">
        <v>31</v>
      </c>
      <c r="R16" s="11" t="e">
        <f>_xlfn.XLOOKUP(P16,YPP!$A:$A,YPP!$Q:$Q, " ")-_xlfn.XLOOKUP(P16,YPP!$T:$T,YPP!$AA:$AA, " ")</f>
        <v>#VALUE!</v>
      </c>
      <c r="S16" t="e">
        <f t="shared" si="4"/>
        <v>#VALUE!</v>
      </c>
      <c r="X16" s="3"/>
    </row>
    <row r="17" spans="1:24" x14ac:dyDescent="0.45">
      <c r="A17" t="str">
        <f>_xlfn.XLOOKUP(B17,Teams!A:A,Teams!B:B, " ")</f>
        <v>Seattle Seahawks</v>
      </c>
      <c r="B17" t="s">
        <v>13</v>
      </c>
      <c r="C17" s="11" t="e" cm="1">
        <f t="array" ref="C17">_xlfn.XLOOKUP(A17,YPP!$A$2:$A$33,#REF!, " ") - _xlfn.XLOOKUP(A17,YPP!$R$2:$R$33,#REF!, " ")</f>
        <v>#REF!</v>
      </c>
      <c r="D17" t="e">
        <f t="shared" si="1"/>
        <v>#REF!</v>
      </c>
      <c r="F17" t="str">
        <f>_xlfn.XLOOKUP(G17,Teams!A:A,Teams!B:B, " ")</f>
        <v>Seattle Seahawks</v>
      </c>
      <c r="G17" t="s">
        <v>13</v>
      </c>
      <c r="H17" s="11" t="e">
        <f>_xlfn.XLOOKUP(F17,YPP!$A:$A,YPP!$N:$N, " ")-_xlfn.XLOOKUP(F17,YPP!$T:$T,YPP!$X:$X, " ")</f>
        <v>#VALUE!</v>
      </c>
      <c r="I17" t="e">
        <f t="shared" si="2"/>
        <v>#VALUE!</v>
      </c>
      <c r="K17" t="str">
        <f>_xlfn.XLOOKUP(L17,Teams!$A:$A,Teams!$B:$B, " ")</f>
        <v>Seattle Seahawks</v>
      </c>
      <c r="L17" t="s">
        <v>13</v>
      </c>
      <c r="M17" s="11" t="e">
        <f>_xlfn.XLOOKUP(K17,YPP!$A:$A,YPP!$P:$P, " ")-_xlfn.XLOOKUP(K17,YPP!$T:$T,YPP!$Z:$Z, " ")</f>
        <v>#VALUE!</v>
      </c>
      <c r="N17" t="e">
        <f t="shared" si="3"/>
        <v>#VALUE!</v>
      </c>
      <c r="P17" t="str">
        <f>_xlfn.XLOOKUP(Q17,Teams!$A:$A,Teams!$B:$B, " ")</f>
        <v>Seattle Seahawks</v>
      </c>
      <c r="Q17" t="s">
        <v>13</v>
      </c>
      <c r="R17" s="11" t="e">
        <f>_xlfn.XLOOKUP(P17,YPP!$A:$A,YPP!$Q:$Q, " ")-_xlfn.XLOOKUP(P17,YPP!$T:$T,YPP!$AA:$AA, " ")</f>
        <v>#VALUE!</v>
      </c>
      <c r="S17" t="e">
        <f t="shared" si="4"/>
        <v>#VALUE!</v>
      </c>
      <c r="X17" s="3"/>
    </row>
    <row r="18" spans="1:24" x14ac:dyDescent="0.45">
      <c r="A18" t="str">
        <f>_xlfn.XLOOKUP(B18,Teams!A:A,Teams!B:B, " ")</f>
        <v>Arizona Cardinals</v>
      </c>
      <c r="B18" t="s">
        <v>33</v>
      </c>
      <c r="C18" s="11" t="e" cm="1">
        <f t="array" ref="C18">_xlfn.XLOOKUP(A18,YPP!$A$2:$A$33,#REF!, " ") - _xlfn.XLOOKUP(A18,YPP!$R$2:$R$33,#REF!, " ")</f>
        <v>#REF!</v>
      </c>
      <c r="D18" t="e">
        <f t="shared" si="1"/>
        <v>#REF!</v>
      </c>
      <c r="F18" t="str">
        <f>_xlfn.XLOOKUP(G18,Teams!A:A,Teams!B:B, " ")</f>
        <v>Indianapolis Colts</v>
      </c>
      <c r="G18" t="s">
        <v>16</v>
      </c>
      <c r="H18" s="11" t="e">
        <f>_xlfn.XLOOKUP(F18,YPP!$A:$A,YPP!$N:$N, " ")-_xlfn.XLOOKUP(F18,YPP!$T:$T,YPP!$X:$X, " ")</f>
        <v>#VALUE!</v>
      </c>
      <c r="I18" t="e">
        <f t="shared" si="2"/>
        <v>#VALUE!</v>
      </c>
      <c r="K18" t="str">
        <f>_xlfn.XLOOKUP(L18,Teams!$A:$A,Teams!$B:$B, " ")</f>
        <v>Indianapolis Colts</v>
      </c>
      <c r="L18" t="s">
        <v>16</v>
      </c>
      <c r="M18" s="11" t="e">
        <f>_xlfn.XLOOKUP(K18,YPP!$A:$A,YPP!$P:$P, " ")-_xlfn.XLOOKUP(K18,YPP!$T:$T,YPP!$Z:$Z, " ")</f>
        <v>#VALUE!</v>
      </c>
      <c r="N18" t="e">
        <f t="shared" si="3"/>
        <v>#VALUE!</v>
      </c>
      <c r="P18" t="str">
        <f>_xlfn.XLOOKUP(Q18,Teams!$A:$A,Teams!$B:$B, " ")</f>
        <v>Indianapolis Colts</v>
      </c>
      <c r="Q18" t="s">
        <v>16</v>
      </c>
      <c r="R18" s="11" t="e">
        <f>_xlfn.XLOOKUP(P18,YPP!$A:$A,YPP!$Q:$Q, " ")-_xlfn.XLOOKUP(P18,YPP!$T:$T,YPP!$AA:$AA, " ")</f>
        <v>#VALUE!</v>
      </c>
      <c r="S18" t="e">
        <f t="shared" si="4"/>
        <v>#VALUE!</v>
      </c>
      <c r="X18" s="3"/>
    </row>
    <row r="19" spans="1:24" x14ac:dyDescent="0.45">
      <c r="A19" t="str">
        <f>_xlfn.XLOOKUP(B19,Teams!A:A,Teams!B:B, " ")</f>
        <v>New Orleans Saints</v>
      </c>
      <c r="B19" t="s">
        <v>21</v>
      </c>
      <c r="C19" s="11" t="e" cm="1">
        <f t="array" ref="C19">_xlfn.XLOOKUP(A19,YPP!$A$2:$A$33,#REF!, " ") - _xlfn.XLOOKUP(A19,YPP!$R$2:$R$33,#REF!, " ")</f>
        <v>#REF!</v>
      </c>
      <c r="D19" t="e">
        <f t="shared" si="1"/>
        <v>#REF!</v>
      </c>
      <c r="F19" t="str">
        <f>_xlfn.XLOOKUP(G19,Teams!A:A,Teams!B:B, " ")</f>
        <v>Los Angeles Rams</v>
      </c>
      <c r="G19" t="s">
        <v>9</v>
      </c>
      <c r="H19" s="11" t="e">
        <f>_xlfn.XLOOKUP(F19,YPP!$A:$A,YPP!$N:$N, " ")-_xlfn.XLOOKUP(F19,YPP!$T:$T,YPP!$X:$X, " ")</f>
        <v>#VALUE!</v>
      </c>
      <c r="I19" t="e">
        <f t="shared" si="2"/>
        <v>#VALUE!</v>
      </c>
      <c r="K19" t="str">
        <f>_xlfn.XLOOKUP(L19,Teams!$A:$A,Teams!$B:$B, " ")</f>
        <v>Los Angeles Rams</v>
      </c>
      <c r="L19" t="s">
        <v>9</v>
      </c>
      <c r="M19" s="11" t="e">
        <f>_xlfn.XLOOKUP(K19,YPP!$A:$A,YPP!$P:$P, " ")-_xlfn.XLOOKUP(K19,YPP!$T:$T,YPP!$Z:$Z, " ")</f>
        <v>#VALUE!</v>
      </c>
      <c r="N19" t="e">
        <f t="shared" si="3"/>
        <v>#VALUE!</v>
      </c>
      <c r="P19" t="str">
        <f>_xlfn.XLOOKUP(Q19,Teams!$A:$A,Teams!$B:$B, " ")</f>
        <v>Los Angeles Rams</v>
      </c>
      <c r="Q19" t="s">
        <v>9</v>
      </c>
      <c r="R19" s="11" t="e">
        <f>_xlfn.XLOOKUP(P19,YPP!$A:$A,YPP!$Q:$Q, " ")-_xlfn.XLOOKUP(P19,YPP!$T:$T,YPP!$AA:$AA, " ")</f>
        <v>#VALUE!</v>
      </c>
      <c r="S19" t="e">
        <f t="shared" si="4"/>
        <v>#VALUE!</v>
      </c>
      <c r="X19" s="3"/>
    </row>
    <row r="20" spans="1:24" x14ac:dyDescent="0.45">
      <c r="A20" t="str">
        <f>_xlfn.XLOOKUP(B20,Teams!A:A,Teams!B:B, " ")</f>
        <v>Houston Texans</v>
      </c>
      <c r="B20" t="s">
        <v>31</v>
      </c>
      <c r="C20" s="11" t="e" cm="1">
        <f t="array" ref="C20">_xlfn.XLOOKUP(A20,YPP!$A$2:$A$33,#REF!, " ") - _xlfn.XLOOKUP(A20,YPP!$R$2:$R$33,#REF!, " ")</f>
        <v>#REF!</v>
      </c>
      <c r="D20" t="e">
        <f t="shared" si="1"/>
        <v>#REF!</v>
      </c>
      <c r="F20" t="str">
        <f>_xlfn.XLOOKUP(G20,Teams!A:A,Teams!B:B, " ")</f>
        <v>Arizona Cardinals</v>
      </c>
      <c r="G20" t="s">
        <v>33</v>
      </c>
      <c r="H20" s="11" t="e">
        <f>_xlfn.XLOOKUP(F20,YPP!$A:$A,YPP!$N:$N, " ")-_xlfn.XLOOKUP(F20,YPP!$T:$T,YPP!$X:$X, " ")</f>
        <v>#VALUE!</v>
      </c>
      <c r="I20" t="e">
        <f t="shared" si="2"/>
        <v>#VALUE!</v>
      </c>
      <c r="K20" t="str">
        <f>_xlfn.XLOOKUP(L20,Teams!$A:$A,Teams!$B:$B, " ")</f>
        <v>Arizona Cardinals</v>
      </c>
      <c r="L20" t="s">
        <v>33</v>
      </c>
      <c r="M20" s="11" t="e">
        <f>_xlfn.XLOOKUP(K20,YPP!$A:$A,YPP!$P:$P, " ")-_xlfn.XLOOKUP(K20,YPP!$T:$T,YPP!$Z:$Z, " ")</f>
        <v>#VALUE!</v>
      </c>
      <c r="N20" t="e">
        <f t="shared" si="3"/>
        <v>#VALUE!</v>
      </c>
      <c r="P20" t="str">
        <f>_xlfn.XLOOKUP(Q20,Teams!$A:$A,Teams!$B:$B, " ")</f>
        <v>Arizona Cardinals</v>
      </c>
      <c r="Q20" t="s">
        <v>33</v>
      </c>
      <c r="R20" s="11" t="e">
        <f>_xlfn.XLOOKUP(P20,YPP!$A:$A,YPP!$Q:$Q, " ")-_xlfn.XLOOKUP(P20,YPP!$T:$T,YPP!$AA:$AA, " ")</f>
        <v>#VALUE!</v>
      </c>
      <c r="S20" t="e">
        <f t="shared" si="4"/>
        <v>#VALUE!</v>
      </c>
      <c r="X20" s="3"/>
    </row>
    <row r="21" spans="1:24" x14ac:dyDescent="0.45">
      <c r="A21" t="str">
        <f>_xlfn.XLOOKUP(B21,Teams!A:A,Teams!B:B, " ")</f>
        <v>Indianapolis Colts</v>
      </c>
      <c r="B21" t="s">
        <v>16</v>
      </c>
      <c r="C21" s="11" t="e" cm="1">
        <f t="array" ref="C21">_xlfn.XLOOKUP(A21,YPP!$A$2:$A$33,#REF!, " ") - _xlfn.XLOOKUP(A21,YPP!$R$2:$R$33,#REF!, " ")</f>
        <v>#REF!</v>
      </c>
      <c r="D21" t="e">
        <f t="shared" si="1"/>
        <v>#REF!</v>
      </c>
      <c r="F21" t="str">
        <f>_xlfn.XLOOKUP(G21,Teams!A:A,Teams!B:B, " ")</f>
        <v>Chicago Bears</v>
      </c>
      <c r="G21" t="s">
        <v>24</v>
      </c>
      <c r="H21" s="11" t="e">
        <f>_xlfn.XLOOKUP(F21,YPP!$A:$A,YPP!$N:$N, " ")-_xlfn.XLOOKUP(F21,YPP!$T:$T,YPP!$X:$X, " ")</f>
        <v>#VALUE!</v>
      </c>
      <c r="I21" t="e">
        <f t="shared" si="2"/>
        <v>#VALUE!</v>
      </c>
      <c r="K21" t="str">
        <f>_xlfn.XLOOKUP(L21,Teams!$A:$A,Teams!$B:$B, " ")</f>
        <v>Chicago Bears</v>
      </c>
      <c r="L21" t="s">
        <v>24</v>
      </c>
      <c r="M21" s="11" t="e">
        <f>_xlfn.XLOOKUP(K21,YPP!$A:$A,YPP!$P:$P, " ")-_xlfn.XLOOKUP(K21,YPP!$T:$T,YPP!$Z:$Z, " ")</f>
        <v>#VALUE!</v>
      </c>
      <c r="N21" t="e">
        <f t="shared" si="3"/>
        <v>#VALUE!</v>
      </c>
      <c r="P21" t="str">
        <f>_xlfn.XLOOKUP(Q21,Teams!$A:$A,Teams!$B:$B, " ")</f>
        <v>Chicago Bears</v>
      </c>
      <c r="Q21" t="s">
        <v>24</v>
      </c>
      <c r="R21" s="11" t="e">
        <f>_xlfn.XLOOKUP(P21,YPP!$A:$A,YPP!$Q:$Q, " ")-_xlfn.XLOOKUP(P21,YPP!$T:$T,YPP!$AA:$AA, " ")</f>
        <v>#VALUE!</v>
      </c>
      <c r="S21" t="e">
        <f t="shared" si="4"/>
        <v>#VALUE!</v>
      </c>
      <c r="X21" s="3"/>
    </row>
    <row r="22" spans="1:24" x14ac:dyDescent="0.45">
      <c r="A22" t="str">
        <f>_xlfn.XLOOKUP(B22,Teams!A:A,Teams!B:B, " ")</f>
        <v>Jacksonville Jaguars</v>
      </c>
      <c r="B22" t="s">
        <v>25</v>
      </c>
      <c r="C22" s="11" t="e" cm="1">
        <f t="array" ref="C22">_xlfn.XLOOKUP(A22,YPP!$A$2:$A$33,#REF!, " ") - _xlfn.XLOOKUP(A22,YPP!$R$2:$R$33,#REF!, " ")</f>
        <v>#REF!</v>
      </c>
      <c r="D22" t="e">
        <f t="shared" si="1"/>
        <v>#REF!</v>
      </c>
      <c r="F22" t="str">
        <f>_xlfn.XLOOKUP(G22,Teams!A:A,Teams!B:B, " ")</f>
        <v>New York Jets</v>
      </c>
      <c r="G22" t="s">
        <v>27</v>
      </c>
      <c r="H22" s="11" t="e">
        <f>_xlfn.XLOOKUP(F22,YPP!$A:$A,YPP!$N:$N, " ")-_xlfn.XLOOKUP(F22,YPP!$T:$T,YPP!$X:$X, " ")</f>
        <v>#VALUE!</v>
      </c>
      <c r="I22" t="e">
        <f t="shared" si="2"/>
        <v>#VALUE!</v>
      </c>
      <c r="K22" t="str">
        <f>_xlfn.XLOOKUP(L22,Teams!$A:$A,Teams!$B:$B, " ")</f>
        <v>New York Jets</v>
      </c>
      <c r="L22" t="s">
        <v>27</v>
      </c>
      <c r="M22" s="11" t="e">
        <f>_xlfn.XLOOKUP(K22,YPP!$A:$A,YPP!$P:$P, " ")-_xlfn.XLOOKUP(K22,YPP!$T:$T,YPP!$Z:$Z, " ")</f>
        <v>#VALUE!</v>
      </c>
      <c r="N22" t="e">
        <f t="shared" si="3"/>
        <v>#VALUE!</v>
      </c>
      <c r="P22" t="str">
        <f>_xlfn.XLOOKUP(Q22,Teams!$A:$A,Teams!$B:$B, " ")</f>
        <v>New York Jets</v>
      </c>
      <c r="Q22" t="s">
        <v>27</v>
      </c>
      <c r="R22" s="11" t="e">
        <f>_xlfn.XLOOKUP(P22,YPP!$A:$A,YPP!$Q:$Q, " ")-_xlfn.XLOOKUP(P22,YPP!$T:$T,YPP!$AA:$AA, " ")</f>
        <v>#VALUE!</v>
      </c>
      <c r="S22" t="e">
        <f t="shared" si="4"/>
        <v>#VALUE!</v>
      </c>
      <c r="X22" s="3"/>
    </row>
    <row r="23" spans="1:24" x14ac:dyDescent="0.45">
      <c r="A23" t="str">
        <f>_xlfn.XLOOKUP(B23,Teams!A:A,Teams!B:B, " ")</f>
        <v>Miami Dolphins</v>
      </c>
      <c r="B23" t="s">
        <v>28</v>
      </c>
      <c r="C23" s="11" t="e" cm="1">
        <f t="array" ref="C23">_xlfn.XLOOKUP(A23,YPP!$A$2:$A$33,#REF!, " ") - _xlfn.XLOOKUP(A23,YPP!$R$2:$R$33,#REF!, " ")</f>
        <v>#REF!</v>
      </c>
      <c r="D23" t="e">
        <f t="shared" si="1"/>
        <v>#REF!</v>
      </c>
      <c r="F23" t="str">
        <f>_xlfn.XLOOKUP(G23,Teams!A:A,Teams!B:B, " ")</f>
        <v>Dallas Cowboys</v>
      </c>
      <c r="G23" t="s">
        <v>17</v>
      </c>
      <c r="H23" s="11" t="e">
        <f>_xlfn.XLOOKUP(F23,YPP!$A:$A,YPP!$N:$N, " ")-_xlfn.XLOOKUP(F23,YPP!$T:$T,YPP!$X:$X, " ")</f>
        <v>#VALUE!</v>
      </c>
      <c r="I23" t="e">
        <f t="shared" si="2"/>
        <v>#VALUE!</v>
      </c>
      <c r="K23" t="str">
        <f>_xlfn.XLOOKUP(L23,Teams!$A:$A,Teams!$B:$B, " ")</f>
        <v>Dallas Cowboys</v>
      </c>
      <c r="L23" t="s">
        <v>17</v>
      </c>
      <c r="M23" s="11" t="e">
        <f>_xlfn.XLOOKUP(K23,YPP!$A:$A,YPP!$P:$P, " ")-_xlfn.XLOOKUP(K23,YPP!$T:$T,YPP!$Z:$Z, " ")</f>
        <v>#VALUE!</v>
      </c>
      <c r="N23" t="e">
        <f t="shared" si="3"/>
        <v>#VALUE!</v>
      </c>
      <c r="P23" t="str">
        <f>_xlfn.XLOOKUP(Q23,Teams!$A:$A,Teams!$B:$B, " ")</f>
        <v>Dallas Cowboys</v>
      </c>
      <c r="Q23" t="s">
        <v>17</v>
      </c>
      <c r="R23" s="11" t="e">
        <f>_xlfn.XLOOKUP(P23,YPP!$A:$A,YPP!$Q:$Q, " ")-_xlfn.XLOOKUP(P23,YPP!$T:$T,YPP!$AA:$AA, " ")</f>
        <v>#VALUE!</v>
      </c>
      <c r="S23" t="e">
        <f t="shared" si="4"/>
        <v>#VALUE!</v>
      </c>
      <c r="X23" s="3"/>
    </row>
    <row r="24" spans="1:24" x14ac:dyDescent="0.45">
      <c r="A24" t="str">
        <f>_xlfn.XLOOKUP(B24,Teams!A:A,Teams!B:B, " ")</f>
        <v>Carolina Panthers</v>
      </c>
      <c r="B24" t="s">
        <v>38</v>
      </c>
      <c r="C24" s="11" t="e" cm="1">
        <f t="array" ref="C24">_xlfn.XLOOKUP(A24,YPP!$A$2:$A$33,#REF!, " ") - _xlfn.XLOOKUP(A24,YPP!$R$2:$R$33,#REF!, " ")</f>
        <v>#REF!</v>
      </c>
      <c r="D24" t="e">
        <f t="shared" si="1"/>
        <v>#REF!</v>
      </c>
      <c r="F24" t="str">
        <f>_xlfn.XLOOKUP(G24,Teams!A:A,Teams!B:B, " ")</f>
        <v>Miami Dolphins</v>
      </c>
      <c r="G24" t="s">
        <v>28</v>
      </c>
      <c r="H24" s="11" t="e">
        <f>_xlfn.XLOOKUP(F24,YPP!$A:$A,YPP!$N:$N, " ")-_xlfn.XLOOKUP(F24,YPP!$T:$T,YPP!$X:$X, " ")</f>
        <v>#VALUE!</v>
      </c>
      <c r="I24" t="e">
        <f t="shared" si="2"/>
        <v>#VALUE!</v>
      </c>
      <c r="K24" t="str">
        <f>_xlfn.XLOOKUP(L24,Teams!$A:$A,Teams!$B:$B, " ")</f>
        <v>Miami Dolphins</v>
      </c>
      <c r="L24" t="s">
        <v>28</v>
      </c>
      <c r="M24" s="11" t="e">
        <f>_xlfn.XLOOKUP(K24,YPP!$A:$A,YPP!$P:$P, " ")-_xlfn.XLOOKUP(K24,YPP!$T:$T,YPP!$Z:$Z, " ")</f>
        <v>#VALUE!</v>
      </c>
      <c r="N24" t="e">
        <f t="shared" si="3"/>
        <v>#VALUE!</v>
      </c>
      <c r="P24" t="str">
        <f>_xlfn.XLOOKUP(Q24,Teams!$A:$A,Teams!$B:$B, " ")</f>
        <v>Miami Dolphins</v>
      </c>
      <c r="Q24" t="s">
        <v>28</v>
      </c>
      <c r="R24" s="11" t="e">
        <f>_xlfn.XLOOKUP(P24,YPP!$A:$A,YPP!$Q:$Q, " ")-_xlfn.XLOOKUP(P24,YPP!$T:$T,YPP!$AA:$AA, " ")</f>
        <v>#VALUE!</v>
      </c>
      <c r="S24" t="e">
        <f t="shared" si="4"/>
        <v>#VALUE!</v>
      </c>
      <c r="X24" s="3"/>
    </row>
    <row r="25" spans="1:24" x14ac:dyDescent="0.45">
      <c r="A25" t="str">
        <f>_xlfn.XLOOKUP(B25,Teams!A:A,Teams!B:B, " ")</f>
        <v>Atlanta Falcons</v>
      </c>
      <c r="B25" t="s">
        <v>18</v>
      </c>
      <c r="C25" s="11" t="e" cm="1">
        <f t="array" ref="C25">_xlfn.XLOOKUP(A25,YPP!$A$2:$A$33,#REF!, " ") - _xlfn.XLOOKUP(A25,YPP!$R$2:$R$33,#REF!, " ")</f>
        <v>#REF!</v>
      </c>
      <c r="D25" t="e">
        <f t="shared" si="1"/>
        <v>#REF!</v>
      </c>
      <c r="F25" t="str">
        <f>_xlfn.XLOOKUP(G25,Teams!A:A,Teams!B:B, " ")</f>
        <v>New Orleans Saints</v>
      </c>
      <c r="G25" t="s">
        <v>21</v>
      </c>
      <c r="H25" s="11" t="e">
        <f>_xlfn.XLOOKUP(F25,YPP!$A:$A,YPP!$N:$N, " ")-_xlfn.XLOOKUP(F25,YPP!$T:$T,YPP!$X:$X, " ")</f>
        <v>#VALUE!</v>
      </c>
      <c r="I25" t="e">
        <f t="shared" si="2"/>
        <v>#VALUE!</v>
      </c>
      <c r="K25" t="str">
        <f>_xlfn.XLOOKUP(L25,Teams!$A:$A,Teams!$B:$B, " ")</f>
        <v>New Orleans Saints</v>
      </c>
      <c r="L25" t="s">
        <v>21</v>
      </c>
      <c r="M25" s="11" t="e">
        <f>_xlfn.XLOOKUP(K25,YPP!$A:$A,YPP!$P:$P, " ")-_xlfn.XLOOKUP(K25,YPP!$T:$T,YPP!$Z:$Z, " ")</f>
        <v>#VALUE!</v>
      </c>
      <c r="N25" t="e">
        <f t="shared" si="3"/>
        <v>#VALUE!</v>
      </c>
      <c r="P25" t="str">
        <f>_xlfn.XLOOKUP(Q25,Teams!$A:$A,Teams!$B:$B, " ")</f>
        <v>New Orleans Saints</v>
      </c>
      <c r="Q25" t="s">
        <v>21</v>
      </c>
      <c r="R25" s="11" t="e">
        <f>_xlfn.XLOOKUP(P25,YPP!$A:$A,YPP!$Q:$Q, " ")-_xlfn.XLOOKUP(P25,YPP!$T:$T,YPP!$AA:$AA, " ")</f>
        <v>#VALUE!</v>
      </c>
      <c r="S25" t="e">
        <f t="shared" si="4"/>
        <v>#VALUE!</v>
      </c>
      <c r="X25" s="3"/>
    </row>
    <row r="26" spans="1:24" x14ac:dyDescent="0.45">
      <c r="A26" t="str">
        <f>_xlfn.XLOOKUP(B26,Teams!A:A,Teams!B:B, " ")</f>
        <v>New York Jets</v>
      </c>
      <c r="B26" t="s">
        <v>27</v>
      </c>
      <c r="C26" s="11" t="e" cm="1">
        <f t="array" ref="C26">_xlfn.XLOOKUP(A26,YPP!$A$2:$A$33,#REF!, " ") - _xlfn.XLOOKUP(A26,YPP!$R$2:$R$33,#REF!, " ")</f>
        <v>#REF!</v>
      </c>
      <c r="D26" t="e">
        <f t="shared" si="1"/>
        <v>#REF!</v>
      </c>
      <c r="F26" t="str">
        <f>_xlfn.XLOOKUP(G26,Teams!A:A,Teams!B:B, " ")</f>
        <v>Atlanta Falcons</v>
      </c>
      <c r="G26" t="s">
        <v>18</v>
      </c>
      <c r="H26" s="11" t="e">
        <f>_xlfn.XLOOKUP(F26,YPP!$A:$A,YPP!$N:$N, " ")-_xlfn.XLOOKUP(F26,YPP!$T:$T,YPP!$X:$X, " ")</f>
        <v>#VALUE!</v>
      </c>
      <c r="I26" t="e">
        <f t="shared" si="2"/>
        <v>#VALUE!</v>
      </c>
      <c r="K26" t="str">
        <f>_xlfn.XLOOKUP(L26,Teams!$A:$A,Teams!$B:$B, " ")</f>
        <v>Atlanta Falcons</v>
      </c>
      <c r="L26" t="s">
        <v>18</v>
      </c>
      <c r="M26" s="11" t="e">
        <f>_xlfn.XLOOKUP(K26,YPP!$A:$A,YPP!$P:$P, " ")-_xlfn.XLOOKUP(K26,YPP!$T:$T,YPP!$Z:$Z, " ")</f>
        <v>#VALUE!</v>
      </c>
      <c r="N26" t="e">
        <f t="shared" si="3"/>
        <v>#VALUE!</v>
      </c>
      <c r="P26" t="str">
        <f>_xlfn.XLOOKUP(Q26,Teams!$A:$A,Teams!$B:$B, " ")</f>
        <v>Atlanta Falcons</v>
      </c>
      <c r="Q26" t="s">
        <v>18</v>
      </c>
      <c r="R26" s="11" t="e">
        <f>_xlfn.XLOOKUP(P26,YPP!$A:$A,YPP!$Q:$Q, " ")-_xlfn.XLOOKUP(P26,YPP!$T:$T,YPP!$AA:$AA, " ")</f>
        <v>#VALUE!</v>
      </c>
      <c r="S26" t="e">
        <f t="shared" si="4"/>
        <v>#VALUE!</v>
      </c>
      <c r="X26" s="3"/>
    </row>
    <row r="27" spans="1:24" x14ac:dyDescent="0.45">
      <c r="A27" t="str">
        <f>_xlfn.XLOOKUP(B27,Teams!A:A,Teams!B:B, " ")</f>
        <v>Dallas Cowboys</v>
      </c>
      <c r="B27" t="s">
        <v>17</v>
      </c>
      <c r="C27" s="11" t="e" cm="1">
        <f t="array" ref="C27">_xlfn.XLOOKUP(A27,YPP!$A$2:$A$33,#REF!, " ") - _xlfn.XLOOKUP(A27,YPP!$R$2:$R$33,#REF!, " ")</f>
        <v>#REF!</v>
      </c>
      <c r="D27" t="e">
        <f t="shared" si="1"/>
        <v>#REF!</v>
      </c>
      <c r="F27" t="str">
        <f>_xlfn.XLOOKUP(G27,Teams!A:A,Teams!B:B, " ")</f>
        <v>Jacksonville Jaguars</v>
      </c>
      <c r="G27" t="s">
        <v>25</v>
      </c>
      <c r="H27" s="11" t="e">
        <f>_xlfn.XLOOKUP(F27,YPP!$A:$A,YPP!$N:$N, " ")-_xlfn.XLOOKUP(F27,YPP!$T:$T,YPP!$X:$X, " ")</f>
        <v>#VALUE!</v>
      </c>
      <c r="I27" t="e">
        <f t="shared" si="2"/>
        <v>#VALUE!</v>
      </c>
      <c r="K27" t="str">
        <f>_xlfn.XLOOKUP(L27,Teams!$A:$A,Teams!$B:$B, " ")</f>
        <v>Jacksonville Jaguars</v>
      </c>
      <c r="L27" t="s">
        <v>25</v>
      </c>
      <c r="M27" s="11" t="e">
        <f>_xlfn.XLOOKUP(K27,YPP!$A:$A,YPP!$P:$P, " ")-_xlfn.XLOOKUP(K27,YPP!$T:$T,YPP!$Z:$Z, " ")</f>
        <v>#VALUE!</v>
      </c>
      <c r="N27" t="e">
        <f t="shared" si="3"/>
        <v>#VALUE!</v>
      </c>
      <c r="P27" t="str">
        <f>_xlfn.XLOOKUP(Q27,Teams!$A:$A,Teams!$B:$B, " ")</f>
        <v>Jacksonville Jaguars</v>
      </c>
      <c r="Q27" t="s">
        <v>25</v>
      </c>
      <c r="R27" s="11" t="e">
        <f>_xlfn.XLOOKUP(P27,YPP!$A:$A,YPP!$Q:$Q, " ")-_xlfn.XLOOKUP(P27,YPP!$T:$T,YPP!$AA:$AA, " ")</f>
        <v>#VALUE!</v>
      </c>
      <c r="S27" t="e">
        <f t="shared" si="4"/>
        <v>#VALUE!</v>
      </c>
      <c r="X27" s="3"/>
    </row>
    <row r="28" spans="1:24" x14ac:dyDescent="0.45">
      <c r="A28" t="str">
        <f>_xlfn.XLOOKUP(B28,Teams!A:A,Teams!B:B, " ")</f>
        <v>New England Patriots</v>
      </c>
      <c r="B28" t="s">
        <v>34</v>
      </c>
      <c r="C28" s="11" t="e" cm="1">
        <f t="array" ref="C28">_xlfn.XLOOKUP(A28,YPP!$A$2:$A$33,#REF!, " ") - _xlfn.XLOOKUP(A28,YPP!$R$2:$R$33,#REF!, " ")</f>
        <v>#REF!</v>
      </c>
      <c r="D28" t="e">
        <f t="shared" si="1"/>
        <v>#REF!</v>
      </c>
      <c r="F28" t="str">
        <f>_xlfn.XLOOKUP(G28,Teams!A:A,Teams!B:B, " ")</f>
        <v>San Francisco 49ers</v>
      </c>
      <c r="G28" t="s">
        <v>26</v>
      </c>
      <c r="H28" s="11" t="e">
        <f>_xlfn.XLOOKUP(F28,YPP!$A:$A,YPP!$N:$N, " ")-_xlfn.XLOOKUP(F28,YPP!$T:$T,YPP!$X:$X, " ")</f>
        <v>#VALUE!</v>
      </c>
      <c r="I28" t="e">
        <f t="shared" si="2"/>
        <v>#VALUE!</v>
      </c>
      <c r="K28" t="str">
        <f>_xlfn.XLOOKUP(L28,Teams!$A:$A,Teams!$B:$B, " ")</f>
        <v>San Francisco 49ers</v>
      </c>
      <c r="L28" t="s">
        <v>26</v>
      </c>
      <c r="M28" s="11" t="e">
        <f>_xlfn.XLOOKUP(K28,YPP!$A:$A,YPP!$P:$P, " ")-_xlfn.XLOOKUP(K28,YPP!$T:$T,YPP!$Z:$Z, " ")</f>
        <v>#VALUE!</v>
      </c>
      <c r="N28" t="e">
        <f t="shared" si="3"/>
        <v>#VALUE!</v>
      </c>
      <c r="P28" t="str">
        <f>_xlfn.XLOOKUP(Q28,Teams!$A:$A,Teams!$B:$B, " ")</f>
        <v>San Francisco 49ers</v>
      </c>
      <c r="Q28" t="s">
        <v>26</v>
      </c>
      <c r="R28" s="11" t="e">
        <f>_xlfn.XLOOKUP(P28,YPP!$A:$A,YPP!$Q:$Q, " ")-_xlfn.XLOOKUP(P28,YPP!$T:$T,YPP!$AA:$AA, " ")</f>
        <v>#VALUE!</v>
      </c>
      <c r="S28" t="e">
        <f t="shared" si="4"/>
        <v>#VALUE!</v>
      </c>
      <c r="X28" s="3"/>
    </row>
    <row r="29" spans="1:24" x14ac:dyDescent="0.45">
      <c r="A29" t="str">
        <f>_xlfn.XLOOKUP(B29,Teams!A:A,Teams!B:B, " ")</f>
        <v>Las Vegas Raiders</v>
      </c>
      <c r="B29" t="s">
        <v>22</v>
      </c>
      <c r="C29" s="11" t="e" cm="1">
        <f t="array" ref="C29">_xlfn.XLOOKUP(A29,YPP!$A$2:$A$33,#REF!, " ") - _xlfn.XLOOKUP(A29,YPP!$R$2:$R$33,#REF!, " ")</f>
        <v>#REF!</v>
      </c>
      <c r="D29" t="e">
        <f t="shared" si="1"/>
        <v>#REF!</v>
      </c>
      <c r="F29" t="str">
        <f>_xlfn.XLOOKUP(G29,Teams!A:A,Teams!B:B, " ")</f>
        <v>Tennessee Titans</v>
      </c>
      <c r="G29" t="s">
        <v>29</v>
      </c>
      <c r="H29" s="11" t="e">
        <f>_xlfn.XLOOKUP(F29,YPP!$A:$A,YPP!$N:$N, " ")-_xlfn.XLOOKUP(F29,YPP!$T:$T,YPP!$X:$X, " ")</f>
        <v>#VALUE!</v>
      </c>
      <c r="I29" t="e">
        <f t="shared" si="2"/>
        <v>#VALUE!</v>
      </c>
      <c r="K29" t="str">
        <f>_xlfn.XLOOKUP(L29,Teams!$A:$A,Teams!$B:$B, " ")</f>
        <v>Tennessee Titans</v>
      </c>
      <c r="L29" t="s">
        <v>29</v>
      </c>
      <c r="M29" s="11" t="e">
        <f>_xlfn.XLOOKUP(K29,YPP!$A:$A,YPP!$P:$P, " ")-_xlfn.XLOOKUP(K29,YPP!$T:$T,YPP!$Z:$Z, " ")</f>
        <v>#VALUE!</v>
      </c>
      <c r="N29" t="e">
        <f t="shared" si="3"/>
        <v>#VALUE!</v>
      </c>
      <c r="P29" t="str">
        <f>_xlfn.XLOOKUP(Q29,Teams!$A:$A,Teams!$B:$B, " ")</f>
        <v>Tennessee Titans</v>
      </c>
      <c r="Q29" t="s">
        <v>29</v>
      </c>
      <c r="R29" s="11" t="e">
        <f>_xlfn.XLOOKUP(P29,YPP!$A:$A,YPP!$Q:$Q, " ")-_xlfn.XLOOKUP(P29,YPP!$T:$T,YPP!$AA:$AA, " ")</f>
        <v>#VALUE!</v>
      </c>
      <c r="S29" t="e">
        <f t="shared" si="4"/>
        <v>#VALUE!</v>
      </c>
      <c r="X29" s="3"/>
    </row>
    <row r="30" spans="1:24" x14ac:dyDescent="0.45">
      <c r="A30" t="str">
        <f>_xlfn.XLOOKUP(B30,Teams!A:A,Teams!B:B, " ")</f>
        <v>San Francisco 49ers</v>
      </c>
      <c r="B30" t="s">
        <v>26</v>
      </c>
      <c r="C30" s="11" t="e" cm="1">
        <f t="array" ref="C30">_xlfn.XLOOKUP(A30,YPP!$A$2:$A$33,#REF!, " ") - _xlfn.XLOOKUP(A30,YPP!$R$2:$R$33,#REF!, " ")</f>
        <v>#REF!</v>
      </c>
      <c r="D30" t="e">
        <f t="shared" si="1"/>
        <v>#REF!</v>
      </c>
      <c r="F30" t="str">
        <f>_xlfn.XLOOKUP(G30,Teams!A:A,Teams!B:B, " ")</f>
        <v>Las Vegas Raiders</v>
      </c>
      <c r="G30" t="s">
        <v>22</v>
      </c>
      <c r="H30" s="11" t="e">
        <f>_xlfn.XLOOKUP(F30,YPP!$A:$A,YPP!$N:$N, " ")-_xlfn.XLOOKUP(F30,YPP!$T:$T,YPP!$X:$X, " ")</f>
        <v>#VALUE!</v>
      </c>
      <c r="I30" t="e">
        <f t="shared" si="2"/>
        <v>#VALUE!</v>
      </c>
      <c r="K30" t="str">
        <f>_xlfn.XLOOKUP(L30,Teams!$A:$A,Teams!$B:$B, " ")</f>
        <v>Las Vegas Raiders</v>
      </c>
      <c r="L30" t="s">
        <v>22</v>
      </c>
      <c r="M30" s="11" t="e">
        <f>_xlfn.XLOOKUP(K30,YPP!$A:$A,YPP!$P:$P, " ")-_xlfn.XLOOKUP(K30,YPP!$T:$T,YPP!$Z:$Z, " ")</f>
        <v>#VALUE!</v>
      </c>
      <c r="N30" t="e">
        <f t="shared" si="3"/>
        <v>#VALUE!</v>
      </c>
      <c r="P30" t="str">
        <f>_xlfn.XLOOKUP(Q30,Teams!$A:$A,Teams!$B:$B, " ")</f>
        <v>Las Vegas Raiders</v>
      </c>
      <c r="Q30" t="s">
        <v>22</v>
      </c>
      <c r="R30" s="11" t="e">
        <f>_xlfn.XLOOKUP(P30,YPP!$A:$A,YPP!$Q:$Q, " ")-_xlfn.XLOOKUP(P30,YPP!$T:$T,YPP!$AA:$AA, " ")</f>
        <v>#VALUE!</v>
      </c>
      <c r="S30" t="e">
        <f t="shared" si="4"/>
        <v>#VALUE!</v>
      </c>
      <c r="X30" s="3"/>
    </row>
    <row r="31" spans="1:24" x14ac:dyDescent="0.45">
      <c r="A31" t="str">
        <f>_xlfn.XLOOKUP(B31,Teams!A:A,Teams!B:B, " ")</f>
        <v>New York Giants</v>
      </c>
      <c r="B31" t="s">
        <v>8</v>
      </c>
      <c r="C31" s="11" t="e" cm="1">
        <f t="array" ref="C31">_xlfn.XLOOKUP(A31,YPP!$A$2:$A$33,#REF!, " ") - _xlfn.XLOOKUP(A31,YPP!$R$2:$R$33,#REF!, " ")</f>
        <v>#REF!</v>
      </c>
      <c r="D31" t="e">
        <f t="shared" si="1"/>
        <v>#REF!</v>
      </c>
      <c r="F31" t="str">
        <f>_xlfn.XLOOKUP(G31,Teams!A:A,Teams!B:B, " ")</f>
        <v>New England Patriots</v>
      </c>
      <c r="G31" t="s">
        <v>34</v>
      </c>
      <c r="H31" s="11" t="e">
        <f>_xlfn.XLOOKUP(F31,YPP!$A:$A,YPP!$N:$N, " ")-_xlfn.XLOOKUP(F31,YPP!$T:$T,YPP!$X:$X, " ")</f>
        <v>#VALUE!</v>
      </c>
      <c r="I31" t="e">
        <f t="shared" si="2"/>
        <v>#VALUE!</v>
      </c>
      <c r="K31" t="str">
        <f>_xlfn.XLOOKUP(L31,Teams!$A:$A,Teams!$B:$B, " ")</f>
        <v>New England Patriots</v>
      </c>
      <c r="L31" t="s">
        <v>34</v>
      </c>
      <c r="M31" s="11" t="e">
        <f>_xlfn.XLOOKUP(K31,YPP!$A:$A,YPP!$P:$P, " ")-_xlfn.XLOOKUP(K31,YPP!$T:$T,YPP!$Z:$Z, " ")</f>
        <v>#VALUE!</v>
      </c>
      <c r="N31" t="e">
        <f t="shared" si="3"/>
        <v>#VALUE!</v>
      </c>
      <c r="P31" t="str">
        <f>_xlfn.XLOOKUP(Q31,Teams!$A:$A,Teams!$B:$B, " ")</f>
        <v>New England Patriots</v>
      </c>
      <c r="Q31" t="s">
        <v>34</v>
      </c>
      <c r="R31" s="11" t="e">
        <f>_xlfn.XLOOKUP(P31,YPP!$A:$A,YPP!$Q:$Q, " ")-_xlfn.XLOOKUP(P31,YPP!$T:$T,YPP!$AA:$AA, " ")</f>
        <v>#VALUE!</v>
      </c>
      <c r="S31" t="e">
        <f t="shared" si="4"/>
        <v>#VALUE!</v>
      </c>
      <c r="X31" s="3"/>
    </row>
    <row r="32" spans="1:24" x14ac:dyDescent="0.45">
      <c r="A32" t="str">
        <f>_xlfn.XLOOKUP(B32,Teams!A:A,Teams!B:B, " ")</f>
        <v>Tennessee Titans</v>
      </c>
      <c r="B32" t="s">
        <v>29</v>
      </c>
      <c r="C32" s="11" t="e" cm="1">
        <f t="array" ref="C32">_xlfn.XLOOKUP(A32,YPP!$A$2:$A$33,#REF!, " ") - _xlfn.XLOOKUP(A32,YPP!$R$2:$R$33,#REF!, " ")</f>
        <v>#REF!</v>
      </c>
      <c r="D32" t="e">
        <f t="shared" si="1"/>
        <v>#REF!</v>
      </c>
      <c r="F32" t="str">
        <f>_xlfn.XLOOKUP(G32,Teams!A:A,Teams!B:B, " ")</f>
        <v>New York Giants</v>
      </c>
      <c r="G32" t="s">
        <v>8</v>
      </c>
      <c r="H32" s="11" t="e">
        <f>_xlfn.XLOOKUP(F32,YPP!$A:$A,YPP!$N:$N, " ")-_xlfn.XLOOKUP(F32,YPP!$T:$T,YPP!$X:$X, " ")</f>
        <v>#VALUE!</v>
      </c>
      <c r="I32" t="e">
        <f t="shared" si="2"/>
        <v>#VALUE!</v>
      </c>
      <c r="K32" t="str">
        <f>_xlfn.XLOOKUP(L32,Teams!$A:$A,Teams!$B:$B, " ")</f>
        <v>New York Giants</v>
      </c>
      <c r="L32" t="s">
        <v>8</v>
      </c>
      <c r="M32" s="11" t="e">
        <f>_xlfn.XLOOKUP(K32,YPP!$A:$A,YPP!$P:$P, " ")-_xlfn.XLOOKUP(K32,YPP!$T:$T,YPP!$Z:$Z, " ")</f>
        <v>#VALUE!</v>
      </c>
      <c r="N32" t="e">
        <f t="shared" si="3"/>
        <v>#VALUE!</v>
      </c>
      <c r="P32" t="str">
        <f>_xlfn.XLOOKUP(Q32,Teams!$A:$A,Teams!$B:$B, " ")</f>
        <v>New York Giants</v>
      </c>
      <c r="Q32" t="s">
        <v>8</v>
      </c>
      <c r="R32" s="11" t="e">
        <f>_xlfn.XLOOKUP(P32,YPP!$A:$A,YPP!$Q:$Q, " ")-_xlfn.XLOOKUP(P32,YPP!$T:$T,YPP!$AA:$AA, " ")</f>
        <v>#VALUE!</v>
      </c>
      <c r="S32" t="e">
        <f t="shared" si="4"/>
        <v>#VALUE!</v>
      </c>
      <c r="X32" s="3"/>
    </row>
    <row r="33" spans="1:24" ht="14.65" thickBot="1" x14ac:dyDescent="0.5">
      <c r="A33" t="str">
        <f>_xlfn.XLOOKUP(B33,Teams!A:A,Teams!B:B, " ")</f>
        <v>Cleveland Browns</v>
      </c>
      <c r="B33" s="4" t="s">
        <v>30</v>
      </c>
      <c r="C33" s="11" t="e" cm="1">
        <f t="array" ref="C33">_xlfn.XLOOKUP(A33,YPP!$A$2:$A$33,#REF!, " ") - _xlfn.XLOOKUP(A33,YPP!$R$2:$R$33,#REF!, " ")</f>
        <v>#REF!</v>
      </c>
      <c r="D33" t="e">
        <f t="shared" si="1"/>
        <v>#REF!</v>
      </c>
      <c r="F33" t="str">
        <f>_xlfn.XLOOKUP(G33,Teams!A:A,Teams!B:B, " ")</f>
        <v>Cleveland Browns</v>
      </c>
      <c r="G33" t="s">
        <v>30</v>
      </c>
      <c r="H33" s="11" t="e">
        <f>_xlfn.XLOOKUP(F33,YPP!$A:$A,YPP!$N:$N, " ")-_xlfn.XLOOKUP(F33,YPP!$T:$T,YPP!$X:$X, " ")</f>
        <v>#VALUE!</v>
      </c>
      <c r="I33" t="e">
        <f t="shared" si="2"/>
        <v>#VALUE!</v>
      </c>
      <c r="K33" t="str">
        <f>_xlfn.XLOOKUP(L33,Teams!$A:$A,Teams!$B:$B, " ")</f>
        <v>Cleveland Browns</v>
      </c>
      <c r="L33" t="s">
        <v>30</v>
      </c>
      <c r="M33" s="11" t="e">
        <f>_xlfn.XLOOKUP(K33,YPP!$A:$A,YPP!$P:$P, " ")-_xlfn.XLOOKUP(K33,YPP!$T:$T,YPP!$Z:$Z, " ")</f>
        <v>#VALUE!</v>
      </c>
      <c r="N33" t="e">
        <f t="shared" si="3"/>
        <v>#VALUE!</v>
      </c>
      <c r="P33" t="str">
        <f>_xlfn.XLOOKUP(Q33,Teams!$A:$A,Teams!$B:$B, " ")</f>
        <v>Cleveland Browns</v>
      </c>
      <c r="Q33" t="s">
        <v>30</v>
      </c>
      <c r="R33" s="11" t="e">
        <f>_xlfn.XLOOKUP(P33,YPP!$A:$A,YPP!$Q:$Q, " ")-_xlfn.XLOOKUP(P33,YPP!$T:$T,YPP!$AA:$AA, " ")</f>
        <v>#VALUE!</v>
      </c>
      <c r="S33" t="e">
        <f t="shared" si="4"/>
        <v>#VALUE!</v>
      </c>
      <c r="X33" s="3"/>
    </row>
    <row r="34" spans="1:24" x14ac:dyDescent="0.45">
      <c r="D34" s="6"/>
    </row>
  </sheetData>
  <mergeCells count="3">
    <mergeCell ref="F1:G1"/>
    <mergeCell ref="K1:L1"/>
    <mergeCell ref="P1:Q1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016DE-C29C-4F3E-9F9F-855FA452B8BB}">
  <dimension ref="A1:R33"/>
  <sheetViews>
    <sheetView zoomScale="90" zoomScaleNormal="90" workbookViewId="0">
      <selection activeCell="G17" sqref="G17"/>
    </sheetView>
  </sheetViews>
  <sheetFormatPr defaultRowHeight="14.25" x14ac:dyDescent="0.45"/>
  <cols>
    <col min="1" max="3" width="9.06640625" style="2"/>
  </cols>
  <sheetData>
    <row r="1" spans="1:18" x14ac:dyDescent="0.45">
      <c r="A1" s="2" t="s">
        <v>0</v>
      </c>
      <c r="B1" s="2" t="s">
        <v>1</v>
      </c>
      <c r="C1" s="2" t="s">
        <v>460</v>
      </c>
      <c r="R1" t="s">
        <v>459</v>
      </c>
    </row>
    <row r="2" spans="1:18" x14ac:dyDescent="0.45">
      <c r="A2" s="2">
        <v>1</v>
      </c>
      <c r="B2" s="2" t="e" vm="3">
        <v>#VALUE!</v>
      </c>
      <c r="C2" s="2">
        <v>0.85</v>
      </c>
      <c r="D2">
        <f>$R$2*C2</f>
        <v>17.849999999999998</v>
      </c>
      <c r="R2">
        <v>21</v>
      </c>
    </row>
    <row r="3" spans="1:18" x14ac:dyDescent="0.45">
      <c r="A3" s="2">
        <v>2</v>
      </c>
      <c r="B3" s="2" t="e" vm="4">
        <v>#VALUE!</v>
      </c>
      <c r="C3" s="2">
        <v>0.83</v>
      </c>
      <c r="D3">
        <f t="shared" ref="D3:D33" si="0">$R$2*C3</f>
        <v>17.43</v>
      </c>
    </row>
    <row r="4" spans="1:18" x14ac:dyDescent="0.45">
      <c r="A4" s="2">
        <v>3</v>
      </c>
      <c r="B4" s="2" t="e" vm="5">
        <v>#VALUE!</v>
      </c>
      <c r="C4" s="2">
        <v>0.82</v>
      </c>
      <c r="D4">
        <f t="shared" si="0"/>
        <v>17.22</v>
      </c>
    </row>
    <row r="5" spans="1:18" x14ac:dyDescent="0.45">
      <c r="A5" s="2">
        <v>4</v>
      </c>
      <c r="B5" s="2" t="e" vm="6">
        <v>#VALUE!</v>
      </c>
      <c r="C5" s="2">
        <v>0.79</v>
      </c>
      <c r="D5">
        <f t="shared" si="0"/>
        <v>16.59</v>
      </c>
    </row>
    <row r="6" spans="1:18" x14ac:dyDescent="0.45">
      <c r="A6" s="2">
        <v>5</v>
      </c>
      <c r="B6" s="2" t="e" vm="7">
        <v>#VALUE!</v>
      </c>
      <c r="C6" s="2">
        <v>0.74</v>
      </c>
      <c r="D6">
        <f t="shared" si="0"/>
        <v>15.54</v>
      </c>
    </row>
    <row r="7" spans="1:18" x14ac:dyDescent="0.45">
      <c r="A7" s="2">
        <v>6</v>
      </c>
      <c r="B7" s="2" t="e" vm="8">
        <v>#VALUE!</v>
      </c>
      <c r="C7" s="2">
        <v>0.73</v>
      </c>
      <c r="D7">
        <f t="shared" si="0"/>
        <v>15.33</v>
      </c>
    </row>
    <row r="8" spans="1:18" x14ac:dyDescent="0.45">
      <c r="A8" s="2">
        <v>7</v>
      </c>
      <c r="B8" s="2" t="e" vm="9">
        <v>#VALUE!</v>
      </c>
      <c r="C8" s="2">
        <v>0.72</v>
      </c>
      <c r="D8">
        <f t="shared" si="0"/>
        <v>15.12</v>
      </c>
    </row>
    <row r="9" spans="1:18" x14ac:dyDescent="0.45">
      <c r="A9" s="2">
        <v>8</v>
      </c>
      <c r="B9" s="2" t="e" vm="10">
        <v>#VALUE!</v>
      </c>
      <c r="C9" s="2">
        <v>0.69</v>
      </c>
      <c r="D9">
        <f t="shared" si="0"/>
        <v>14.489999999999998</v>
      </c>
    </row>
    <row r="10" spans="1:18" x14ac:dyDescent="0.45">
      <c r="A10" s="2">
        <v>9</v>
      </c>
      <c r="B10" s="2" t="e" vm="11">
        <v>#VALUE!</v>
      </c>
      <c r="C10" s="2">
        <v>0.68</v>
      </c>
      <c r="D10">
        <f t="shared" si="0"/>
        <v>14.280000000000001</v>
      </c>
    </row>
    <row r="11" spans="1:18" x14ac:dyDescent="0.45">
      <c r="A11" s="2">
        <v>10</v>
      </c>
      <c r="B11" s="2" t="e" vm="12">
        <v>#VALUE!</v>
      </c>
      <c r="C11" s="2">
        <v>0.66</v>
      </c>
      <c r="D11">
        <f t="shared" si="0"/>
        <v>13.860000000000001</v>
      </c>
    </row>
    <row r="12" spans="1:18" x14ac:dyDescent="0.45">
      <c r="A12" s="2">
        <v>11</v>
      </c>
      <c r="B12" s="2" t="e" vm="13">
        <v>#VALUE!</v>
      </c>
      <c r="C12" s="2">
        <v>0.65</v>
      </c>
      <c r="D12">
        <f t="shared" si="0"/>
        <v>13.65</v>
      </c>
    </row>
    <row r="13" spans="1:18" x14ac:dyDescent="0.45">
      <c r="A13" s="2">
        <v>12</v>
      </c>
      <c r="B13" s="2" t="e" vm="14">
        <v>#VALUE!</v>
      </c>
      <c r="C13" s="2">
        <v>0.62</v>
      </c>
      <c r="D13">
        <f t="shared" si="0"/>
        <v>13.02</v>
      </c>
    </row>
    <row r="14" spans="1:18" x14ac:dyDescent="0.45">
      <c r="A14" s="2">
        <v>13</v>
      </c>
      <c r="B14" s="2" t="e" vm="15">
        <v>#VALUE!</v>
      </c>
      <c r="C14" s="2">
        <v>0.6</v>
      </c>
      <c r="D14">
        <f t="shared" si="0"/>
        <v>12.6</v>
      </c>
    </row>
    <row r="15" spans="1:18" x14ac:dyDescent="0.45">
      <c r="A15" s="2">
        <v>14</v>
      </c>
      <c r="B15" s="2" t="e" vm="16">
        <v>#VALUE!</v>
      </c>
      <c r="C15" s="2">
        <v>0.53</v>
      </c>
      <c r="D15">
        <f t="shared" si="0"/>
        <v>11.13</v>
      </c>
    </row>
    <row r="16" spans="1:18" x14ac:dyDescent="0.45">
      <c r="A16" s="2">
        <v>15</v>
      </c>
      <c r="B16" s="2" t="e" vm="17">
        <v>#VALUE!</v>
      </c>
      <c r="C16" s="2">
        <v>0.5</v>
      </c>
      <c r="D16">
        <f t="shared" si="0"/>
        <v>10.5</v>
      </c>
    </row>
    <row r="17" spans="1:4" x14ac:dyDescent="0.45">
      <c r="A17" s="2">
        <v>16</v>
      </c>
      <c r="B17" s="2" t="e" vm="18">
        <v>#VALUE!</v>
      </c>
      <c r="C17" s="2">
        <v>0.49</v>
      </c>
      <c r="D17">
        <f t="shared" si="0"/>
        <v>10.29</v>
      </c>
    </row>
    <row r="18" spans="1:4" x14ac:dyDescent="0.45">
      <c r="A18" s="2">
        <v>17</v>
      </c>
      <c r="B18" s="2" t="e" vm="19">
        <v>#VALUE!</v>
      </c>
      <c r="C18" s="2">
        <v>0.4</v>
      </c>
      <c r="D18">
        <f t="shared" si="0"/>
        <v>8.4</v>
      </c>
    </row>
    <row r="19" spans="1:4" x14ac:dyDescent="0.45">
      <c r="A19" s="2">
        <v>18</v>
      </c>
      <c r="B19" s="2" t="e" vm="20">
        <v>#VALUE!</v>
      </c>
      <c r="C19" s="2">
        <v>0.37</v>
      </c>
      <c r="D19">
        <f t="shared" si="0"/>
        <v>7.77</v>
      </c>
    </row>
    <row r="20" spans="1:4" x14ac:dyDescent="0.45">
      <c r="A20" s="2">
        <v>19</v>
      </c>
      <c r="B20" s="2" t="e" vm="21">
        <v>#VALUE!</v>
      </c>
      <c r="C20" s="2">
        <v>0.35</v>
      </c>
      <c r="D20">
        <f t="shared" si="0"/>
        <v>7.35</v>
      </c>
    </row>
    <row r="21" spans="1:4" x14ac:dyDescent="0.45">
      <c r="A21" s="2">
        <v>20</v>
      </c>
      <c r="B21" s="2" t="e" vm="22">
        <v>#VALUE!</v>
      </c>
      <c r="C21" s="2">
        <v>0.3</v>
      </c>
      <c r="D21">
        <f t="shared" si="0"/>
        <v>6.3</v>
      </c>
    </row>
    <row r="22" spans="1:4" x14ac:dyDescent="0.45">
      <c r="A22" s="2">
        <v>21</v>
      </c>
      <c r="B22" s="2" t="e" vm="23">
        <v>#VALUE!</v>
      </c>
      <c r="C22" s="2">
        <v>0.28000000000000003</v>
      </c>
      <c r="D22">
        <f t="shared" si="0"/>
        <v>5.8800000000000008</v>
      </c>
    </row>
    <row r="23" spans="1:4" x14ac:dyDescent="0.45">
      <c r="A23" s="2">
        <v>22</v>
      </c>
      <c r="B23" s="2" t="e" vm="24">
        <v>#VALUE!</v>
      </c>
      <c r="C23" s="2">
        <v>0.27</v>
      </c>
      <c r="D23">
        <f t="shared" si="0"/>
        <v>5.67</v>
      </c>
    </row>
    <row r="24" spans="1:4" x14ac:dyDescent="0.45">
      <c r="A24" s="2">
        <v>23</v>
      </c>
      <c r="B24" s="2" t="e" vm="25">
        <v>#VALUE!</v>
      </c>
      <c r="C24" s="2">
        <v>0.25</v>
      </c>
      <c r="D24">
        <f t="shared" si="0"/>
        <v>5.25</v>
      </c>
    </row>
    <row r="25" spans="1:4" x14ac:dyDescent="0.45">
      <c r="A25" s="2">
        <v>24</v>
      </c>
      <c r="B25" s="2" t="e" vm="26">
        <v>#VALUE!</v>
      </c>
      <c r="C25" s="2">
        <v>0.24</v>
      </c>
      <c r="D25">
        <f t="shared" si="0"/>
        <v>5.04</v>
      </c>
    </row>
    <row r="26" spans="1:4" x14ac:dyDescent="0.45">
      <c r="A26" s="2">
        <v>25</v>
      </c>
      <c r="B26" s="2" t="e" vm="27">
        <v>#VALUE!</v>
      </c>
      <c r="C26" s="2">
        <v>0.23</v>
      </c>
      <c r="D26">
        <f t="shared" si="0"/>
        <v>4.83</v>
      </c>
    </row>
    <row r="27" spans="1:4" x14ac:dyDescent="0.45">
      <c r="A27" s="2">
        <v>26</v>
      </c>
      <c r="B27" s="2" t="e" vm="28">
        <v>#VALUE!</v>
      </c>
      <c r="C27" s="2">
        <v>0.18</v>
      </c>
      <c r="D27">
        <f t="shared" si="0"/>
        <v>3.78</v>
      </c>
    </row>
    <row r="28" spans="1:4" x14ac:dyDescent="0.45">
      <c r="A28" s="2">
        <v>27</v>
      </c>
      <c r="B28" s="2" t="e" vm="29">
        <v>#VALUE!</v>
      </c>
      <c r="C28" s="2">
        <v>0.15</v>
      </c>
      <c r="D28">
        <f t="shared" si="0"/>
        <v>3.15</v>
      </c>
    </row>
    <row r="29" spans="1:4" x14ac:dyDescent="0.45">
      <c r="A29" s="2">
        <v>28</v>
      </c>
      <c r="B29" s="2" t="e" vm="30">
        <v>#VALUE!</v>
      </c>
      <c r="C29" s="2">
        <v>0.14000000000000001</v>
      </c>
      <c r="D29">
        <f t="shared" si="0"/>
        <v>2.9400000000000004</v>
      </c>
    </row>
    <row r="30" spans="1:4" x14ac:dyDescent="0.45">
      <c r="A30" s="2">
        <v>29</v>
      </c>
      <c r="B30" s="2" t="e" vm="31">
        <v>#VALUE!</v>
      </c>
      <c r="C30" s="2">
        <v>0.13</v>
      </c>
      <c r="D30">
        <f t="shared" si="0"/>
        <v>2.73</v>
      </c>
    </row>
    <row r="31" spans="1:4" x14ac:dyDescent="0.45">
      <c r="A31" s="2">
        <v>30</v>
      </c>
      <c r="B31" s="2" t="e" vm="32">
        <v>#VALUE!</v>
      </c>
      <c r="C31" s="2">
        <v>0.12</v>
      </c>
      <c r="D31">
        <f t="shared" si="0"/>
        <v>2.52</v>
      </c>
    </row>
    <row r="32" spans="1:4" x14ac:dyDescent="0.45">
      <c r="A32" s="2">
        <v>31</v>
      </c>
      <c r="B32" s="2" t="e" vm="33">
        <v>#VALUE!</v>
      </c>
      <c r="C32" s="2">
        <v>0.11</v>
      </c>
      <c r="D32">
        <f t="shared" si="0"/>
        <v>2.31</v>
      </c>
    </row>
    <row r="33" spans="1:4" x14ac:dyDescent="0.45">
      <c r="A33" s="2">
        <v>32</v>
      </c>
      <c r="B33" s="2" t="e" vm="34">
        <v>#VALUE!</v>
      </c>
      <c r="C33" s="2">
        <v>0.1</v>
      </c>
      <c r="D33">
        <f t="shared" si="0"/>
        <v>2.1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F46DD-5E7C-4E05-88E6-0A3753F92C22}">
  <dimension ref="A1:AC33"/>
  <sheetViews>
    <sheetView workbookViewId="0">
      <selection activeCell="I17" sqref="I17"/>
    </sheetView>
  </sheetViews>
  <sheetFormatPr defaultRowHeight="14.25" x14ac:dyDescent="0.45"/>
  <cols>
    <col min="1" max="1" width="21.265625" bestFit="1" customWidth="1"/>
    <col min="2" max="2" width="11.6640625" bestFit="1" customWidth="1"/>
    <col min="3" max="3" width="6.9296875" bestFit="1" customWidth="1"/>
    <col min="4" max="5" width="7.53125" bestFit="1" customWidth="1"/>
    <col min="6" max="6" width="7.73046875" bestFit="1" customWidth="1"/>
    <col min="7" max="7" width="7.1328125" bestFit="1" customWidth="1"/>
    <col min="8" max="9" width="6.9296875" bestFit="1" customWidth="1"/>
    <col min="10" max="10" width="14.6640625" bestFit="1" customWidth="1"/>
    <col min="11" max="11" width="11.73046875" bestFit="1" customWidth="1"/>
    <col min="12" max="12" width="6.9296875" bestFit="1" customWidth="1"/>
    <col min="13" max="14" width="7.53125" bestFit="1" customWidth="1"/>
    <col min="15" max="15" width="7.73046875" bestFit="1" customWidth="1"/>
    <col min="16" max="16" width="7.1328125" bestFit="1" customWidth="1"/>
    <col min="17" max="18" width="6.9296875" bestFit="1" customWidth="1"/>
    <col min="19" max="19" width="10.19921875" bestFit="1" customWidth="1"/>
    <col min="20" max="20" width="11.73046875" bestFit="1" customWidth="1"/>
    <col min="21" max="21" width="6.9296875" bestFit="1" customWidth="1"/>
    <col min="22" max="22" width="11.73046875" bestFit="1" customWidth="1"/>
    <col min="23" max="23" width="6.9296875" bestFit="1" customWidth="1"/>
    <col min="24" max="25" width="7.53125" bestFit="1" customWidth="1"/>
    <col min="26" max="26" width="7.73046875" bestFit="1" customWidth="1"/>
    <col min="27" max="27" width="7.1328125" bestFit="1" customWidth="1"/>
    <col min="28" max="29" width="6.9296875" bestFit="1" customWidth="1"/>
    <col min="30" max="30" width="7" bestFit="1" customWidth="1"/>
    <col min="31" max="31" width="11.73046875" bestFit="1" customWidth="1"/>
    <col min="32" max="32" width="7" bestFit="1" customWidth="1"/>
    <col min="33" max="34" width="7.53125" bestFit="1" customWidth="1"/>
    <col min="35" max="35" width="7.6640625" bestFit="1" customWidth="1"/>
    <col min="36" max="36" width="7.1328125" bestFit="1" customWidth="1"/>
    <col min="37" max="37" width="7" bestFit="1" customWidth="1"/>
    <col min="38" max="38" width="10.19921875" bestFit="1" customWidth="1"/>
    <col min="39" max="39" width="11.73046875" bestFit="1" customWidth="1"/>
    <col min="40" max="45" width="10.19921875" bestFit="1" customWidth="1"/>
  </cols>
  <sheetData>
    <row r="1" spans="1:29" x14ac:dyDescent="0.45">
      <c r="B1" t="s">
        <v>1</v>
      </c>
      <c r="C1" t="s">
        <v>307</v>
      </c>
      <c r="D1" t="s">
        <v>3</v>
      </c>
      <c r="E1" t="s">
        <v>4</v>
      </c>
      <c r="F1" t="s">
        <v>5</v>
      </c>
      <c r="G1" t="s">
        <v>6</v>
      </c>
      <c r="H1" t="s">
        <v>2</v>
      </c>
      <c r="K1" t="s">
        <v>1</v>
      </c>
      <c r="L1" t="s">
        <v>307</v>
      </c>
      <c r="M1" t="s">
        <v>3</v>
      </c>
      <c r="N1" t="s">
        <v>4</v>
      </c>
      <c r="O1" t="s">
        <v>5</v>
      </c>
      <c r="P1" t="s">
        <v>6</v>
      </c>
      <c r="Q1" t="s">
        <v>2</v>
      </c>
    </row>
    <row r="2" spans="1:29" x14ac:dyDescent="0.45">
      <c r="A2" t="str">
        <f>_xlfn.XLOOKUP(B2,Teams!$A$2:$A$33,Teams!$B$2:$B$33, " ")</f>
        <v>Indianapolis Colts</v>
      </c>
      <c r="B2" s="26" t="s">
        <v>16</v>
      </c>
      <c r="C2" s="26" t="s">
        <v>418</v>
      </c>
      <c r="D2" s="26" t="s">
        <v>415</v>
      </c>
      <c r="E2" s="26" t="s">
        <v>1322</v>
      </c>
      <c r="F2" s="26" t="s">
        <v>425</v>
      </c>
      <c r="G2" s="26" t="s">
        <v>332</v>
      </c>
      <c r="H2">
        <v>15.1</v>
      </c>
      <c r="J2" t="str">
        <f>_xlfn.XLOOKUP(K2,Teams!$A$2:$A$33,Teams!$B$2:$B$33, " ")</f>
        <v>Los Angeles Rams</v>
      </c>
      <c r="K2" s="26" t="s">
        <v>9</v>
      </c>
      <c r="L2" s="26" t="s">
        <v>391</v>
      </c>
      <c r="M2" s="26" t="s">
        <v>1191</v>
      </c>
      <c r="N2" s="26" t="s">
        <v>2772</v>
      </c>
      <c r="O2" s="26" t="s">
        <v>434</v>
      </c>
      <c r="P2" s="26" t="s">
        <v>2209</v>
      </c>
      <c r="Q2">
        <v>15.7</v>
      </c>
    </row>
    <row r="3" spans="1:29" x14ac:dyDescent="0.45">
      <c r="A3" t="str">
        <f>_xlfn.XLOOKUP(B3,Teams!$A$2:$A$33,Teams!$B$2:$B$33, " ")</f>
        <v>Detroit Lions</v>
      </c>
      <c r="B3" s="26" t="s">
        <v>23</v>
      </c>
      <c r="C3" s="26" t="s">
        <v>401</v>
      </c>
      <c r="D3" s="26" t="s">
        <v>392</v>
      </c>
      <c r="E3" s="26" t="s">
        <v>397</v>
      </c>
      <c r="F3" s="26" t="s">
        <v>1322</v>
      </c>
      <c r="G3" s="26" t="s">
        <v>324</v>
      </c>
      <c r="H3">
        <v>12.6</v>
      </c>
      <c r="J3" t="str">
        <f>_xlfn.XLOOKUP(K3,Teams!$A$2:$A$33,Teams!$B$2:$B$33, " ")</f>
        <v>Houston Texans</v>
      </c>
      <c r="K3" s="26" t="s">
        <v>31</v>
      </c>
      <c r="L3" s="26" t="s">
        <v>1241</v>
      </c>
      <c r="M3" s="26" t="s">
        <v>312</v>
      </c>
      <c r="N3" s="26" t="s">
        <v>410</v>
      </c>
      <c r="O3" s="26" t="s">
        <v>529</v>
      </c>
      <c r="P3" s="26" t="s">
        <v>402</v>
      </c>
      <c r="Q3">
        <v>14.3</v>
      </c>
    </row>
    <row r="4" spans="1:29" x14ac:dyDescent="0.45">
      <c r="A4" t="str">
        <f>_xlfn.XLOOKUP(B4,Teams!$A$2:$A$33,Teams!$B$2:$B$33, " ")</f>
        <v>Philadelphia Eagles</v>
      </c>
      <c r="B4" s="26" t="s">
        <v>14</v>
      </c>
      <c r="C4" s="26" t="s">
        <v>425</v>
      </c>
      <c r="D4" s="26" t="s">
        <v>395</v>
      </c>
      <c r="E4" s="26" t="s">
        <v>541</v>
      </c>
      <c r="F4" s="26" t="s">
        <v>328</v>
      </c>
      <c r="G4" s="26" t="s">
        <v>401</v>
      </c>
      <c r="H4">
        <v>12.6</v>
      </c>
      <c r="J4" t="str">
        <f>_xlfn.XLOOKUP(K4,Teams!$A$2:$A$33,Teams!$B$2:$B$33, " ")</f>
        <v>Indianapolis Colts</v>
      </c>
      <c r="K4" s="26" t="s">
        <v>16</v>
      </c>
      <c r="L4" s="26" t="s">
        <v>396</v>
      </c>
      <c r="M4" s="26" t="s">
        <v>461</v>
      </c>
      <c r="N4" s="26" t="s">
        <v>534</v>
      </c>
      <c r="O4" s="26" t="s">
        <v>1869</v>
      </c>
      <c r="P4" s="26" t="s">
        <v>530</v>
      </c>
      <c r="Q4">
        <v>14.4</v>
      </c>
    </row>
    <row r="5" spans="1:29" x14ac:dyDescent="0.45">
      <c r="A5" t="str">
        <f>_xlfn.XLOOKUP(B5,Teams!$A$2:$A$33,Teams!$B$2:$B$33, " ")</f>
        <v>Pittsburgh Steelers</v>
      </c>
      <c r="B5" s="26" t="s">
        <v>20</v>
      </c>
      <c r="C5" s="26" t="s">
        <v>475</v>
      </c>
      <c r="D5" s="26" t="s">
        <v>414</v>
      </c>
      <c r="E5" s="26" t="s">
        <v>398</v>
      </c>
      <c r="F5" s="26" t="s">
        <v>431</v>
      </c>
      <c r="G5" s="26" t="s">
        <v>334</v>
      </c>
      <c r="H5">
        <v>14.5</v>
      </c>
      <c r="J5" t="str">
        <f>_xlfn.XLOOKUP(K5,Teams!$A$2:$A$33,Teams!$B$2:$B$33, " ")</f>
        <v>New England Patriots</v>
      </c>
      <c r="K5" s="26" t="s">
        <v>34</v>
      </c>
      <c r="L5" s="26" t="s">
        <v>536</v>
      </c>
      <c r="M5" s="26" t="s">
        <v>533</v>
      </c>
      <c r="N5" s="26" t="s">
        <v>2773</v>
      </c>
      <c r="O5" s="26" t="s">
        <v>535</v>
      </c>
      <c r="P5" s="26" t="s">
        <v>408</v>
      </c>
      <c r="Q5">
        <v>14</v>
      </c>
    </row>
    <row r="6" spans="1:29" x14ac:dyDescent="0.45">
      <c r="A6" t="str">
        <f>_xlfn.XLOOKUP(B6,Teams!$A$2:$A$33,Teams!$B$2:$B$33, " ")</f>
        <v>Dallas Cowboys</v>
      </c>
      <c r="B6" s="26" t="s">
        <v>17</v>
      </c>
      <c r="C6" s="26" t="s">
        <v>345</v>
      </c>
      <c r="D6" s="26" t="s">
        <v>419</v>
      </c>
      <c r="E6" s="26" t="s">
        <v>549</v>
      </c>
      <c r="F6" s="26" t="s">
        <v>490</v>
      </c>
      <c r="G6" s="26" t="s">
        <v>429</v>
      </c>
      <c r="H6">
        <v>15.9</v>
      </c>
      <c r="J6" t="str">
        <f>_xlfn.XLOOKUP(K6,Teams!$A$2:$A$33,Teams!$B$2:$B$33, " ")</f>
        <v>San Francisco 49ers</v>
      </c>
      <c r="K6" s="26" t="s">
        <v>26</v>
      </c>
      <c r="L6" s="26" t="s">
        <v>408</v>
      </c>
      <c r="M6" s="26" t="s">
        <v>537</v>
      </c>
      <c r="N6" s="26" t="s">
        <v>2195</v>
      </c>
      <c r="O6" s="26" t="s">
        <v>465</v>
      </c>
      <c r="P6" s="26" t="s">
        <v>470</v>
      </c>
      <c r="Q6">
        <v>12.4</v>
      </c>
    </row>
    <row r="7" spans="1:29" x14ac:dyDescent="0.45">
      <c r="A7" t="str">
        <f>_xlfn.XLOOKUP(B7,Teams!$A$2:$A$33,Teams!$B$2:$B$33, " ")</f>
        <v>Seattle Seahawks</v>
      </c>
      <c r="B7" s="26" t="s">
        <v>13</v>
      </c>
      <c r="C7" s="26" t="s">
        <v>324</v>
      </c>
      <c r="D7" s="26" t="s">
        <v>405</v>
      </c>
      <c r="E7" s="26" t="s">
        <v>410</v>
      </c>
      <c r="F7" s="26" t="s">
        <v>474</v>
      </c>
      <c r="G7" s="26" t="s">
        <v>468</v>
      </c>
      <c r="H7">
        <v>15.1</v>
      </c>
      <c r="J7" t="str">
        <f>_xlfn.XLOOKUP(K7,Teams!$A$2:$A$33,Teams!$B$2:$B$33, " ")</f>
        <v>Pittsburgh Steelers</v>
      </c>
      <c r="K7" s="26" t="s">
        <v>20</v>
      </c>
      <c r="L7" s="26" t="s">
        <v>408</v>
      </c>
      <c r="M7" s="26" t="s">
        <v>396</v>
      </c>
      <c r="N7" s="26" t="s">
        <v>428</v>
      </c>
      <c r="O7" s="26" t="s">
        <v>408</v>
      </c>
      <c r="P7" s="26" t="s">
        <v>408</v>
      </c>
      <c r="Q7">
        <v>16</v>
      </c>
    </row>
    <row r="8" spans="1:29" x14ac:dyDescent="0.45">
      <c r="A8" t="str">
        <f>_xlfn.XLOOKUP(B8,Teams!$A$2:$A$33,Teams!$B$2:$B$33, " ")</f>
        <v>Baltimore Ravens</v>
      </c>
      <c r="B8" s="26" t="s">
        <v>12</v>
      </c>
      <c r="C8" s="26" t="s">
        <v>541</v>
      </c>
      <c r="D8" s="26" t="s">
        <v>1120</v>
      </c>
      <c r="E8" s="26" t="s">
        <v>2770</v>
      </c>
      <c r="F8" s="26" t="s">
        <v>324</v>
      </c>
      <c r="G8" s="26" t="s">
        <v>346</v>
      </c>
      <c r="H8">
        <v>14.2</v>
      </c>
      <c r="J8" t="str">
        <f>_xlfn.XLOOKUP(K8,Teams!$A$2:$A$33,Teams!$B$2:$B$33, " ")</f>
        <v>Kansas City Chiefs</v>
      </c>
      <c r="K8" s="26" t="s">
        <v>35</v>
      </c>
      <c r="L8" s="26" t="s">
        <v>397</v>
      </c>
      <c r="M8" s="26" t="s">
        <v>394</v>
      </c>
      <c r="N8" s="26" t="s">
        <v>309</v>
      </c>
      <c r="O8" s="26" t="s">
        <v>535</v>
      </c>
      <c r="P8" s="26" t="s">
        <v>394</v>
      </c>
      <c r="Q8">
        <v>15.9</v>
      </c>
    </row>
    <row r="9" spans="1:29" x14ac:dyDescent="0.45">
      <c r="A9" t="str">
        <f>_xlfn.XLOOKUP(B9,Teams!$A$2:$A$33,Teams!$B$2:$B$33, " ")</f>
        <v>Green Bay Packers</v>
      </c>
      <c r="B9" s="26" t="s">
        <v>10</v>
      </c>
      <c r="C9" s="26" t="s">
        <v>406</v>
      </c>
      <c r="D9" s="26" t="s">
        <v>345</v>
      </c>
      <c r="E9" s="26" t="s">
        <v>1330</v>
      </c>
      <c r="F9" s="26" t="s">
        <v>392</v>
      </c>
      <c r="G9" s="26" t="s">
        <v>324</v>
      </c>
      <c r="H9">
        <v>14.1</v>
      </c>
      <c r="J9" t="str">
        <f>_xlfn.XLOOKUP(K9,Teams!$A$2:$A$33,Teams!$B$2:$B$33, " ")</f>
        <v>Seattle Seahawks</v>
      </c>
      <c r="K9" s="26" t="s">
        <v>13</v>
      </c>
      <c r="L9" s="26" t="s">
        <v>390</v>
      </c>
      <c r="M9" s="26" t="s">
        <v>538</v>
      </c>
      <c r="N9" s="26" t="s">
        <v>414</v>
      </c>
      <c r="O9" s="26" t="s">
        <v>470</v>
      </c>
      <c r="P9" s="26" t="s">
        <v>395</v>
      </c>
      <c r="Q9">
        <v>15.4</v>
      </c>
    </row>
    <row r="10" spans="1:29" x14ac:dyDescent="0.45">
      <c r="A10" t="str">
        <f>_xlfn.XLOOKUP(B10,Teams!$A$2:$A$33,Teams!$B$2:$B$33, " ")</f>
        <v>Minnesota Vikings</v>
      </c>
      <c r="B10" s="26" t="s">
        <v>15</v>
      </c>
      <c r="C10" s="26" t="s">
        <v>346</v>
      </c>
      <c r="D10" s="26" t="s">
        <v>396</v>
      </c>
      <c r="E10" s="26" t="s">
        <v>533</v>
      </c>
      <c r="F10" s="26" t="s">
        <v>345</v>
      </c>
      <c r="G10" s="26" t="s">
        <v>403</v>
      </c>
      <c r="H10">
        <v>14</v>
      </c>
      <c r="J10" t="str">
        <f>_xlfn.XLOOKUP(K10,Teams!$A$2:$A$33,Teams!$B$2:$B$33, " ")</f>
        <v>Arizona Cardinals</v>
      </c>
      <c r="K10" s="26" t="s">
        <v>33</v>
      </c>
      <c r="L10" s="26" t="s">
        <v>467</v>
      </c>
      <c r="M10" s="26" t="s">
        <v>425</v>
      </c>
      <c r="N10" s="26" t="s">
        <v>1330</v>
      </c>
      <c r="O10" s="26" t="s">
        <v>403</v>
      </c>
      <c r="P10" s="26" t="s">
        <v>433</v>
      </c>
      <c r="Q10">
        <v>15.4</v>
      </c>
    </row>
    <row r="11" spans="1:29" x14ac:dyDescent="0.45">
      <c r="A11" t="str">
        <f>_xlfn.XLOOKUP(B11,Teams!$A$2:$A$33,Teams!$B$2:$B$33, " ")</f>
        <v>New England Patriots</v>
      </c>
      <c r="B11" s="26" t="s">
        <v>34</v>
      </c>
      <c r="C11" s="26" t="s">
        <v>392</v>
      </c>
      <c r="D11" s="26" t="s">
        <v>414</v>
      </c>
      <c r="E11" s="26" t="s">
        <v>409</v>
      </c>
      <c r="F11" s="26" t="s">
        <v>430</v>
      </c>
      <c r="G11" s="26" t="s">
        <v>426</v>
      </c>
      <c r="H11">
        <v>17.2</v>
      </c>
      <c r="J11" t="str">
        <f>_xlfn.XLOOKUP(K11,Teams!$A$2:$A$33,Teams!$B$2:$B$33, " ")</f>
        <v>Jacksonville Jaguars</v>
      </c>
      <c r="K11" s="26" t="s">
        <v>25</v>
      </c>
      <c r="L11" s="26" t="s">
        <v>468</v>
      </c>
      <c r="M11" s="26" t="s">
        <v>346</v>
      </c>
      <c r="N11" s="26" t="s">
        <v>482</v>
      </c>
      <c r="O11" s="26" t="s">
        <v>556</v>
      </c>
      <c r="P11" s="26" t="s">
        <v>401</v>
      </c>
      <c r="Q11">
        <v>15.2</v>
      </c>
    </row>
    <row r="12" spans="1:29" x14ac:dyDescent="0.45">
      <c r="A12" t="str">
        <f>_xlfn.XLOOKUP(B12,Teams!$A$2:$A$33,Teams!$B$2:$B$33, " ")</f>
        <v>Washington Commanders</v>
      </c>
      <c r="B12" s="26" t="s">
        <v>19</v>
      </c>
      <c r="C12" s="26" t="s">
        <v>414</v>
      </c>
      <c r="D12" s="26" t="s">
        <v>321</v>
      </c>
      <c r="E12" s="26" t="s">
        <v>470</v>
      </c>
      <c r="F12" s="26" t="s">
        <v>404</v>
      </c>
      <c r="G12" s="26" t="s">
        <v>392</v>
      </c>
      <c r="H12">
        <v>13</v>
      </c>
      <c r="J12" t="str">
        <f>_xlfn.XLOOKUP(K12,Teams!$A$2:$A$33,Teams!$B$2:$B$33, " ")</f>
        <v>Denver Broncos</v>
      </c>
      <c r="K12" s="26" t="s">
        <v>36</v>
      </c>
      <c r="L12" s="26" t="s">
        <v>431</v>
      </c>
      <c r="M12" s="26" t="s">
        <v>541</v>
      </c>
      <c r="N12" s="26" t="s">
        <v>328</v>
      </c>
      <c r="O12" s="26" t="s">
        <v>429</v>
      </c>
      <c r="P12" s="26" t="s">
        <v>317</v>
      </c>
      <c r="Q12">
        <v>17.100000000000001</v>
      </c>
    </row>
    <row r="13" spans="1:29" x14ac:dyDescent="0.45">
      <c r="A13" t="str">
        <f>_xlfn.XLOOKUP(B13,Teams!$A$2:$A$33,Teams!$B$2:$B$33, " ")</f>
        <v>Buffalo Bills</v>
      </c>
      <c r="B13" s="26" t="s">
        <v>37</v>
      </c>
      <c r="C13" s="26" t="s">
        <v>471</v>
      </c>
      <c r="D13" s="26" t="s">
        <v>470</v>
      </c>
      <c r="E13" s="26" t="s">
        <v>1270</v>
      </c>
      <c r="F13" s="26" t="s">
        <v>398</v>
      </c>
      <c r="G13" s="26" t="s">
        <v>397</v>
      </c>
      <c r="H13">
        <v>11.8</v>
      </c>
      <c r="J13" t="str">
        <f>_xlfn.XLOOKUP(K13,Teams!$A$2:$A$33,Teams!$B$2:$B$33, " ")</f>
        <v>Washington Commanders</v>
      </c>
      <c r="K13" s="26" t="s">
        <v>19</v>
      </c>
      <c r="L13" s="26" t="s">
        <v>341</v>
      </c>
      <c r="M13" s="26" t="s">
        <v>539</v>
      </c>
      <c r="N13" s="26" t="s">
        <v>549</v>
      </c>
      <c r="O13" s="26" t="s">
        <v>533</v>
      </c>
      <c r="P13" s="26" t="s">
        <v>538</v>
      </c>
      <c r="Q13">
        <v>13.7</v>
      </c>
    </row>
    <row r="14" spans="1:29" x14ac:dyDescent="0.45">
      <c r="A14" t="str">
        <f>_xlfn.XLOOKUP(B14,Teams!$A$2:$A$33,Teams!$B$2:$B$33, " ")</f>
        <v>Tampa Bay Buccaneers</v>
      </c>
      <c r="B14" s="26" t="s">
        <v>32</v>
      </c>
      <c r="C14" s="26" t="s">
        <v>471</v>
      </c>
      <c r="D14" s="26" t="s">
        <v>414</v>
      </c>
      <c r="E14" s="26" t="s">
        <v>1207</v>
      </c>
      <c r="F14" s="26" t="s">
        <v>398</v>
      </c>
      <c r="G14" s="26" t="s">
        <v>429</v>
      </c>
      <c r="H14">
        <v>13.6</v>
      </c>
      <c r="J14" t="str">
        <f>_xlfn.XLOOKUP(K14,Teams!$A$2:$A$33,Teams!$B$2:$B$33, " ")</f>
        <v>New York Giants</v>
      </c>
      <c r="K14" s="26" t="s">
        <v>8</v>
      </c>
      <c r="L14" s="26" t="s">
        <v>399</v>
      </c>
      <c r="M14" s="26" t="s">
        <v>428</v>
      </c>
      <c r="N14" s="26" t="s">
        <v>345</v>
      </c>
      <c r="O14" s="26" t="s">
        <v>465</v>
      </c>
      <c r="P14" s="26" t="s">
        <v>405</v>
      </c>
      <c r="Q14">
        <v>14.2</v>
      </c>
    </row>
    <row r="15" spans="1:29" x14ac:dyDescent="0.45">
      <c r="A15" t="str">
        <f>_xlfn.XLOOKUP(B15,Teams!$A$2:$A$33,Teams!$B$2:$B$33, " ")</f>
        <v>Chicago Bears</v>
      </c>
      <c r="B15" s="26" t="s">
        <v>24</v>
      </c>
      <c r="C15" s="26" t="s">
        <v>405</v>
      </c>
      <c r="D15" s="26" t="s">
        <v>405</v>
      </c>
      <c r="E15" s="26" t="s">
        <v>394</v>
      </c>
      <c r="F15" s="26" t="s">
        <v>414</v>
      </c>
      <c r="G15" s="26" t="s">
        <v>342</v>
      </c>
      <c r="H15">
        <v>15.5</v>
      </c>
      <c r="J15" t="str">
        <f>_xlfn.XLOOKUP(K15,Teams!$A$2:$A$33,Teams!$B$2:$B$33, " ")</f>
        <v>Philadelphia Eagles</v>
      </c>
      <c r="K15" s="26" t="s">
        <v>14</v>
      </c>
      <c r="L15" s="26" t="s">
        <v>394</v>
      </c>
      <c r="M15" s="26" t="s">
        <v>429</v>
      </c>
      <c r="N15" s="26" t="s">
        <v>533</v>
      </c>
      <c r="O15" s="26" t="s">
        <v>468</v>
      </c>
      <c r="P15" s="26" t="s">
        <v>321</v>
      </c>
      <c r="Q15">
        <v>16</v>
      </c>
    </row>
    <row r="16" spans="1:29" x14ac:dyDescent="0.45">
      <c r="A16" t="str">
        <f>_xlfn.XLOOKUP(B16,Teams!$A$2:$A$33,Teams!$B$2:$B$33, " ")</f>
        <v>Cincinnati Bengals</v>
      </c>
      <c r="B16" s="26" t="s">
        <v>11</v>
      </c>
      <c r="C16" s="26" t="s">
        <v>538</v>
      </c>
      <c r="D16" s="26" t="s">
        <v>403</v>
      </c>
      <c r="E16" s="26" t="s">
        <v>428</v>
      </c>
      <c r="F16" s="26" t="s">
        <v>406</v>
      </c>
      <c r="G16" s="26" t="s">
        <v>317</v>
      </c>
      <c r="H16">
        <v>13.2</v>
      </c>
      <c r="J16" t="str">
        <f>_xlfn.XLOOKUP(K16,Teams!$A$2:$A$33,Teams!$B$2:$B$33, " ")</f>
        <v>Minnesota Vikings</v>
      </c>
      <c r="K16" s="26" t="s">
        <v>15</v>
      </c>
      <c r="L16" s="26" t="s">
        <v>321</v>
      </c>
      <c r="M16" s="26" t="s">
        <v>429</v>
      </c>
      <c r="N16" s="26" t="s">
        <v>541</v>
      </c>
      <c r="O16" s="26" t="s">
        <v>539</v>
      </c>
      <c r="P16" s="26" t="s">
        <v>319</v>
      </c>
      <c r="Q16">
        <v>16.7</v>
      </c>
      <c r="AB16" t="s">
        <v>455</v>
      </c>
      <c r="AC16">
        <f>10.5-12.5</f>
        <v>-2</v>
      </c>
    </row>
    <row r="17" spans="1:29" x14ac:dyDescent="0.45">
      <c r="A17" t="str">
        <f>_xlfn.XLOOKUP(B17,Teams!$A$2:$A$33,Teams!$B$2:$B$33, " ")</f>
        <v>Kansas City Chiefs</v>
      </c>
      <c r="B17" s="26" t="s">
        <v>35</v>
      </c>
      <c r="C17" s="26" t="s">
        <v>469</v>
      </c>
      <c r="D17" s="26" t="s">
        <v>428</v>
      </c>
      <c r="E17" s="26" t="s">
        <v>342</v>
      </c>
      <c r="F17" s="26" t="s">
        <v>324</v>
      </c>
      <c r="G17" s="26" t="s">
        <v>315</v>
      </c>
      <c r="H17">
        <v>13.9</v>
      </c>
      <c r="J17" t="str">
        <f>_xlfn.XLOOKUP(K17,Teams!$A$2:$A$33,Teams!$B$2:$B$33, " ")</f>
        <v>Buffalo Bills</v>
      </c>
      <c r="K17" s="26" t="s">
        <v>37</v>
      </c>
      <c r="L17" s="26" t="s">
        <v>428</v>
      </c>
      <c r="M17" s="26" t="s">
        <v>402</v>
      </c>
      <c r="N17" s="26" t="s">
        <v>534</v>
      </c>
      <c r="O17" s="26" t="s">
        <v>406</v>
      </c>
      <c r="P17" s="26" t="s">
        <v>533</v>
      </c>
      <c r="Q17">
        <v>15.8</v>
      </c>
      <c r="AB17" t="s">
        <v>456</v>
      </c>
      <c r="AC17">
        <f>14.5-15.9</f>
        <v>-1.4000000000000004</v>
      </c>
    </row>
    <row r="18" spans="1:29" x14ac:dyDescent="0.45">
      <c r="A18" t="str">
        <f>_xlfn.XLOOKUP(B18,Teams!$A$2:$A$33,Teams!$B$2:$B$33, " ")</f>
        <v>Miami Dolphins</v>
      </c>
      <c r="B18" s="26" t="s">
        <v>28</v>
      </c>
      <c r="C18" s="26" t="s">
        <v>342</v>
      </c>
      <c r="D18" s="26" t="s">
        <v>428</v>
      </c>
      <c r="E18" s="26" t="s">
        <v>889</v>
      </c>
      <c r="F18" s="26" t="s">
        <v>345</v>
      </c>
      <c r="G18" s="26" t="s">
        <v>395</v>
      </c>
      <c r="H18">
        <v>16</v>
      </c>
      <c r="J18" t="str">
        <f>_xlfn.XLOOKUP(K18,Teams!$A$2:$A$33,Teams!$B$2:$B$33, " ")</f>
        <v>Detroit Lions</v>
      </c>
      <c r="K18" s="26" t="s">
        <v>23</v>
      </c>
      <c r="L18" s="26" t="s">
        <v>469</v>
      </c>
      <c r="M18" s="26" t="s">
        <v>430</v>
      </c>
      <c r="N18" s="26" t="s">
        <v>1207</v>
      </c>
      <c r="O18" s="26" t="s">
        <v>1130</v>
      </c>
      <c r="P18" s="26" t="s">
        <v>411</v>
      </c>
      <c r="Q18">
        <v>16.3</v>
      </c>
    </row>
    <row r="19" spans="1:29" x14ac:dyDescent="0.45">
      <c r="A19" t="str">
        <f>_xlfn.XLOOKUP(B19,Teams!$A$2:$A$33,Teams!$B$2:$B$33, " ")</f>
        <v>Arizona Cardinals</v>
      </c>
      <c r="B19" s="26" t="s">
        <v>33</v>
      </c>
      <c r="C19" s="26" t="s">
        <v>428</v>
      </c>
      <c r="D19" s="26" t="s">
        <v>317</v>
      </c>
      <c r="E19" s="26" t="s">
        <v>539</v>
      </c>
      <c r="F19" s="26" t="s">
        <v>471</v>
      </c>
      <c r="G19" s="26" t="s">
        <v>431</v>
      </c>
      <c r="H19">
        <v>15.2</v>
      </c>
      <c r="J19" t="str">
        <f>_xlfn.XLOOKUP(K19,Teams!$A$2:$A$33,Teams!$B$2:$B$33, " ")</f>
        <v>Green Bay Packers</v>
      </c>
      <c r="K19" s="26" t="s">
        <v>10</v>
      </c>
      <c r="L19" s="26" t="s">
        <v>538</v>
      </c>
      <c r="M19" s="26" t="s">
        <v>398</v>
      </c>
      <c r="N19" s="26" t="s">
        <v>539</v>
      </c>
      <c r="O19" s="26" t="s">
        <v>468</v>
      </c>
      <c r="P19" s="26" t="s">
        <v>406</v>
      </c>
      <c r="Q19">
        <v>15.7</v>
      </c>
    </row>
    <row r="20" spans="1:29" x14ac:dyDescent="0.45">
      <c r="A20" t="str">
        <f>_xlfn.XLOOKUP(B20,Teams!$A$2:$A$33,Teams!$B$2:$B$33, " ")</f>
        <v>Houston Texans</v>
      </c>
      <c r="B20" s="26" t="s">
        <v>31</v>
      </c>
      <c r="C20" s="26" t="s">
        <v>429</v>
      </c>
      <c r="D20" s="26" t="s">
        <v>418</v>
      </c>
      <c r="E20" s="26" t="s">
        <v>414</v>
      </c>
      <c r="F20" s="26" t="s">
        <v>538</v>
      </c>
      <c r="G20" s="26" t="s">
        <v>430</v>
      </c>
      <c r="H20">
        <v>14.8</v>
      </c>
      <c r="J20" t="str">
        <f>_xlfn.XLOOKUP(K20,Teams!$A$2:$A$33,Teams!$B$2:$B$33, " ")</f>
        <v>Dallas Cowboys</v>
      </c>
      <c r="K20" s="26" t="s">
        <v>17</v>
      </c>
      <c r="L20" s="26" t="s">
        <v>471</v>
      </c>
      <c r="M20" s="26" t="s">
        <v>467</v>
      </c>
      <c r="N20" s="26" t="s">
        <v>470</v>
      </c>
      <c r="O20" s="26" t="s">
        <v>404</v>
      </c>
      <c r="P20" s="26" t="s">
        <v>538</v>
      </c>
      <c r="Q20">
        <v>12.9</v>
      </c>
    </row>
    <row r="21" spans="1:29" x14ac:dyDescent="0.45">
      <c r="A21" t="str">
        <f>_xlfn.XLOOKUP(B21,Teams!$A$2:$A$33,Teams!$B$2:$B$33, " ")</f>
        <v>Los Angeles Rams</v>
      </c>
      <c r="B21" s="26" t="s">
        <v>9</v>
      </c>
      <c r="C21" s="26" t="s">
        <v>429</v>
      </c>
      <c r="D21" s="26" t="s">
        <v>541</v>
      </c>
      <c r="E21" s="26" t="s">
        <v>482</v>
      </c>
      <c r="F21" s="26" t="s">
        <v>435</v>
      </c>
      <c r="G21" s="26" t="s">
        <v>425</v>
      </c>
      <c r="H21">
        <v>15.2</v>
      </c>
      <c r="J21" t="str">
        <f>_xlfn.XLOOKUP(K21,Teams!$A$2:$A$33,Teams!$B$2:$B$33, " ")</f>
        <v>Carolina Panthers</v>
      </c>
      <c r="K21" s="26" t="s">
        <v>38</v>
      </c>
      <c r="L21" s="26" t="s">
        <v>471</v>
      </c>
      <c r="M21" s="26" t="s">
        <v>392</v>
      </c>
      <c r="N21" s="26" t="s">
        <v>2651</v>
      </c>
      <c r="O21" s="26" t="s">
        <v>433</v>
      </c>
      <c r="P21" s="26" t="s">
        <v>475</v>
      </c>
      <c r="Q21">
        <v>12.9</v>
      </c>
    </row>
    <row r="22" spans="1:29" x14ac:dyDescent="0.45">
      <c r="A22" t="str">
        <f>_xlfn.XLOOKUP(B22,Teams!$A$2:$A$33,Teams!$B$2:$B$33, " ")</f>
        <v>New York Jets</v>
      </c>
      <c r="B22" s="26" t="s">
        <v>27</v>
      </c>
      <c r="C22" s="26" t="s">
        <v>430</v>
      </c>
      <c r="D22" s="26" t="s">
        <v>464</v>
      </c>
      <c r="E22" s="26" t="s">
        <v>2651</v>
      </c>
      <c r="F22" s="26" t="s">
        <v>531</v>
      </c>
      <c r="G22" s="26" t="s">
        <v>398</v>
      </c>
      <c r="H22">
        <v>15.6</v>
      </c>
      <c r="J22" t="str">
        <f>_xlfn.XLOOKUP(K22,Teams!$A$2:$A$33,Teams!$B$2:$B$33, " ")</f>
        <v>Los Angeles Chargers</v>
      </c>
      <c r="K22" s="26" t="s">
        <v>7</v>
      </c>
      <c r="L22" s="26" t="s">
        <v>471</v>
      </c>
      <c r="M22" s="26" t="s">
        <v>345</v>
      </c>
      <c r="N22" s="26" t="s">
        <v>1322</v>
      </c>
      <c r="O22" s="26" t="s">
        <v>426</v>
      </c>
      <c r="P22" s="26" t="s">
        <v>394</v>
      </c>
      <c r="Q22">
        <v>17.8</v>
      </c>
    </row>
    <row r="23" spans="1:29" x14ac:dyDescent="0.45">
      <c r="A23" t="str">
        <f>_xlfn.XLOOKUP(B23,Teams!$A$2:$A$33,Teams!$B$2:$B$33, " ")</f>
        <v>Denver Broncos</v>
      </c>
      <c r="B23" s="26" t="s">
        <v>36</v>
      </c>
      <c r="C23" s="26" t="s">
        <v>399</v>
      </c>
      <c r="D23" s="26" t="s">
        <v>431</v>
      </c>
      <c r="E23" s="26" t="s">
        <v>345</v>
      </c>
      <c r="F23" s="26" t="s">
        <v>467</v>
      </c>
      <c r="G23" s="26" t="s">
        <v>321</v>
      </c>
      <c r="H23">
        <v>13.3</v>
      </c>
      <c r="J23" t="str">
        <f>_xlfn.XLOOKUP(K23,Teams!$A$2:$A$33,Teams!$B$2:$B$33, " ")</f>
        <v>Chicago Bears</v>
      </c>
      <c r="K23" s="26" t="s">
        <v>24</v>
      </c>
      <c r="L23" s="26" t="s">
        <v>404</v>
      </c>
      <c r="M23" s="26" t="s">
        <v>431</v>
      </c>
      <c r="N23" s="26" t="s">
        <v>2206</v>
      </c>
      <c r="O23" s="26" t="s">
        <v>531</v>
      </c>
      <c r="P23" s="26" t="s">
        <v>400</v>
      </c>
      <c r="Q23">
        <v>16.3</v>
      </c>
    </row>
    <row r="24" spans="1:29" x14ac:dyDescent="0.45">
      <c r="A24" t="str">
        <f>_xlfn.XLOOKUP(B24,Teams!$A$2:$A$33,Teams!$B$2:$B$33, " ")</f>
        <v>New York Giants</v>
      </c>
      <c r="B24" s="26" t="s">
        <v>8</v>
      </c>
      <c r="C24" s="26" t="s">
        <v>317</v>
      </c>
      <c r="D24" s="26" t="s">
        <v>471</v>
      </c>
      <c r="E24" s="26" t="s">
        <v>328</v>
      </c>
      <c r="F24" s="26" t="s">
        <v>342</v>
      </c>
      <c r="G24" s="26" t="s">
        <v>531</v>
      </c>
      <c r="H24">
        <v>18.399999999999999</v>
      </c>
      <c r="J24" t="str">
        <f>_xlfn.XLOOKUP(K24,Teams!$A$2:$A$33,Teams!$B$2:$B$33, " ")</f>
        <v>Atlanta Falcons</v>
      </c>
      <c r="K24" s="26" t="s">
        <v>18</v>
      </c>
      <c r="L24" s="26" t="s">
        <v>392</v>
      </c>
      <c r="M24" s="26" t="s">
        <v>399</v>
      </c>
      <c r="N24" s="26" t="s">
        <v>395</v>
      </c>
      <c r="O24" s="26" t="s">
        <v>346</v>
      </c>
      <c r="P24" s="26" t="s">
        <v>392</v>
      </c>
      <c r="Q24">
        <v>13.9</v>
      </c>
    </row>
    <row r="25" spans="1:29" x14ac:dyDescent="0.45">
      <c r="A25" t="str">
        <f>_xlfn.XLOOKUP(B25,Teams!$A$2:$A$33,Teams!$B$2:$B$33, " ")</f>
        <v>Carolina Panthers</v>
      </c>
      <c r="B25" s="26" t="s">
        <v>38</v>
      </c>
      <c r="C25" s="26" t="s">
        <v>397</v>
      </c>
      <c r="D25" s="26" t="s">
        <v>408</v>
      </c>
      <c r="E25" s="26" t="s">
        <v>1119</v>
      </c>
      <c r="F25" s="26" t="s">
        <v>328</v>
      </c>
      <c r="G25" s="26" t="s">
        <v>2771</v>
      </c>
      <c r="H25">
        <v>14.9</v>
      </c>
      <c r="J25" t="str">
        <f>_xlfn.XLOOKUP(K25,Teams!$A$2:$A$33,Teams!$B$2:$B$33, " ")</f>
        <v>Tampa Bay Buccaneers</v>
      </c>
      <c r="K25" s="26" t="s">
        <v>32</v>
      </c>
      <c r="L25" s="26" t="s">
        <v>427</v>
      </c>
      <c r="M25" s="26" t="s">
        <v>317</v>
      </c>
      <c r="N25" s="26" t="s">
        <v>397</v>
      </c>
      <c r="O25" s="26" t="s">
        <v>334</v>
      </c>
      <c r="P25" s="26" t="s">
        <v>341</v>
      </c>
      <c r="Q25">
        <v>15.1</v>
      </c>
    </row>
    <row r="26" spans="1:29" x14ac:dyDescent="0.45">
      <c r="A26" t="str">
        <f>_xlfn.XLOOKUP(B26,Teams!$A$2:$A$33,Teams!$B$2:$B$33, " ")</f>
        <v>Jacksonville Jaguars</v>
      </c>
      <c r="B26" s="26" t="s">
        <v>25</v>
      </c>
      <c r="C26" s="26" t="s">
        <v>408</v>
      </c>
      <c r="D26" s="26" t="s">
        <v>435</v>
      </c>
      <c r="E26" s="26" t="s">
        <v>2772</v>
      </c>
      <c r="F26" s="26" t="s">
        <v>430</v>
      </c>
      <c r="G26" s="26" t="s">
        <v>2206</v>
      </c>
      <c r="H26">
        <v>16.3</v>
      </c>
      <c r="J26" t="str">
        <f>_xlfn.XLOOKUP(K26,Teams!$A$2:$A$33,Teams!$B$2:$B$33, " ")</f>
        <v>Cincinnati Bengals</v>
      </c>
      <c r="K26" s="26" t="s">
        <v>11</v>
      </c>
      <c r="L26" s="26" t="s">
        <v>541</v>
      </c>
      <c r="M26" s="26" t="s">
        <v>345</v>
      </c>
      <c r="N26" s="26" t="s">
        <v>398</v>
      </c>
      <c r="O26" s="26" t="s">
        <v>478</v>
      </c>
      <c r="P26" s="26" t="s">
        <v>414</v>
      </c>
      <c r="Q26">
        <v>13.6</v>
      </c>
    </row>
    <row r="27" spans="1:29" x14ac:dyDescent="0.45">
      <c r="A27" t="str">
        <f>_xlfn.XLOOKUP(B27,Teams!$A$2:$A$33,Teams!$B$2:$B$33, " ")</f>
        <v>New Orleans Saints</v>
      </c>
      <c r="B27" s="26" t="s">
        <v>21</v>
      </c>
      <c r="C27" s="26" t="s">
        <v>530</v>
      </c>
      <c r="D27" s="26" t="s">
        <v>399</v>
      </c>
      <c r="E27" s="26" t="s">
        <v>2206</v>
      </c>
      <c r="F27" s="26" t="s">
        <v>397</v>
      </c>
      <c r="G27" s="26" t="s">
        <v>554</v>
      </c>
      <c r="H27">
        <v>16.100000000000001</v>
      </c>
      <c r="J27" t="str">
        <f>_xlfn.XLOOKUP(K27,Teams!$A$2:$A$33,Teams!$B$2:$B$33, " ")</f>
        <v>Las Vegas Raiders</v>
      </c>
      <c r="K27" s="26" t="s">
        <v>22</v>
      </c>
      <c r="L27" s="26" t="s">
        <v>398</v>
      </c>
      <c r="M27" s="26" t="s">
        <v>400</v>
      </c>
      <c r="N27" s="26" t="s">
        <v>342</v>
      </c>
      <c r="O27" s="26" t="s">
        <v>394</v>
      </c>
      <c r="P27" s="26" t="s">
        <v>475</v>
      </c>
      <c r="Q27">
        <v>13</v>
      </c>
    </row>
    <row r="28" spans="1:29" x14ac:dyDescent="0.45">
      <c r="A28" t="str">
        <f>_xlfn.XLOOKUP(B28,Teams!$A$2:$A$33,Teams!$B$2:$B$33, " ")</f>
        <v>Cleveland Browns</v>
      </c>
      <c r="B28" s="26" t="s">
        <v>30</v>
      </c>
      <c r="C28" s="26" t="s">
        <v>492</v>
      </c>
      <c r="D28" s="26" t="s">
        <v>471</v>
      </c>
      <c r="E28" s="26" t="s">
        <v>1376</v>
      </c>
      <c r="F28" s="26" t="s">
        <v>543</v>
      </c>
      <c r="G28" s="26" t="s">
        <v>1870</v>
      </c>
      <c r="H28">
        <v>19.8</v>
      </c>
      <c r="J28" t="str">
        <f>_xlfn.XLOOKUP(K28,Teams!$A$2:$A$33,Teams!$B$2:$B$33, " ")</f>
        <v>Tennessee Titans</v>
      </c>
      <c r="K28" s="26" t="s">
        <v>29</v>
      </c>
      <c r="L28" s="26" t="s">
        <v>324</v>
      </c>
      <c r="M28" s="26" t="s">
        <v>404</v>
      </c>
      <c r="N28" s="26" t="s">
        <v>409</v>
      </c>
      <c r="O28" s="26" t="s">
        <v>330</v>
      </c>
      <c r="P28" s="26" t="s">
        <v>429</v>
      </c>
      <c r="Q28">
        <v>11.5</v>
      </c>
    </row>
    <row r="29" spans="1:29" x14ac:dyDescent="0.45">
      <c r="A29" t="str">
        <f>_xlfn.XLOOKUP(B29,Teams!$A$2:$A$33,Teams!$B$2:$B$33, " ")</f>
        <v>Tennessee Titans</v>
      </c>
      <c r="B29" s="26" t="s">
        <v>29</v>
      </c>
      <c r="C29" s="26" t="s">
        <v>465</v>
      </c>
      <c r="D29" s="26" t="s">
        <v>313</v>
      </c>
      <c r="E29" s="26" t="s">
        <v>2773</v>
      </c>
      <c r="F29" s="26" t="s">
        <v>468</v>
      </c>
      <c r="G29" s="26" t="s">
        <v>311</v>
      </c>
      <c r="H29">
        <v>16.600000000000001</v>
      </c>
      <c r="J29" t="str">
        <f>_xlfn.XLOOKUP(K29,Teams!$A$2:$A$33,Teams!$B$2:$B$33, " ")</f>
        <v>New Orleans Saints</v>
      </c>
      <c r="K29" s="26" t="s">
        <v>21</v>
      </c>
      <c r="L29" s="26" t="s">
        <v>543</v>
      </c>
      <c r="M29" s="26" t="s">
        <v>395</v>
      </c>
      <c r="N29" s="26" t="s">
        <v>394</v>
      </c>
      <c r="O29" s="26" t="s">
        <v>468</v>
      </c>
      <c r="P29" s="26" t="s">
        <v>413</v>
      </c>
      <c r="Q29">
        <v>16.2</v>
      </c>
    </row>
    <row r="30" spans="1:29" x14ac:dyDescent="0.45">
      <c r="A30" t="str">
        <f>_xlfn.XLOOKUP(B30,Teams!$A$2:$A$33,Teams!$B$2:$B$33, " ")</f>
        <v>Los Angeles Chargers</v>
      </c>
      <c r="B30" s="26" t="s">
        <v>7</v>
      </c>
      <c r="C30" s="26" t="s">
        <v>396</v>
      </c>
      <c r="D30" s="26" t="s">
        <v>391</v>
      </c>
      <c r="E30" s="26" t="s">
        <v>534</v>
      </c>
      <c r="F30" s="26" t="s">
        <v>2201</v>
      </c>
      <c r="G30" s="26" t="s">
        <v>317</v>
      </c>
      <c r="H30">
        <v>13.9</v>
      </c>
      <c r="J30" t="str">
        <f>_xlfn.XLOOKUP(K30,Teams!$A$2:$A$33,Teams!$B$2:$B$33, " ")</f>
        <v>New York Jets</v>
      </c>
      <c r="K30" s="26" t="s">
        <v>27</v>
      </c>
      <c r="L30" s="26" t="s">
        <v>409</v>
      </c>
      <c r="M30" s="26" t="s">
        <v>467</v>
      </c>
      <c r="N30" s="26" t="s">
        <v>1119</v>
      </c>
      <c r="O30" s="26" t="s">
        <v>478</v>
      </c>
      <c r="P30" s="26" t="s">
        <v>541</v>
      </c>
      <c r="Q30">
        <v>13.2</v>
      </c>
    </row>
    <row r="31" spans="1:29" x14ac:dyDescent="0.45">
      <c r="A31" t="str">
        <f>_xlfn.XLOOKUP(B31,Teams!$A$2:$A$33,Teams!$B$2:$B$33, " ")</f>
        <v>San Francisco 49ers</v>
      </c>
      <c r="B31" s="26" t="s">
        <v>26</v>
      </c>
      <c r="C31" s="26" t="s">
        <v>532</v>
      </c>
      <c r="D31" s="26" t="s">
        <v>492</v>
      </c>
      <c r="E31" s="26" t="s">
        <v>395</v>
      </c>
      <c r="F31" s="26" t="s">
        <v>1241</v>
      </c>
      <c r="G31" s="26" t="s">
        <v>535</v>
      </c>
      <c r="H31">
        <v>16.399999999999999</v>
      </c>
      <c r="J31" t="str">
        <f>_xlfn.XLOOKUP(K31,Teams!$A$2:$A$33,Teams!$B$2:$B$33, " ")</f>
        <v>Miami Dolphins</v>
      </c>
      <c r="K31" s="26" t="s">
        <v>28</v>
      </c>
      <c r="L31" s="26" t="s">
        <v>426</v>
      </c>
      <c r="M31" s="26" t="s">
        <v>425</v>
      </c>
      <c r="N31" s="26" t="s">
        <v>1376</v>
      </c>
      <c r="O31" s="26" t="s">
        <v>405</v>
      </c>
      <c r="P31" s="26" t="s">
        <v>418</v>
      </c>
      <c r="Q31">
        <v>14.7</v>
      </c>
    </row>
    <row r="32" spans="1:29" x14ac:dyDescent="0.45">
      <c r="A32" t="str">
        <f>_xlfn.XLOOKUP(B32,Teams!$A$2:$A$33,Teams!$B$2:$B$33, " ")</f>
        <v>Las Vegas Raiders</v>
      </c>
      <c r="B32" s="26" t="s">
        <v>22</v>
      </c>
      <c r="C32" s="26" t="s">
        <v>391</v>
      </c>
      <c r="D32" s="26" t="s">
        <v>1194</v>
      </c>
      <c r="E32" s="26" t="s">
        <v>309</v>
      </c>
      <c r="F32" s="26" t="s">
        <v>431</v>
      </c>
      <c r="G32" s="26" t="s">
        <v>1144</v>
      </c>
      <c r="H32">
        <v>16.7</v>
      </c>
      <c r="J32" t="str">
        <f>_xlfn.XLOOKUP(K32,Teams!$A$2:$A$33,Teams!$B$2:$B$33, " ")</f>
        <v>Cleveland Browns</v>
      </c>
      <c r="K32" s="26" t="s">
        <v>30</v>
      </c>
      <c r="L32" s="26" t="s">
        <v>425</v>
      </c>
      <c r="M32" s="26" t="s">
        <v>2206</v>
      </c>
      <c r="N32" s="26" t="s">
        <v>889</v>
      </c>
      <c r="O32" s="26" t="s">
        <v>313</v>
      </c>
      <c r="P32" s="26" t="s">
        <v>412</v>
      </c>
      <c r="Q32">
        <v>13.4</v>
      </c>
    </row>
    <row r="33" spans="1:17" x14ac:dyDescent="0.45">
      <c r="A33" t="str">
        <f>_xlfn.XLOOKUP(B33,Teams!$A$2:$A$33,Teams!$B$2:$B$33, " ")</f>
        <v>Atlanta Falcons</v>
      </c>
      <c r="B33" s="26" t="s">
        <v>18</v>
      </c>
      <c r="C33" s="26" t="s">
        <v>1198</v>
      </c>
      <c r="D33" s="26" t="s">
        <v>465</v>
      </c>
      <c r="E33" s="26" t="s">
        <v>2195</v>
      </c>
      <c r="F33" s="26" t="s">
        <v>397</v>
      </c>
      <c r="G33" s="26" t="s">
        <v>1066</v>
      </c>
      <c r="H33">
        <v>16.2</v>
      </c>
      <c r="J33" t="str">
        <f>_xlfn.XLOOKUP(K33,Teams!$A$2:$A$33,Teams!$B$2:$B$33, " ")</f>
        <v>Baltimore Ravens</v>
      </c>
      <c r="K33" s="26" t="s">
        <v>12</v>
      </c>
      <c r="L33" s="26" t="s">
        <v>425</v>
      </c>
      <c r="M33" s="26" t="s">
        <v>1322</v>
      </c>
      <c r="N33" s="26" t="s">
        <v>428</v>
      </c>
      <c r="O33" s="26" t="s">
        <v>328</v>
      </c>
      <c r="P33" s="26" t="s">
        <v>330</v>
      </c>
      <c r="Q33">
        <v>15.1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5ECC8-4066-4F62-A9B6-84AAA44598AB}">
  <dimension ref="A1:AB191"/>
  <sheetViews>
    <sheetView topLeftCell="A143" workbookViewId="0">
      <selection activeCell="Q169" sqref="Q169"/>
    </sheetView>
  </sheetViews>
  <sheetFormatPr defaultRowHeight="14.25" x14ac:dyDescent="0.45"/>
  <cols>
    <col min="1" max="1" width="5" bestFit="1" customWidth="1"/>
    <col min="2" max="2" width="21.265625" bestFit="1" customWidth="1"/>
    <col min="3" max="3" width="4.19921875" bestFit="1" customWidth="1"/>
    <col min="4" max="4" width="5.796875" bestFit="1" customWidth="1"/>
    <col min="5" max="5" width="6.796875" bestFit="1" customWidth="1"/>
    <col min="6" max="6" width="5.796875" bestFit="1" customWidth="1"/>
    <col min="7" max="7" width="5.6640625" bestFit="1" customWidth="1"/>
    <col min="8" max="8" width="5.06640625" bestFit="1" customWidth="1"/>
    <col min="9" max="9" width="4.73046875" bestFit="1" customWidth="1"/>
    <col min="10" max="10" width="6.59765625" bestFit="1" customWidth="1"/>
    <col min="11" max="11" width="6.6640625" bestFit="1" customWidth="1"/>
    <col min="12" max="12" width="5.796875" bestFit="1" customWidth="1"/>
    <col min="13" max="13" width="7.59765625" bestFit="1" customWidth="1"/>
    <col min="14" max="14" width="5" bestFit="1" customWidth="1"/>
    <col min="15" max="15" width="5.06640625" bestFit="1" customWidth="1"/>
    <col min="16" max="16" width="6.9296875" bestFit="1" customWidth="1"/>
    <col min="17" max="17" width="8.3984375" bestFit="1" customWidth="1"/>
    <col min="18" max="18" width="7" bestFit="1" customWidth="1"/>
    <col min="19" max="19" width="7.59765625" bestFit="1" customWidth="1"/>
    <col min="20" max="20" width="6.796875" bestFit="1" customWidth="1"/>
    <col min="21" max="21" width="5.6640625" bestFit="1" customWidth="1"/>
    <col min="22" max="22" width="8.3984375" bestFit="1" customWidth="1"/>
    <col min="23" max="23" width="6" bestFit="1" customWidth="1"/>
    <col min="24" max="24" width="7.59765625" bestFit="1" customWidth="1"/>
    <col min="25" max="25" width="7.33203125" bestFit="1" customWidth="1"/>
    <col min="26" max="26" width="6.3984375" bestFit="1" customWidth="1"/>
    <col min="27" max="27" width="6.53125" bestFit="1" customWidth="1"/>
    <col min="28" max="28" width="6.796875" bestFit="1" customWidth="1"/>
  </cols>
  <sheetData>
    <row r="1" spans="1:28" x14ac:dyDescent="0.45">
      <c r="A1" s="25" t="s">
        <v>161</v>
      </c>
      <c r="B1" s="25"/>
      <c r="C1" s="25"/>
    </row>
    <row r="2" spans="1:28" x14ac:dyDescent="0.45">
      <c r="A2" t="s">
        <v>54</v>
      </c>
      <c r="B2" t="s">
        <v>55</v>
      </c>
      <c r="C2" t="s">
        <v>56</v>
      </c>
      <c r="D2" t="s">
        <v>57</v>
      </c>
      <c r="E2" t="s">
        <v>58</v>
      </c>
      <c r="F2" t="s">
        <v>59</v>
      </c>
      <c r="G2" t="s">
        <v>60</v>
      </c>
      <c r="H2" t="s">
        <v>61</v>
      </c>
      <c r="I2" t="s">
        <v>62</v>
      </c>
      <c r="J2" t="s">
        <v>63</v>
      </c>
      <c r="K2" t="s">
        <v>64</v>
      </c>
      <c r="L2" t="s">
        <v>65</v>
      </c>
      <c r="M2" t="s">
        <v>119</v>
      </c>
      <c r="N2" t="s">
        <v>66</v>
      </c>
      <c r="O2" t="s">
        <v>67</v>
      </c>
      <c r="P2" t="s">
        <v>68</v>
      </c>
      <c r="Q2" t="s">
        <v>120</v>
      </c>
      <c r="R2" t="s">
        <v>121</v>
      </c>
      <c r="S2" t="s">
        <v>122</v>
      </c>
      <c r="T2" t="s">
        <v>123</v>
      </c>
      <c r="U2" t="s">
        <v>69</v>
      </c>
      <c r="V2" t="s">
        <v>124</v>
      </c>
      <c r="W2" t="s">
        <v>70</v>
      </c>
      <c r="X2" t="s">
        <v>125</v>
      </c>
      <c r="Y2" t="s">
        <v>71</v>
      </c>
      <c r="Z2" t="s">
        <v>72</v>
      </c>
      <c r="AA2" t="s">
        <v>73</v>
      </c>
      <c r="AB2" t="s">
        <v>74</v>
      </c>
    </row>
    <row r="3" spans="1:28" x14ac:dyDescent="0.45">
      <c r="A3">
        <v>1</v>
      </c>
      <c r="B3" t="s">
        <v>84</v>
      </c>
      <c r="C3">
        <v>7</v>
      </c>
      <c r="D3">
        <v>232</v>
      </c>
      <c r="E3">
        <v>2662</v>
      </c>
      <c r="F3">
        <v>419</v>
      </c>
      <c r="G3">
        <v>6.4</v>
      </c>
      <c r="H3">
        <v>4</v>
      </c>
      <c r="I3">
        <v>1</v>
      </c>
      <c r="J3">
        <v>165</v>
      </c>
      <c r="K3">
        <v>153</v>
      </c>
      <c r="L3">
        <v>217</v>
      </c>
      <c r="M3">
        <v>1751</v>
      </c>
      <c r="N3">
        <v>10</v>
      </c>
      <c r="O3">
        <v>3</v>
      </c>
      <c r="P3">
        <v>7.9</v>
      </c>
      <c r="Q3">
        <v>90</v>
      </c>
      <c r="R3">
        <v>196</v>
      </c>
      <c r="S3">
        <v>911</v>
      </c>
      <c r="T3">
        <v>16</v>
      </c>
      <c r="U3">
        <v>4.5999999999999996</v>
      </c>
      <c r="V3">
        <v>59</v>
      </c>
      <c r="W3">
        <v>47</v>
      </c>
      <c r="X3">
        <v>383</v>
      </c>
      <c r="Y3">
        <v>16</v>
      </c>
      <c r="Z3">
        <v>61.9</v>
      </c>
      <c r="AA3">
        <v>6.3</v>
      </c>
      <c r="AB3">
        <v>121.34</v>
      </c>
    </row>
    <row r="4" spans="1:28" x14ac:dyDescent="0.45">
      <c r="A4">
        <v>2</v>
      </c>
      <c r="B4" t="s">
        <v>79</v>
      </c>
      <c r="C4">
        <v>7</v>
      </c>
      <c r="D4">
        <v>222</v>
      </c>
      <c r="E4">
        <v>2734</v>
      </c>
      <c r="F4">
        <v>447</v>
      </c>
      <c r="G4">
        <v>6.1</v>
      </c>
      <c r="H4">
        <v>6</v>
      </c>
      <c r="I4">
        <v>2</v>
      </c>
      <c r="J4">
        <v>161</v>
      </c>
      <c r="K4">
        <v>188</v>
      </c>
      <c r="L4">
        <v>264</v>
      </c>
      <c r="M4">
        <v>1879</v>
      </c>
      <c r="N4">
        <v>16</v>
      </c>
      <c r="O4">
        <v>4</v>
      </c>
      <c r="P4">
        <v>6.9</v>
      </c>
      <c r="Q4">
        <v>93</v>
      </c>
      <c r="R4">
        <v>175</v>
      </c>
      <c r="S4">
        <v>855</v>
      </c>
      <c r="T4">
        <v>8</v>
      </c>
      <c r="U4">
        <v>4.9000000000000004</v>
      </c>
      <c r="V4">
        <v>46</v>
      </c>
      <c r="W4">
        <v>58</v>
      </c>
      <c r="X4">
        <v>475</v>
      </c>
      <c r="Y4">
        <v>22</v>
      </c>
      <c r="Z4">
        <v>52</v>
      </c>
      <c r="AA4">
        <v>8</v>
      </c>
      <c r="AB4">
        <v>106.4</v>
      </c>
    </row>
    <row r="5" spans="1:28" x14ac:dyDescent="0.45">
      <c r="A5">
        <v>3</v>
      </c>
      <c r="B5" t="s">
        <v>87</v>
      </c>
      <c r="C5">
        <v>7</v>
      </c>
      <c r="D5">
        <v>215</v>
      </c>
      <c r="E5">
        <v>2501</v>
      </c>
      <c r="F5">
        <v>424</v>
      </c>
      <c r="G5">
        <v>5.9</v>
      </c>
      <c r="H5">
        <v>5</v>
      </c>
      <c r="I5">
        <v>2</v>
      </c>
      <c r="J5">
        <v>139</v>
      </c>
      <c r="K5">
        <v>153</v>
      </c>
      <c r="L5">
        <v>204</v>
      </c>
      <c r="M5">
        <v>1565</v>
      </c>
      <c r="N5">
        <v>16</v>
      </c>
      <c r="O5">
        <v>3</v>
      </c>
      <c r="P5">
        <v>7.2</v>
      </c>
      <c r="Q5">
        <v>84</v>
      </c>
      <c r="R5">
        <v>207</v>
      </c>
      <c r="S5">
        <v>936</v>
      </c>
      <c r="T5">
        <v>10</v>
      </c>
      <c r="U5">
        <v>4.5</v>
      </c>
      <c r="V5">
        <v>48</v>
      </c>
      <c r="W5">
        <v>42</v>
      </c>
      <c r="X5">
        <v>315</v>
      </c>
      <c r="Y5">
        <v>7</v>
      </c>
      <c r="Z5">
        <v>46.2</v>
      </c>
      <c r="AA5">
        <v>4.5999999999999996</v>
      </c>
      <c r="AB5">
        <v>72.72</v>
      </c>
    </row>
    <row r="6" spans="1:28" x14ac:dyDescent="0.45">
      <c r="A6">
        <v>4</v>
      </c>
      <c r="B6" t="s">
        <v>88</v>
      </c>
      <c r="C6">
        <v>7</v>
      </c>
      <c r="D6">
        <v>193</v>
      </c>
      <c r="E6">
        <v>2454</v>
      </c>
      <c r="F6">
        <v>407</v>
      </c>
      <c r="G6">
        <v>6</v>
      </c>
      <c r="H6">
        <v>12</v>
      </c>
      <c r="I6">
        <v>7</v>
      </c>
      <c r="J6">
        <v>136</v>
      </c>
      <c r="K6">
        <v>133</v>
      </c>
      <c r="L6">
        <v>196</v>
      </c>
      <c r="M6">
        <v>1711</v>
      </c>
      <c r="N6">
        <v>12</v>
      </c>
      <c r="O6">
        <v>5</v>
      </c>
      <c r="P6">
        <v>8.3000000000000007</v>
      </c>
      <c r="Q6">
        <v>78</v>
      </c>
      <c r="R6">
        <v>202</v>
      </c>
      <c r="S6">
        <v>743</v>
      </c>
      <c r="T6">
        <v>8</v>
      </c>
      <c r="U6">
        <v>3.7</v>
      </c>
      <c r="V6">
        <v>41</v>
      </c>
      <c r="W6">
        <v>46</v>
      </c>
      <c r="X6">
        <v>389</v>
      </c>
      <c r="Y6">
        <v>17</v>
      </c>
      <c r="Z6">
        <v>43.5</v>
      </c>
      <c r="AA6">
        <v>11.3</v>
      </c>
      <c r="AB6">
        <v>34.549999999999997</v>
      </c>
    </row>
    <row r="7" spans="1:28" x14ac:dyDescent="0.45">
      <c r="A7">
        <v>5</v>
      </c>
      <c r="B7" t="s">
        <v>85</v>
      </c>
      <c r="C7">
        <v>7</v>
      </c>
      <c r="D7">
        <v>186</v>
      </c>
      <c r="E7">
        <v>2594</v>
      </c>
      <c r="F7">
        <v>454</v>
      </c>
      <c r="G7">
        <v>5.7</v>
      </c>
      <c r="H7">
        <v>2</v>
      </c>
      <c r="I7">
        <v>0</v>
      </c>
      <c r="J7">
        <v>163</v>
      </c>
      <c r="K7">
        <v>164</v>
      </c>
      <c r="L7">
        <v>248</v>
      </c>
      <c r="M7">
        <v>1730</v>
      </c>
      <c r="N7">
        <v>14</v>
      </c>
      <c r="O7">
        <v>2</v>
      </c>
      <c r="P7">
        <v>6.7</v>
      </c>
      <c r="Q7">
        <v>91</v>
      </c>
      <c r="R7">
        <v>195</v>
      </c>
      <c r="S7">
        <v>864</v>
      </c>
      <c r="T7">
        <v>8</v>
      </c>
      <c r="U7">
        <v>4.4000000000000004</v>
      </c>
      <c r="V7">
        <v>62</v>
      </c>
      <c r="W7">
        <v>47</v>
      </c>
      <c r="X7">
        <v>388</v>
      </c>
      <c r="Y7">
        <v>10</v>
      </c>
      <c r="Z7">
        <v>52.3</v>
      </c>
      <c r="AA7">
        <v>3.1</v>
      </c>
      <c r="AB7">
        <v>85.26</v>
      </c>
    </row>
    <row r="8" spans="1:28" x14ac:dyDescent="0.45">
      <c r="A8">
        <v>6</v>
      </c>
      <c r="B8" t="s">
        <v>100</v>
      </c>
      <c r="C8">
        <v>7</v>
      </c>
      <c r="D8">
        <v>181</v>
      </c>
      <c r="E8">
        <v>2403</v>
      </c>
      <c r="F8">
        <v>420</v>
      </c>
      <c r="G8">
        <v>5.7</v>
      </c>
      <c r="H8">
        <v>7</v>
      </c>
      <c r="I8">
        <v>5</v>
      </c>
      <c r="J8">
        <v>140</v>
      </c>
      <c r="K8">
        <v>153</v>
      </c>
      <c r="L8">
        <v>204</v>
      </c>
      <c r="M8">
        <v>1679</v>
      </c>
      <c r="N8">
        <v>12</v>
      </c>
      <c r="O8">
        <v>2</v>
      </c>
      <c r="P8">
        <v>7.4</v>
      </c>
      <c r="Q8">
        <v>83</v>
      </c>
      <c r="R8">
        <v>194</v>
      </c>
      <c r="S8">
        <v>724</v>
      </c>
      <c r="T8">
        <v>7</v>
      </c>
      <c r="U8">
        <v>3.7</v>
      </c>
      <c r="V8">
        <v>46</v>
      </c>
      <c r="W8">
        <v>58</v>
      </c>
      <c r="X8">
        <v>447</v>
      </c>
      <c r="Y8">
        <v>11</v>
      </c>
      <c r="Z8">
        <v>41.8</v>
      </c>
      <c r="AA8">
        <v>10.4</v>
      </c>
      <c r="AB8">
        <v>59.45</v>
      </c>
    </row>
    <row r="9" spans="1:28" x14ac:dyDescent="0.45">
      <c r="A9">
        <v>7</v>
      </c>
      <c r="B9" t="s">
        <v>92</v>
      </c>
      <c r="C9">
        <v>7</v>
      </c>
      <c r="D9">
        <v>180</v>
      </c>
      <c r="E9">
        <v>2415</v>
      </c>
      <c r="F9">
        <v>414</v>
      </c>
      <c r="G9">
        <v>5.8</v>
      </c>
      <c r="H9">
        <v>8</v>
      </c>
      <c r="I9">
        <v>5</v>
      </c>
      <c r="J9">
        <v>136</v>
      </c>
      <c r="K9">
        <v>124</v>
      </c>
      <c r="L9">
        <v>204</v>
      </c>
      <c r="M9">
        <v>1373</v>
      </c>
      <c r="N9">
        <v>11</v>
      </c>
      <c r="O9">
        <v>3</v>
      </c>
      <c r="P9">
        <v>6.2</v>
      </c>
      <c r="Q9">
        <v>64</v>
      </c>
      <c r="R9">
        <v>192</v>
      </c>
      <c r="S9">
        <v>1042</v>
      </c>
      <c r="T9">
        <v>9</v>
      </c>
      <c r="U9">
        <v>5.4</v>
      </c>
      <c r="V9">
        <v>53</v>
      </c>
      <c r="W9">
        <v>53</v>
      </c>
      <c r="X9">
        <v>429</v>
      </c>
      <c r="Y9">
        <v>19</v>
      </c>
      <c r="Z9">
        <v>40.799999999999997</v>
      </c>
      <c r="AA9">
        <v>11.3</v>
      </c>
      <c r="AB9">
        <v>36.99</v>
      </c>
    </row>
    <row r="10" spans="1:28" x14ac:dyDescent="0.45">
      <c r="A10">
        <v>8</v>
      </c>
      <c r="B10" t="s">
        <v>94</v>
      </c>
      <c r="C10">
        <v>7</v>
      </c>
      <c r="D10">
        <v>175</v>
      </c>
      <c r="E10">
        <v>2521</v>
      </c>
      <c r="F10">
        <v>429</v>
      </c>
      <c r="G10">
        <v>5.9</v>
      </c>
      <c r="H10">
        <v>7</v>
      </c>
      <c r="I10">
        <v>5</v>
      </c>
      <c r="J10">
        <v>154</v>
      </c>
      <c r="K10">
        <v>160</v>
      </c>
      <c r="L10">
        <v>243</v>
      </c>
      <c r="M10">
        <v>1797</v>
      </c>
      <c r="N10">
        <v>17</v>
      </c>
      <c r="O10">
        <v>2</v>
      </c>
      <c r="P10">
        <v>7.1</v>
      </c>
      <c r="Q10">
        <v>92</v>
      </c>
      <c r="R10">
        <v>175</v>
      </c>
      <c r="S10">
        <v>724</v>
      </c>
      <c r="T10">
        <v>4</v>
      </c>
      <c r="U10">
        <v>4.0999999999999996</v>
      </c>
      <c r="V10">
        <v>42</v>
      </c>
      <c r="W10">
        <v>38</v>
      </c>
      <c r="X10">
        <v>314</v>
      </c>
      <c r="Y10">
        <v>20</v>
      </c>
      <c r="Z10">
        <v>41.3</v>
      </c>
      <c r="AA10">
        <v>9.3000000000000007</v>
      </c>
      <c r="AB10">
        <v>60.67</v>
      </c>
    </row>
    <row r="11" spans="1:28" x14ac:dyDescent="0.45">
      <c r="A11">
        <v>9</v>
      </c>
      <c r="B11" t="s">
        <v>76</v>
      </c>
      <c r="C11">
        <v>7</v>
      </c>
      <c r="D11">
        <v>174</v>
      </c>
      <c r="E11">
        <v>2372</v>
      </c>
      <c r="F11">
        <v>434</v>
      </c>
      <c r="G11">
        <v>5.5</v>
      </c>
      <c r="H11">
        <v>4</v>
      </c>
      <c r="I11">
        <v>2</v>
      </c>
      <c r="J11">
        <v>137</v>
      </c>
      <c r="K11">
        <v>157</v>
      </c>
      <c r="L11">
        <v>245</v>
      </c>
      <c r="M11">
        <v>1675</v>
      </c>
      <c r="N11">
        <v>13</v>
      </c>
      <c r="O11">
        <v>2</v>
      </c>
      <c r="P11">
        <v>6.5</v>
      </c>
      <c r="Q11">
        <v>78</v>
      </c>
      <c r="R11">
        <v>175</v>
      </c>
      <c r="S11">
        <v>697</v>
      </c>
      <c r="T11">
        <v>5</v>
      </c>
      <c r="U11">
        <v>4</v>
      </c>
      <c r="V11">
        <v>40</v>
      </c>
      <c r="W11">
        <v>46</v>
      </c>
      <c r="X11">
        <v>372</v>
      </c>
      <c r="Y11">
        <v>19</v>
      </c>
      <c r="Z11">
        <v>47.6</v>
      </c>
      <c r="AA11">
        <v>3.2</v>
      </c>
      <c r="AB11">
        <v>37.93</v>
      </c>
    </row>
    <row r="12" spans="1:28" x14ac:dyDescent="0.45">
      <c r="A12">
        <v>10</v>
      </c>
      <c r="B12" t="s">
        <v>78</v>
      </c>
      <c r="C12">
        <v>7</v>
      </c>
      <c r="D12">
        <v>170</v>
      </c>
      <c r="E12">
        <v>2008</v>
      </c>
      <c r="F12">
        <v>401</v>
      </c>
      <c r="G12">
        <v>5</v>
      </c>
      <c r="H12">
        <v>3</v>
      </c>
      <c r="I12">
        <v>2</v>
      </c>
      <c r="J12">
        <v>120</v>
      </c>
      <c r="K12">
        <v>136</v>
      </c>
      <c r="L12">
        <v>195</v>
      </c>
      <c r="M12">
        <v>1391</v>
      </c>
      <c r="N12">
        <v>11</v>
      </c>
      <c r="O12">
        <v>1</v>
      </c>
      <c r="P12">
        <v>6.4</v>
      </c>
      <c r="Q12">
        <v>63</v>
      </c>
      <c r="R12">
        <v>185</v>
      </c>
      <c r="S12">
        <v>617</v>
      </c>
      <c r="T12">
        <v>8</v>
      </c>
      <c r="U12">
        <v>3.3</v>
      </c>
      <c r="V12">
        <v>47</v>
      </c>
      <c r="W12">
        <v>49</v>
      </c>
      <c r="X12">
        <v>456</v>
      </c>
      <c r="Y12">
        <v>10</v>
      </c>
      <c r="Z12">
        <v>33.799999999999997</v>
      </c>
      <c r="AA12">
        <v>4.2</v>
      </c>
      <c r="AB12">
        <v>31.3</v>
      </c>
    </row>
    <row r="13" spans="1:28" x14ac:dyDescent="0.45">
      <c r="A13">
        <v>11</v>
      </c>
      <c r="B13" t="s">
        <v>77</v>
      </c>
      <c r="C13">
        <v>6</v>
      </c>
      <c r="D13">
        <v>167</v>
      </c>
      <c r="E13">
        <v>2270</v>
      </c>
      <c r="F13">
        <v>378</v>
      </c>
      <c r="G13">
        <v>6</v>
      </c>
      <c r="H13">
        <v>6</v>
      </c>
      <c r="I13">
        <v>2</v>
      </c>
      <c r="J13">
        <v>139</v>
      </c>
      <c r="K13">
        <v>123</v>
      </c>
      <c r="L13">
        <v>180</v>
      </c>
      <c r="M13">
        <v>1364</v>
      </c>
      <c r="N13">
        <v>11</v>
      </c>
      <c r="O13">
        <v>4</v>
      </c>
      <c r="P13">
        <v>7.1</v>
      </c>
      <c r="Q13">
        <v>73</v>
      </c>
      <c r="R13">
        <v>186</v>
      </c>
      <c r="S13">
        <v>906</v>
      </c>
      <c r="T13">
        <v>9</v>
      </c>
      <c r="U13">
        <v>4.9000000000000004</v>
      </c>
      <c r="V13">
        <v>50</v>
      </c>
      <c r="W13">
        <v>44</v>
      </c>
      <c r="X13">
        <v>351</v>
      </c>
      <c r="Y13">
        <v>16</v>
      </c>
      <c r="Z13">
        <v>46.9</v>
      </c>
      <c r="AA13">
        <v>9.4</v>
      </c>
      <c r="AB13">
        <v>65.09</v>
      </c>
    </row>
    <row r="14" spans="1:28" x14ac:dyDescent="0.45">
      <c r="A14">
        <v>12</v>
      </c>
      <c r="B14" t="s">
        <v>91</v>
      </c>
      <c r="C14">
        <v>7</v>
      </c>
      <c r="D14">
        <v>163</v>
      </c>
      <c r="E14">
        <v>2429</v>
      </c>
      <c r="F14">
        <v>456</v>
      </c>
      <c r="G14">
        <v>5.3</v>
      </c>
      <c r="H14">
        <v>7</v>
      </c>
      <c r="I14">
        <v>3</v>
      </c>
      <c r="J14">
        <v>141</v>
      </c>
      <c r="K14">
        <v>160</v>
      </c>
      <c r="L14">
        <v>256</v>
      </c>
      <c r="M14">
        <v>1506</v>
      </c>
      <c r="N14">
        <v>11</v>
      </c>
      <c r="O14">
        <v>4</v>
      </c>
      <c r="P14">
        <v>5.7</v>
      </c>
      <c r="Q14">
        <v>78</v>
      </c>
      <c r="R14">
        <v>192</v>
      </c>
      <c r="S14">
        <v>923</v>
      </c>
      <c r="T14">
        <v>8</v>
      </c>
      <c r="U14">
        <v>4.8</v>
      </c>
      <c r="V14">
        <v>45</v>
      </c>
      <c r="W14">
        <v>61</v>
      </c>
      <c r="X14">
        <v>575</v>
      </c>
      <c r="Y14">
        <v>18</v>
      </c>
      <c r="Z14">
        <v>35</v>
      </c>
      <c r="AA14">
        <v>7.5</v>
      </c>
      <c r="AB14">
        <v>30.54</v>
      </c>
    </row>
    <row r="15" spans="1:28" x14ac:dyDescent="0.45">
      <c r="A15">
        <v>13</v>
      </c>
      <c r="B15" t="s">
        <v>81</v>
      </c>
      <c r="C15">
        <v>6</v>
      </c>
      <c r="D15">
        <v>158</v>
      </c>
      <c r="E15">
        <v>2060</v>
      </c>
      <c r="F15">
        <v>363</v>
      </c>
      <c r="G15">
        <v>5.7</v>
      </c>
      <c r="H15">
        <v>3</v>
      </c>
      <c r="I15">
        <v>1</v>
      </c>
      <c r="J15">
        <v>125</v>
      </c>
      <c r="K15">
        <v>122</v>
      </c>
      <c r="L15">
        <v>176</v>
      </c>
      <c r="M15">
        <v>1355</v>
      </c>
      <c r="N15">
        <v>10</v>
      </c>
      <c r="O15">
        <v>2</v>
      </c>
      <c r="P15">
        <v>7.3</v>
      </c>
      <c r="Q15">
        <v>67</v>
      </c>
      <c r="R15">
        <v>177</v>
      </c>
      <c r="S15">
        <v>705</v>
      </c>
      <c r="T15">
        <v>8</v>
      </c>
      <c r="U15">
        <v>4</v>
      </c>
      <c r="V15">
        <v>42</v>
      </c>
      <c r="W15">
        <v>50</v>
      </c>
      <c r="X15">
        <v>379</v>
      </c>
      <c r="Y15">
        <v>16</v>
      </c>
      <c r="Z15">
        <v>47.5</v>
      </c>
      <c r="AA15">
        <v>4.9000000000000004</v>
      </c>
      <c r="AB15">
        <v>66.63</v>
      </c>
    </row>
    <row r="16" spans="1:28" x14ac:dyDescent="0.45">
      <c r="A16">
        <v>14</v>
      </c>
      <c r="B16" t="s">
        <v>83</v>
      </c>
      <c r="C16">
        <v>7</v>
      </c>
      <c r="D16">
        <v>153</v>
      </c>
      <c r="E16">
        <v>2172</v>
      </c>
      <c r="F16">
        <v>441</v>
      </c>
      <c r="G16">
        <v>4.9000000000000004</v>
      </c>
      <c r="H16">
        <v>8</v>
      </c>
      <c r="I16">
        <v>4</v>
      </c>
      <c r="J16">
        <v>133</v>
      </c>
      <c r="K16">
        <v>162</v>
      </c>
      <c r="L16">
        <v>242</v>
      </c>
      <c r="M16">
        <v>1399</v>
      </c>
      <c r="N16">
        <v>10</v>
      </c>
      <c r="O16">
        <v>4</v>
      </c>
      <c r="P16">
        <v>5.3</v>
      </c>
      <c r="Q16">
        <v>80</v>
      </c>
      <c r="R16">
        <v>175</v>
      </c>
      <c r="S16">
        <v>773</v>
      </c>
      <c r="T16">
        <v>5</v>
      </c>
      <c r="U16">
        <v>4.4000000000000004</v>
      </c>
      <c r="V16">
        <v>38</v>
      </c>
      <c r="W16">
        <v>54</v>
      </c>
      <c r="X16">
        <v>393</v>
      </c>
      <c r="Y16">
        <v>15</v>
      </c>
      <c r="Z16">
        <v>40.6</v>
      </c>
      <c r="AA16">
        <v>10.1</v>
      </c>
      <c r="AB16">
        <v>29.75</v>
      </c>
    </row>
    <row r="17" spans="1:28" x14ac:dyDescent="0.45">
      <c r="A17">
        <v>15</v>
      </c>
      <c r="B17" t="s">
        <v>105</v>
      </c>
      <c r="C17">
        <v>7</v>
      </c>
      <c r="D17">
        <v>153</v>
      </c>
      <c r="E17">
        <v>2356</v>
      </c>
      <c r="F17">
        <v>463</v>
      </c>
      <c r="G17">
        <v>5.0999999999999996</v>
      </c>
      <c r="H17">
        <v>9</v>
      </c>
      <c r="I17">
        <v>3</v>
      </c>
      <c r="J17">
        <v>152</v>
      </c>
      <c r="K17">
        <v>137</v>
      </c>
      <c r="L17">
        <v>230</v>
      </c>
      <c r="M17">
        <v>1480</v>
      </c>
      <c r="N17">
        <v>10</v>
      </c>
      <c r="O17">
        <v>6</v>
      </c>
      <c r="P17">
        <v>5.9</v>
      </c>
      <c r="Q17">
        <v>67</v>
      </c>
      <c r="R17">
        <v>213</v>
      </c>
      <c r="S17">
        <v>876</v>
      </c>
      <c r="T17">
        <v>9</v>
      </c>
      <c r="U17">
        <v>4.0999999999999996</v>
      </c>
      <c r="V17">
        <v>61</v>
      </c>
      <c r="W17">
        <v>57</v>
      </c>
      <c r="X17">
        <v>506</v>
      </c>
      <c r="Y17">
        <v>24</v>
      </c>
      <c r="Z17">
        <v>37</v>
      </c>
      <c r="AA17">
        <v>12.3</v>
      </c>
      <c r="AB17">
        <v>24.75</v>
      </c>
    </row>
    <row r="18" spans="1:28" x14ac:dyDescent="0.45">
      <c r="A18">
        <v>16</v>
      </c>
      <c r="B18" t="s">
        <v>89</v>
      </c>
      <c r="C18">
        <v>6</v>
      </c>
      <c r="D18">
        <v>152</v>
      </c>
      <c r="E18">
        <v>2079</v>
      </c>
      <c r="F18">
        <v>374</v>
      </c>
      <c r="G18">
        <v>5.6</v>
      </c>
      <c r="H18">
        <v>5</v>
      </c>
      <c r="I18">
        <v>2</v>
      </c>
      <c r="J18">
        <v>116</v>
      </c>
      <c r="K18">
        <v>115</v>
      </c>
      <c r="L18">
        <v>188</v>
      </c>
      <c r="M18">
        <v>1303</v>
      </c>
      <c r="N18">
        <v>9</v>
      </c>
      <c r="O18">
        <v>3</v>
      </c>
      <c r="P18">
        <v>6.5</v>
      </c>
      <c r="Q18">
        <v>62</v>
      </c>
      <c r="R18">
        <v>175</v>
      </c>
      <c r="S18">
        <v>776</v>
      </c>
      <c r="T18">
        <v>6</v>
      </c>
      <c r="U18">
        <v>4.4000000000000004</v>
      </c>
      <c r="V18">
        <v>47</v>
      </c>
      <c r="W18">
        <v>53</v>
      </c>
      <c r="X18">
        <v>454</v>
      </c>
      <c r="Y18">
        <v>7</v>
      </c>
      <c r="Z18">
        <v>43.3</v>
      </c>
      <c r="AA18">
        <v>7.5</v>
      </c>
      <c r="AB18">
        <v>18.739999999999998</v>
      </c>
    </row>
    <row r="19" spans="1:28" x14ac:dyDescent="0.45">
      <c r="A19">
        <v>17</v>
      </c>
      <c r="B19" t="s">
        <v>90</v>
      </c>
      <c r="C19">
        <v>7</v>
      </c>
      <c r="D19">
        <v>151</v>
      </c>
      <c r="E19">
        <v>2609</v>
      </c>
      <c r="F19">
        <v>456</v>
      </c>
      <c r="G19">
        <v>5.7</v>
      </c>
      <c r="H19">
        <v>10</v>
      </c>
      <c r="I19">
        <v>4</v>
      </c>
      <c r="J19">
        <v>146</v>
      </c>
      <c r="K19">
        <v>186</v>
      </c>
      <c r="L19">
        <v>275</v>
      </c>
      <c r="M19">
        <v>1831</v>
      </c>
      <c r="N19">
        <v>13</v>
      </c>
      <c r="O19">
        <v>6</v>
      </c>
      <c r="P19">
        <v>6.2</v>
      </c>
      <c r="Q19">
        <v>91</v>
      </c>
      <c r="R19">
        <v>160</v>
      </c>
      <c r="S19">
        <v>778</v>
      </c>
      <c r="T19">
        <v>2</v>
      </c>
      <c r="U19">
        <v>4.9000000000000004</v>
      </c>
      <c r="V19">
        <v>41</v>
      </c>
      <c r="W19">
        <v>52</v>
      </c>
      <c r="X19">
        <v>379</v>
      </c>
      <c r="Y19">
        <v>14</v>
      </c>
      <c r="Z19">
        <v>44.1</v>
      </c>
      <c r="AA19">
        <v>13.2</v>
      </c>
      <c r="AB19">
        <v>30.89</v>
      </c>
    </row>
    <row r="20" spans="1:28" x14ac:dyDescent="0.45">
      <c r="A20">
        <v>18</v>
      </c>
      <c r="B20" t="s">
        <v>96</v>
      </c>
      <c r="C20">
        <v>6</v>
      </c>
      <c r="D20">
        <v>150</v>
      </c>
      <c r="E20">
        <v>1785</v>
      </c>
      <c r="F20">
        <v>327</v>
      </c>
      <c r="G20">
        <v>5.5</v>
      </c>
      <c r="H20">
        <v>5</v>
      </c>
      <c r="I20">
        <v>0</v>
      </c>
      <c r="J20">
        <v>106</v>
      </c>
      <c r="K20">
        <v>120</v>
      </c>
      <c r="L20">
        <v>174</v>
      </c>
      <c r="M20">
        <v>1218</v>
      </c>
      <c r="N20">
        <v>14</v>
      </c>
      <c r="O20">
        <v>5</v>
      </c>
      <c r="P20">
        <v>6.7</v>
      </c>
      <c r="Q20">
        <v>54</v>
      </c>
      <c r="R20">
        <v>144</v>
      </c>
      <c r="S20">
        <v>567</v>
      </c>
      <c r="T20">
        <v>3</v>
      </c>
      <c r="U20">
        <v>3.9</v>
      </c>
      <c r="V20">
        <v>40</v>
      </c>
      <c r="W20">
        <v>36</v>
      </c>
      <c r="X20">
        <v>253</v>
      </c>
      <c r="Y20">
        <v>12</v>
      </c>
      <c r="Z20">
        <v>42.9</v>
      </c>
      <c r="AA20">
        <v>7.9</v>
      </c>
      <c r="AB20">
        <v>38.520000000000003</v>
      </c>
    </row>
    <row r="21" spans="1:28" x14ac:dyDescent="0.45">
      <c r="A21">
        <v>19</v>
      </c>
      <c r="B21" t="s">
        <v>98</v>
      </c>
      <c r="C21">
        <v>7</v>
      </c>
      <c r="D21">
        <v>146</v>
      </c>
      <c r="E21">
        <v>2344</v>
      </c>
      <c r="F21">
        <v>458</v>
      </c>
      <c r="G21">
        <v>5.0999999999999996</v>
      </c>
      <c r="H21">
        <v>6</v>
      </c>
      <c r="I21">
        <v>1</v>
      </c>
      <c r="J21">
        <v>134</v>
      </c>
      <c r="K21">
        <v>152</v>
      </c>
      <c r="L21">
        <v>259</v>
      </c>
      <c r="M21">
        <v>1506</v>
      </c>
      <c r="N21">
        <v>9</v>
      </c>
      <c r="O21">
        <v>5</v>
      </c>
      <c r="P21">
        <v>5.4</v>
      </c>
      <c r="Q21">
        <v>76</v>
      </c>
      <c r="R21">
        <v>179</v>
      </c>
      <c r="S21">
        <v>838</v>
      </c>
      <c r="T21">
        <v>6</v>
      </c>
      <c r="U21">
        <v>4.7</v>
      </c>
      <c r="V21">
        <v>45</v>
      </c>
      <c r="W21">
        <v>65</v>
      </c>
      <c r="X21">
        <v>528</v>
      </c>
      <c r="Y21">
        <v>13</v>
      </c>
      <c r="Z21">
        <v>32.1</v>
      </c>
      <c r="AA21">
        <v>7.7</v>
      </c>
      <c r="AB21">
        <v>8.73</v>
      </c>
    </row>
    <row r="22" spans="1:28" x14ac:dyDescent="0.45">
      <c r="A22">
        <v>20</v>
      </c>
      <c r="B22" t="s">
        <v>107</v>
      </c>
      <c r="C22">
        <v>7</v>
      </c>
      <c r="D22">
        <v>145</v>
      </c>
      <c r="E22">
        <v>2566</v>
      </c>
      <c r="F22">
        <v>481</v>
      </c>
      <c r="G22">
        <v>5.3</v>
      </c>
      <c r="H22">
        <v>11</v>
      </c>
      <c r="I22">
        <v>3</v>
      </c>
      <c r="J22">
        <v>155</v>
      </c>
      <c r="K22">
        <v>178</v>
      </c>
      <c r="L22">
        <v>267</v>
      </c>
      <c r="M22">
        <v>1899</v>
      </c>
      <c r="N22">
        <v>10</v>
      </c>
      <c r="O22">
        <v>8</v>
      </c>
      <c r="P22">
        <v>6.8</v>
      </c>
      <c r="Q22">
        <v>100</v>
      </c>
      <c r="R22">
        <v>200</v>
      </c>
      <c r="S22">
        <v>667</v>
      </c>
      <c r="T22">
        <v>3</v>
      </c>
      <c r="U22">
        <v>3.3</v>
      </c>
      <c r="V22">
        <v>43</v>
      </c>
      <c r="W22">
        <v>44</v>
      </c>
      <c r="X22">
        <v>358</v>
      </c>
      <c r="Y22">
        <v>12</v>
      </c>
      <c r="Z22">
        <v>43.1</v>
      </c>
      <c r="AA22">
        <v>15.3</v>
      </c>
      <c r="AB22">
        <v>27.21</v>
      </c>
    </row>
    <row r="23" spans="1:28" x14ac:dyDescent="0.45">
      <c r="A23">
        <v>21</v>
      </c>
      <c r="B23" t="s">
        <v>82</v>
      </c>
      <c r="C23">
        <v>6</v>
      </c>
      <c r="D23">
        <v>145</v>
      </c>
      <c r="E23">
        <v>1912</v>
      </c>
      <c r="F23">
        <v>353</v>
      </c>
      <c r="G23">
        <v>5.4</v>
      </c>
      <c r="H23">
        <v>11</v>
      </c>
      <c r="I23">
        <v>4</v>
      </c>
      <c r="J23">
        <v>110</v>
      </c>
      <c r="K23">
        <v>122</v>
      </c>
      <c r="L23">
        <v>188</v>
      </c>
      <c r="M23">
        <v>1289</v>
      </c>
      <c r="N23">
        <v>8</v>
      </c>
      <c r="O23">
        <v>7</v>
      </c>
      <c r="P23">
        <v>6.1</v>
      </c>
      <c r="Q23">
        <v>64</v>
      </c>
      <c r="R23">
        <v>142</v>
      </c>
      <c r="S23">
        <v>623</v>
      </c>
      <c r="T23">
        <v>5</v>
      </c>
      <c r="U23">
        <v>4.4000000000000004</v>
      </c>
      <c r="V23">
        <v>36</v>
      </c>
      <c r="W23">
        <v>47</v>
      </c>
      <c r="X23">
        <v>367</v>
      </c>
      <c r="Y23">
        <v>10</v>
      </c>
      <c r="Z23">
        <v>39.4</v>
      </c>
      <c r="AA23">
        <v>15.2</v>
      </c>
      <c r="AB23">
        <v>-5.74</v>
      </c>
    </row>
    <row r="24" spans="1:28" x14ac:dyDescent="0.45">
      <c r="A24">
        <v>22</v>
      </c>
      <c r="B24" t="s">
        <v>104</v>
      </c>
      <c r="C24">
        <v>7</v>
      </c>
      <c r="D24">
        <v>145</v>
      </c>
      <c r="E24">
        <v>2287</v>
      </c>
      <c r="F24">
        <v>457</v>
      </c>
      <c r="G24">
        <v>5</v>
      </c>
      <c r="H24">
        <v>9</v>
      </c>
      <c r="I24">
        <v>4</v>
      </c>
      <c r="J24">
        <v>147</v>
      </c>
      <c r="K24">
        <v>147</v>
      </c>
      <c r="L24">
        <v>237</v>
      </c>
      <c r="M24">
        <v>1306</v>
      </c>
      <c r="N24">
        <v>12</v>
      </c>
      <c r="O24">
        <v>5</v>
      </c>
      <c r="P24">
        <v>5.2</v>
      </c>
      <c r="Q24">
        <v>78</v>
      </c>
      <c r="R24">
        <v>208</v>
      </c>
      <c r="S24">
        <v>981</v>
      </c>
      <c r="T24">
        <v>3</v>
      </c>
      <c r="U24">
        <v>4.7</v>
      </c>
      <c r="V24">
        <v>53</v>
      </c>
      <c r="W24">
        <v>42</v>
      </c>
      <c r="X24">
        <v>350</v>
      </c>
      <c r="Y24">
        <v>16</v>
      </c>
      <c r="Z24">
        <v>38.6</v>
      </c>
      <c r="AA24">
        <v>11.4</v>
      </c>
      <c r="AB24">
        <v>15.95</v>
      </c>
    </row>
    <row r="25" spans="1:28" x14ac:dyDescent="0.45">
      <c r="A25">
        <v>23</v>
      </c>
      <c r="B25" t="s">
        <v>93</v>
      </c>
      <c r="C25">
        <v>6</v>
      </c>
      <c r="D25">
        <v>144</v>
      </c>
      <c r="E25">
        <v>1855</v>
      </c>
      <c r="F25">
        <v>325</v>
      </c>
      <c r="G25">
        <v>5.7</v>
      </c>
      <c r="H25">
        <v>10</v>
      </c>
      <c r="I25">
        <v>5</v>
      </c>
      <c r="J25">
        <v>103</v>
      </c>
      <c r="K25">
        <v>112</v>
      </c>
      <c r="L25">
        <v>163</v>
      </c>
      <c r="M25">
        <v>1098</v>
      </c>
      <c r="N25">
        <v>10</v>
      </c>
      <c r="O25">
        <v>5</v>
      </c>
      <c r="P25">
        <v>6</v>
      </c>
      <c r="Q25">
        <v>55</v>
      </c>
      <c r="R25">
        <v>142</v>
      </c>
      <c r="S25">
        <v>757</v>
      </c>
      <c r="T25">
        <v>6</v>
      </c>
      <c r="U25">
        <v>5.3</v>
      </c>
      <c r="V25">
        <v>38</v>
      </c>
      <c r="W25">
        <v>38</v>
      </c>
      <c r="X25">
        <v>274</v>
      </c>
      <c r="Y25">
        <v>10</v>
      </c>
      <c r="Z25">
        <v>40.299999999999997</v>
      </c>
      <c r="AA25">
        <v>16.100000000000001</v>
      </c>
      <c r="AB25">
        <v>4.43</v>
      </c>
    </row>
    <row r="26" spans="1:28" x14ac:dyDescent="0.45">
      <c r="A26">
        <v>24</v>
      </c>
      <c r="B26" t="s">
        <v>95</v>
      </c>
      <c r="C26">
        <v>7</v>
      </c>
      <c r="D26">
        <v>140</v>
      </c>
      <c r="E26">
        <v>1953</v>
      </c>
      <c r="F26">
        <v>379</v>
      </c>
      <c r="G26">
        <v>5.2</v>
      </c>
      <c r="H26">
        <v>12</v>
      </c>
      <c r="I26">
        <v>2</v>
      </c>
      <c r="J26">
        <v>112</v>
      </c>
      <c r="K26">
        <v>150</v>
      </c>
      <c r="L26">
        <v>222</v>
      </c>
      <c r="M26">
        <v>1306</v>
      </c>
      <c r="N26">
        <v>11</v>
      </c>
      <c r="O26">
        <v>10</v>
      </c>
      <c r="P26">
        <v>5.5</v>
      </c>
      <c r="Q26">
        <v>77</v>
      </c>
      <c r="R26">
        <v>140</v>
      </c>
      <c r="S26">
        <v>647</v>
      </c>
      <c r="T26">
        <v>4</v>
      </c>
      <c r="U26">
        <v>4.5999999999999996</v>
      </c>
      <c r="V26">
        <v>29</v>
      </c>
      <c r="W26">
        <v>49</v>
      </c>
      <c r="X26">
        <v>389</v>
      </c>
      <c r="Y26">
        <v>6</v>
      </c>
      <c r="Z26">
        <v>36.9</v>
      </c>
      <c r="AA26">
        <v>16.899999999999999</v>
      </c>
      <c r="AB26">
        <v>4.13</v>
      </c>
    </row>
    <row r="27" spans="1:28" x14ac:dyDescent="0.45">
      <c r="A27">
        <v>25</v>
      </c>
      <c r="B27" t="s">
        <v>102</v>
      </c>
      <c r="C27">
        <v>7</v>
      </c>
      <c r="D27">
        <v>136</v>
      </c>
      <c r="E27">
        <v>1881</v>
      </c>
      <c r="F27">
        <v>401</v>
      </c>
      <c r="G27">
        <v>4.7</v>
      </c>
      <c r="H27">
        <v>11</v>
      </c>
      <c r="I27">
        <v>3</v>
      </c>
      <c r="J27">
        <v>124</v>
      </c>
      <c r="K27">
        <v>161</v>
      </c>
      <c r="L27">
        <v>252</v>
      </c>
      <c r="M27">
        <v>1399</v>
      </c>
      <c r="N27">
        <v>13</v>
      </c>
      <c r="O27">
        <v>8</v>
      </c>
      <c r="P27">
        <v>5.2</v>
      </c>
      <c r="Q27">
        <v>73</v>
      </c>
      <c r="R27">
        <v>131</v>
      </c>
      <c r="S27">
        <v>482</v>
      </c>
      <c r="T27">
        <v>2</v>
      </c>
      <c r="U27">
        <v>3.7</v>
      </c>
      <c r="V27">
        <v>31</v>
      </c>
      <c r="W27">
        <v>38</v>
      </c>
      <c r="X27">
        <v>254</v>
      </c>
      <c r="Y27">
        <v>20</v>
      </c>
      <c r="Z27">
        <v>33.299999999999997</v>
      </c>
      <c r="AA27">
        <v>14.7</v>
      </c>
      <c r="AB27">
        <v>-11.29</v>
      </c>
    </row>
    <row r="28" spans="1:28" x14ac:dyDescent="0.45">
      <c r="A28">
        <v>26</v>
      </c>
      <c r="B28" t="s">
        <v>106</v>
      </c>
      <c r="C28">
        <v>7</v>
      </c>
      <c r="D28">
        <v>129</v>
      </c>
      <c r="E28">
        <v>1899</v>
      </c>
      <c r="F28">
        <v>419</v>
      </c>
      <c r="G28">
        <v>4.5</v>
      </c>
      <c r="H28">
        <v>10</v>
      </c>
      <c r="I28">
        <v>7</v>
      </c>
      <c r="J28">
        <v>123</v>
      </c>
      <c r="K28">
        <v>129</v>
      </c>
      <c r="L28">
        <v>204</v>
      </c>
      <c r="M28">
        <v>1004</v>
      </c>
      <c r="N28">
        <v>7</v>
      </c>
      <c r="O28">
        <v>3</v>
      </c>
      <c r="P28">
        <v>4.3</v>
      </c>
      <c r="Q28">
        <v>63</v>
      </c>
      <c r="R28">
        <v>184</v>
      </c>
      <c r="S28">
        <v>895</v>
      </c>
      <c r="T28">
        <v>4</v>
      </c>
      <c r="U28">
        <v>4.9000000000000004</v>
      </c>
      <c r="V28">
        <v>50</v>
      </c>
      <c r="W28">
        <v>49</v>
      </c>
      <c r="X28">
        <v>393</v>
      </c>
      <c r="Y28">
        <v>10</v>
      </c>
      <c r="Z28">
        <v>33.299999999999997</v>
      </c>
      <c r="AA28">
        <v>10.7</v>
      </c>
      <c r="AB28">
        <v>-36.909999999999997</v>
      </c>
    </row>
    <row r="29" spans="1:28" x14ac:dyDescent="0.45">
      <c r="A29">
        <v>27</v>
      </c>
      <c r="B29" t="s">
        <v>80</v>
      </c>
      <c r="C29">
        <v>6</v>
      </c>
      <c r="D29">
        <v>127</v>
      </c>
      <c r="E29">
        <v>1826</v>
      </c>
      <c r="F29">
        <v>362</v>
      </c>
      <c r="G29">
        <v>5</v>
      </c>
      <c r="H29">
        <v>6</v>
      </c>
      <c r="I29">
        <v>2</v>
      </c>
      <c r="J29">
        <v>108</v>
      </c>
      <c r="K29">
        <v>127</v>
      </c>
      <c r="L29">
        <v>197</v>
      </c>
      <c r="M29">
        <v>1189</v>
      </c>
      <c r="N29">
        <v>9</v>
      </c>
      <c r="O29">
        <v>4</v>
      </c>
      <c r="P29">
        <v>5.6</v>
      </c>
      <c r="Q29">
        <v>59</v>
      </c>
      <c r="R29">
        <v>150</v>
      </c>
      <c r="S29">
        <v>637</v>
      </c>
      <c r="T29">
        <v>3</v>
      </c>
      <c r="U29">
        <v>4.2</v>
      </c>
      <c r="V29">
        <v>32</v>
      </c>
      <c r="W29">
        <v>44</v>
      </c>
      <c r="X29">
        <v>372</v>
      </c>
      <c r="Y29">
        <v>17</v>
      </c>
      <c r="Z29">
        <v>43.1</v>
      </c>
      <c r="AA29">
        <v>9.8000000000000007</v>
      </c>
      <c r="AB29">
        <v>-4.58</v>
      </c>
    </row>
    <row r="30" spans="1:28" x14ac:dyDescent="0.45">
      <c r="A30">
        <v>28</v>
      </c>
      <c r="B30" t="s">
        <v>75</v>
      </c>
      <c r="C30">
        <v>7</v>
      </c>
      <c r="D30">
        <v>125</v>
      </c>
      <c r="E30">
        <v>2085</v>
      </c>
      <c r="F30">
        <v>437</v>
      </c>
      <c r="G30">
        <v>4.8</v>
      </c>
      <c r="H30">
        <v>8</v>
      </c>
      <c r="I30">
        <v>3</v>
      </c>
      <c r="J30">
        <v>136</v>
      </c>
      <c r="K30">
        <v>160</v>
      </c>
      <c r="L30">
        <v>239</v>
      </c>
      <c r="M30">
        <v>1384</v>
      </c>
      <c r="N30">
        <v>8</v>
      </c>
      <c r="O30">
        <v>5</v>
      </c>
      <c r="P30">
        <v>5.4</v>
      </c>
      <c r="Q30">
        <v>69</v>
      </c>
      <c r="R30">
        <v>183</v>
      </c>
      <c r="S30">
        <v>701</v>
      </c>
      <c r="T30">
        <v>3</v>
      </c>
      <c r="U30">
        <v>3.8</v>
      </c>
      <c r="V30">
        <v>44</v>
      </c>
      <c r="W30">
        <v>55</v>
      </c>
      <c r="X30">
        <v>392</v>
      </c>
      <c r="Y30">
        <v>23</v>
      </c>
      <c r="Z30">
        <v>34.200000000000003</v>
      </c>
      <c r="AA30">
        <v>11</v>
      </c>
      <c r="AB30">
        <v>-1.29</v>
      </c>
    </row>
    <row r="31" spans="1:28" x14ac:dyDescent="0.45">
      <c r="A31">
        <v>29</v>
      </c>
      <c r="B31" t="s">
        <v>99</v>
      </c>
      <c r="C31">
        <v>7</v>
      </c>
      <c r="D31">
        <v>113</v>
      </c>
      <c r="E31">
        <v>1895</v>
      </c>
      <c r="F31">
        <v>460</v>
      </c>
      <c r="G31">
        <v>4.0999999999999996</v>
      </c>
      <c r="H31">
        <v>8</v>
      </c>
      <c r="I31">
        <v>2</v>
      </c>
      <c r="J31">
        <v>122</v>
      </c>
      <c r="K31">
        <v>157</v>
      </c>
      <c r="L31">
        <v>267</v>
      </c>
      <c r="M31">
        <v>1247</v>
      </c>
      <c r="N31">
        <v>5</v>
      </c>
      <c r="O31">
        <v>6</v>
      </c>
      <c r="P31">
        <v>4.4000000000000004</v>
      </c>
      <c r="Q31">
        <v>63</v>
      </c>
      <c r="R31">
        <v>174</v>
      </c>
      <c r="S31">
        <v>648</v>
      </c>
      <c r="T31">
        <v>6</v>
      </c>
      <c r="U31">
        <v>3.7</v>
      </c>
      <c r="V31">
        <v>43</v>
      </c>
      <c r="W31">
        <v>48</v>
      </c>
      <c r="X31">
        <v>388</v>
      </c>
      <c r="Y31">
        <v>16</v>
      </c>
      <c r="Z31">
        <v>26.9</v>
      </c>
      <c r="AA31">
        <v>10.3</v>
      </c>
      <c r="AB31">
        <v>-47.15</v>
      </c>
    </row>
    <row r="32" spans="1:28" x14ac:dyDescent="0.45">
      <c r="A32">
        <v>30</v>
      </c>
      <c r="B32" t="s">
        <v>103</v>
      </c>
      <c r="C32">
        <v>6</v>
      </c>
      <c r="D32">
        <v>110</v>
      </c>
      <c r="E32">
        <v>2186</v>
      </c>
      <c r="F32">
        <v>390</v>
      </c>
      <c r="G32">
        <v>5.6</v>
      </c>
      <c r="H32">
        <v>6</v>
      </c>
      <c r="I32">
        <v>3</v>
      </c>
      <c r="J32">
        <v>124</v>
      </c>
      <c r="K32">
        <v>124</v>
      </c>
      <c r="L32">
        <v>202</v>
      </c>
      <c r="M32">
        <v>1368</v>
      </c>
      <c r="N32">
        <v>5</v>
      </c>
      <c r="O32">
        <v>3</v>
      </c>
      <c r="P32">
        <v>6.5</v>
      </c>
      <c r="Q32">
        <v>69</v>
      </c>
      <c r="R32">
        <v>179</v>
      </c>
      <c r="S32">
        <v>818</v>
      </c>
      <c r="T32">
        <v>6</v>
      </c>
      <c r="U32">
        <v>4.5999999999999996</v>
      </c>
      <c r="V32">
        <v>43</v>
      </c>
      <c r="W32">
        <v>33</v>
      </c>
      <c r="X32">
        <v>230</v>
      </c>
      <c r="Y32">
        <v>12</v>
      </c>
      <c r="Z32">
        <v>34.9</v>
      </c>
      <c r="AA32">
        <v>9.5</v>
      </c>
      <c r="AB32">
        <v>17.8</v>
      </c>
    </row>
    <row r="33" spans="1:28" x14ac:dyDescent="0.45">
      <c r="A33">
        <v>31</v>
      </c>
      <c r="B33" t="s">
        <v>101</v>
      </c>
      <c r="C33">
        <v>7</v>
      </c>
      <c r="D33">
        <v>103</v>
      </c>
      <c r="E33">
        <v>1935</v>
      </c>
      <c r="F33">
        <v>393</v>
      </c>
      <c r="G33">
        <v>4.9000000000000004</v>
      </c>
      <c r="H33">
        <v>12</v>
      </c>
      <c r="I33">
        <v>2</v>
      </c>
      <c r="J33">
        <v>111</v>
      </c>
      <c r="K33">
        <v>135</v>
      </c>
      <c r="L33">
        <v>204</v>
      </c>
      <c r="M33">
        <v>1279</v>
      </c>
      <c r="N33">
        <v>7</v>
      </c>
      <c r="O33">
        <v>10</v>
      </c>
      <c r="P33">
        <v>5.7</v>
      </c>
      <c r="Q33">
        <v>66</v>
      </c>
      <c r="R33">
        <v>170</v>
      </c>
      <c r="S33">
        <v>656</v>
      </c>
      <c r="T33">
        <v>3</v>
      </c>
      <c r="U33">
        <v>3.9</v>
      </c>
      <c r="V33">
        <v>33</v>
      </c>
      <c r="W33">
        <v>45</v>
      </c>
      <c r="X33">
        <v>364</v>
      </c>
      <c r="Y33">
        <v>12</v>
      </c>
      <c r="Z33">
        <v>28</v>
      </c>
      <c r="AA33">
        <v>16</v>
      </c>
      <c r="AB33">
        <v>-33.65</v>
      </c>
    </row>
    <row r="34" spans="1:28" x14ac:dyDescent="0.45">
      <c r="A34">
        <v>32</v>
      </c>
      <c r="B34" t="s">
        <v>97</v>
      </c>
      <c r="C34">
        <v>7</v>
      </c>
      <c r="D34">
        <v>96</v>
      </c>
      <c r="E34">
        <v>1649</v>
      </c>
      <c r="F34">
        <v>405</v>
      </c>
      <c r="G34">
        <v>4.0999999999999996</v>
      </c>
      <c r="H34">
        <v>12</v>
      </c>
      <c r="I34">
        <v>7</v>
      </c>
      <c r="J34">
        <v>107</v>
      </c>
      <c r="K34">
        <v>136</v>
      </c>
      <c r="L34">
        <v>236</v>
      </c>
      <c r="M34">
        <v>1119</v>
      </c>
      <c r="N34">
        <v>4</v>
      </c>
      <c r="O34">
        <v>5</v>
      </c>
      <c r="P34">
        <v>4.2</v>
      </c>
      <c r="Q34">
        <v>68</v>
      </c>
      <c r="R34">
        <v>139</v>
      </c>
      <c r="S34">
        <v>530</v>
      </c>
      <c r="T34">
        <v>2</v>
      </c>
      <c r="U34">
        <v>3.8</v>
      </c>
      <c r="V34">
        <v>30</v>
      </c>
      <c r="W34">
        <v>51</v>
      </c>
      <c r="X34">
        <v>380</v>
      </c>
      <c r="Y34">
        <v>9</v>
      </c>
      <c r="Z34">
        <v>28.6</v>
      </c>
      <c r="AA34">
        <v>15.6</v>
      </c>
      <c r="AB34">
        <v>-74.3</v>
      </c>
    </row>
    <row r="35" spans="1:28" x14ac:dyDescent="0.45">
      <c r="B35" t="s">
        <v>108</v>
      </c>
      <c r="D35">
        <v>155.6</v>
      </c>
      <c r="E35">
        <v>2209.3000000000002</v>
      </c>
      <c r="F35">
        <v>413.3</v>
      </c>
      <c r="G35">
        <v>5.3</v>
      </c>
      <c r="H35">
        <v>7.6</v>
      </c>
      <c r="I35">
        <v>3.1</v>
      </c>
      <c r="J35">
        <v>132</v>
      </c>
      <c r="K35">
        <v>144.9</v>
      </c>
      <c r="L35">
        <v>221.2</v>
      </c>
      <c r="M35">
        <v>1450</v>
      </c>
      <c r="N35">
        <v>10.6</v>
      </c>
      <c r="O35">
        <v>4.5</v>
      </c>
      <c r="P35">
        <v>6.1</v>
      </c>
      <c r="Q35">
        <v>74</v>
      </c>
      <c r="R35">
        <v>176</v>
      </c>
      <c r="S35">
        <v>759.3</v>
      </c>
      <c r="T35">
        <v>5.9</v>
      </c>
      <c r="U35">
        <v>4.3</v>
      </c>
      <c r="V35">
        <v>43.7</v>
      </c>
      <c r="W35">
        <v>48.1</v>
      </c>
      <c r="X35">
        <v>384.3</v>
      </c>
      <c r="Y35">
        <v>14.3</v>
      </c>
      <c r="Z35">
        <v>40</v>
      </c>
      <c r="AA35">
        <v>10.199999999999999</v>
      </c>
      <c r="AB35">
        <v>25.5</v>
      </c>
    </row>
    <row r="36" spans="1:28" x14ac:dyDescent="0.45">
      <c r="B36" t="s">
        <v>109</v>
      </c>
      <c r="D36">
        <v>4979</v>
      </c>
      <c r="E36">
        <v>70697</v>
      </c>
      <c r="F36">
        <v>13227</v>
      </c>
      <c r="G36">
        <v>5.3</v>
      </c>
      <c r="H36">
        <v>243</v>
      </c>
      <c r="I36">
        <v>98</v>
      </c>
      <c r="J36">
        <v>4225</v>
      </c>
      <c r="K36">
        <v>4636</v>
      </c>
      <c r="L36">
        <v>7078</v>
      </c>
      <c r="M36">
        <v>46400</v>
      </c>
      <c r="N36">
        <v>338</v>
      </c>
      <c r="O36">
        <v>145</v>
      </c>
      <c r="P36">
        <v>6.1</v>
      </c>
      <c r="Q36">
        <v>2368</v>
      </c>
      <c r="R36">
        <v>5639</v>
      </c>
      <c r="S36">
        <v>24297</v>
      </c>
      <c r="T36">
        <v>189</v>
      </c>
      <c r="U36">
        <v>4.3</v>
      </c>
      <c r="V36">
        <v>1398</v>
      </c>
      <c r="W36">
        <v>1539</v>
      </c>
      <c r="X36">
        <v>12297</v>
      </c>
      <c r="Y36">
        <v>459</v>
      </c>
      <c r="Z36">
        <v>40</v>
      </c>
      <c r="AA36">
        <v>10.199999999999999</v>
      </c>
    </row>
    <row r="37" spans="1:28" x14ac:dyDescent="0.45">
      <c r="B37" t="s">
        <v>110</v>
      </c>
      <c r="D37">
        <v>23.1</v>
      </c>
      <c r="E37">
        <v>327.3</v>
      </c>
      <c r="F37">
        <v>61.2</v>
      </c>
      <c r="G37">
        <v>5.3</v>
      </c>
      <c r="H37">
        <v>1.1000000000000001</v>
      </c>
      <c r="I37">
        <v>0.5</v>
      </c>
      <c r="J37">
        <v>19.600000000000001</v>
      </c>
      <c r="K37">
        <v>21.5</v>
      </c>
      <c r="L37">
        <v>32.799999999999997</v>
      </c>
      <c r="M37">
        <v>214.8</v>
      </c>
      <c r="N37">
        <v>1.6</v>
      </c>
      <c r="O37">
        <v>0.7</v>
      </c>
      <c r="P37">
        <v>6.1</v>
      </c>
      <c r="Q37">
        <v>11</v>
      </c>
      <c r="R37">
        <v>26</v>
      </c>
      <c r="S37">
        <v>112.5</v>
      </c>
      <c r="T37">
        <v>0.9</v>
      </c>
      <c r="U37">
        <v>4.3</v>
      </c>
      <c r="V37">
        <v>6.5</v>
      </c>
      <c r="W37">
        <v>7.1</v>
      </c>
      <c r="X37">
        <v>56.9</v>
      </c>
      <c r="Y37">
        <v>2.1</v>
      </c>
      <c r="Z37">
        <v>40</v>
      </c>
      <c r="AA37">
        <v>10.199999999999999</v>
      </c>
    </row>
    <row r="40" spans="1:28" x14ac:dyDescent="0.45">
      <c r="A40" s="25" t="s">
        <v>162</v>
      </c>
      <c r="B40" s="25"/>
      <c r="C40" s="25"/>
    </row>
    <row r="41" spans="1:28" x14ac:dyDescent="0.45">
      <c r="A41" t="s">
        <v>54</v>
      </c>
      <c r="B41" t="s">
        <v>55</v>
      </c>
      <c r="C41" t="s">
        <v>56</v>
      </c>
      <c r="D41" t="s">
        <v>64</v>
      </c>
      <c r="E41" t="s">
        <v>65</v>
      </c>
      <c r="F41" t="s">
        <v>126</v>
      </c>
      <c r="G41" t="s">
        <v>58</v>
      </c>
      <c r="H41" t="s">
        <v>66</v>
      </c>
      <c r="I41" t="s">
        <v>127</v>
      </c>
      <c r="J41" t="s">
        <v>67</v>
      </c>
      <c r="K41" t="s">
        <v>128</v>
      </c>
      <c r="L41" t="s">
        <v>129</v>
      </c>
      <c r="M41" t="s">
        <v>69</v>
      </c>
      <c r="N41" t="s">
        <v>130</v>
      </c>
      <c r="O41" t="s">
        <v>131</v>
      </c>
      <c r="P41" t="s">
        <v>132</v>
      </c>
      <c r="Q41" t="s">
        <v>133</v>
      </c>
      <c r="R41" t="s">
        <v>134</v>
      </c>
      <c r="S41" t="s">
        <v>119</v>
      </c>
      <c r="T41" t="s">
        <v>135</v>
      </c>
      <c r="U41" t="s">
        <v>68</v>
      </c>
      <c r="V41" t="s">
        <v>136</v>
      </c>
      <c r="W41" t="s">
        <v>137</v>
      </c>
      <c r="X41" t="s">
        <v>138</v>
      </c>
      <c r="Y41" t="s">
        <v>74</v>
      </c>
    </row>
    <row r="42" spans="1:28" x14ac:dyDescent="0.45">
      <c r="A42">
        <v>1</v>
      </c>
      <c r="B42" t="s">
        <v>107</v>
      </c>
      <c r="C42">
        <v>7</v>
      </c>
      <c r="D42">
        <v>178</v>
      </c>
      <c r="E42">
        <v>267</v>
      </c>
      <c r="F42">
        <v>66.7</v>
      </c>
      <c r="G42">
        <v>1899</v>
      </c>
      <c r="H42">
        <v>10</v>
      </c>
      <c r="I42">
        <v>3.7</v>
      </c>
      <c r="J42">
        <v>8</v>
      </c>
      <c r="K42">
        <v>3</v>
      </c>
      <c r="L42">
        <v>56</v>
      </c>
      <c r="M42">
        <v>7.5</v>
      </c>
      <c r="N42">
        <v>6.9</v>
      </c>
      <c r="O42">
        <v>11.2</v>
      </c>
      <c r="P42">
        <v>271.3</v>
      </c>
      <c r="Q42">
        <v>88.7</v>
      </c>
      <c r="R42">
        <v>14</v>
      </c>
      <c r="S42">
        <v>91</v>
      </c>
      <c r="T42">
        <v>5</v>
      </c>
      <c r="U42">
        <v>6.8</v>
      </c>
      <c r="V42">
        <v>6.2</v>
      </c>
      <c r="W42">
        <v>2</v>
      </c>
      <c r="X42">
        <v>3</v>
      </c>
      <c r="Y42">
        <v>50.74</v>
      </c>
    </row>
    <row r="43" spans="1:28" x14ac:dyDescent="0.45">
      <c r="A43">
        <v>2</v>
      </c>
      <c r="B43" t="s">
        <v>79</v>
      </c>
      <c r="C43">
        <v>7</v>
      </c>
      <c r="D43">
        <v>188</v>
      </c>
      <c r="E43">
        <v>264</v>
      </c>
      <c r="F43">
        <v>71.2</v>
      </c>
      <c r="G43">
        <v>1879</v>
      </c>
      <c r="H43">
        <v>16</v>
      </c>
      <c r="I43">
        <v>6.1</v>
      </c>
      <c r="J43">
        <v>4</v>
      </c>
      <c r="K43">
        <v>1.5</v>
      </c>
      <c r="L43">
        <v>74</v>
      </c>
      <c r="M43">
        <v>7.3</v>
      </c>
      <c r="N43">
        <v>7.8</v>
      </c>
      <c r="O43">
        <v>10.199999999999999</v>
      </c>
      <c r="P43">
        <v>268.39999999999998</v>
      </c>
      <c r="Q43">
        <v>105.7</v>
      </c>
      <c r="R43">
        <v>8</v>
      </c>
      <c r="S43">
        <v>43</v>
      </c>
      <c r="T43">
        <v>2.9</v>
      </c>
      <c r="U43">
        <v>6.9</v>
      </c>
      <c r="V43">
        <v>7.4</v>
      </c>
      <c r="W43">
        <v>2</v>
      </c>
      <c r="X43">
        <v>1</v>
      </c>
      <c r="Y43">
        <v>100.56</v>
      </c>
    </row>
    <row r="44" spans="1:28" x14ac:dyDescent="0.45">
      <c r="A44">
        <v>3</v>
      </c>
      <c r="B44" t="s">
        <v>90</v>
      </c>
      <c r="C44">
        <v>7</v>
      </c>
      <c r="D44">
        <v>186</v>
      </c>
      <c r="E44">
        <v>275</v>
      </c>
      <c r="F44">
        <v>67.599999999999994</v>
      </c>
      <c r="G44">
        <v>1831</v>
      </c>
      <c r="H44">
        <v>13</v>
      </c>
      <c r="I44">
        <v>4.7</v>
      </c>
      <c r="J44">
        <v>6</v>
      </c>
      <c r="K44">
        <v>2.2000000000000002</v>
      </c>
      <c r="L44">
        <v>60</v>
      </c>
      <c r="M44">
        <v>7.1</v>
      </c>
      <c r="N44">
        <v>7.1</v>
      </c>
      <c r="O44">
        <v>10.5</v>
      </c>
      <c r="P44">
        <v>261.60000000000002</v>
      </c>
      <c r="Q44">
        <v>94.8</v>
      </c>
      <c r="R44">
        <v>21</v>
      </c>
      <c r="S44">
        <v>126</v>
      </c>
      <c r="T44">
        <v>7.1</v>
      </c>
      <c r="U44">
        <v>6.2</v>
      </c>
      <c r="V44">
        <v>6.2</v>
      </c>
      <c r="W44">
        <v>2</v>
      </c>
      <c r="X44">
        <v>2</v>
      </c>
      <c r="Y44">
        <v>33.56</v>
      </c>
    </row>
    <row r="45" spans="1:28" x14ac:dyDescent="0.45">
      <c r="A45">
        <v>4</v>
      </c>
      <c r="B45" t="s">
        <v>94</v>
      </c>
      <c r="C45">
        <v>7</v>
      </c>
      <c r="D45">
        <v>160</v>
      </c>
      <c r="E45">
        <v>243</v>
      </c>
      <c r="F45">
        <v>65.8</v>
      </c>
      <c r="G45">
        <v>1797</v>
      </c>
      <c r="H45">
        <v>17</v>
      </c>
      <c r="I45">
        <v>7</v>
      </c>
      <c r="J45">
        <v>2</v>
      </c>
      <c r="K45">
        <v>0.8</v>
      </c>
      <c r="L45">
        <v>88</v>
      </c>
      <c r="M45">
        <v>7.7</v>
      </c>
      <c r="N45">
        <v>8.6999999999999993</v>
      </c>
      <c r="O45">
        <v>11.7</v>
      </c>
      <c r="P45">
        <v>256.7</v>
      </c>
      <c r="Q45">
        <v>108.8</v>
      </c>
      <c r="R45">
        <v>11</v>
      </c>
      <c r="S45">
        <v>69</v>
      </c>
      <c r="T45">
        <v>4.3</v>
      </c>
      <c r="U45">
        <v>7.1</v>
      </c>
      <c r="V45">
        <v>8.1</v>
      </c>
      <c r="W45">
        <v>1</v>
      </c>
      <c r="X45">
        <v>1</v>
      </c>
      <c r="Y45">
        <v>76.83</v>
      </c>
    </row>
    <row r="46" spans="1:28" x14ac:dyDescent="0.45">
      <c r="A46">
        <v>5</v>
      </c>
      <c r="B46" t="s">
        <v>84</v>
      </c>
      <c r="C46">
        <v>7</v>
      </c>
      <c r="D46">
        <v>153</v>
      </c>
      <c r="E46">
        <v>217</v>
      </c>
      <c r="F46">
        <v>70.5</v>
      </c>
      <c r="G46">
        <v>1751</v>
      </c>
      <c r="H46">
        <v>10</v>
      </c>
      <c r="I46">
        <v>4.5999999999999996</v>
      </c>
      <c r="J46">
        <v>3</v>
      </c>
      <c r="K46">
        <v>1.4</v>
      </c>
      <c r="L46">
        <v>75</v>
      </c>
      <c r="M46">
        <v>8.3000000000000007</v>
      </c>
      <c r="N46">
        <v>8.6</v>
      </c>
      <c r="O46">
        <v>11.8</v>
      </c>
      <c r="P46">
        <v>250.1</v>
      </c>
      <c r="Q46">
        <v>105</v>
      </c>
      <c r="R46">
        <v>6</v>
      </c>
      <c r="S46">
        <v>48</v>
      </c>
      <c r="T46">
        <v>2.7</v>
      </c>
      <c r="U46">
        <v>7.9</v>
      </c>
      <c r="V46">
        <v>8.1</v>
      </c>
      <c r="W46">
        <v>2</v>
      </c>
      <c r="X46">
        <v>2</v>
      </c>
      <c r="Y46">
        <v>89.14</v>
      </c>
    </row>
    <row r="47" spans="1:28" x14ac:dyDescent="0.45">
      <c r="A47">
        <v>6</v>
      </c>
      <c r="B47" t="s">
        <v>85</v>
      </c>
      <c r="C47">
        <v>7</v>
      </c>
      <c r="D47">
        <v>164</v>
      </c>
      <c r="E47">
        <v>248</v>
      </c>
      <c r="F47">
        <v>66.099999999999994</v>
      </c>
      <c r="G47">
        <v>1730</v>
      </c>
      <c r="H47">
        <v>14</v>
      </c>
      <c r="I47">
        <v>5.6</v>
      </c>
      <c r="J47">
        <v>2</v>
      </c>
      <c r="K47">
        <v>0.8</v>
      </c>
      <c r="L47">
        <v>49</v>
      </c>
      <c r="M47">
        <v>7.3</v>
      </c>
      <c r="N47">
        <v>8</v>
      </c>
      <c r="O47">
        <v>11</v>
      </c>
      <c r="P47">
        <v>247.1</v>
      </c>
      <c r="Q47">
        <v>102.9</v>
      </c>
      <c r="R47">
        <v>11</v>
      </c>
      <c r="S47">
        <v>70</v>
      </c>
      <c r="T47">
        <v>4.2</v>
      </c>
      <c r="U47">
        <v>6.7</v>
      </c>
      <c r="V47">
        <v>7.4</v>
      </c>
      <c r="Y47">
        <v>74.959999999999994</v>
      </c>
    </row>
    <row r="48" spans="1:28" x14ac:dyDescent="0.45">
      <c r="A48">
        <v>7</v>
      </c>
      <c r="B48" t="s">
        <v>88</v>
      </c>
      <c r="C48">
        <v>7</v>
      </c>
      <c r="D48">
        <v>133</v>
      </c>
      <c r="E48">
        <v>196</v>
      </c>
      <c r="F48">
        <v>67.900000000000006</v>
      </c>
      <c r="G48">
        <v>1711</v>
      </c>
      <c r="H48">
        <v>12</v>
      </c>
      <c r="I48">
        <v>6.1</v>
      </c>
      <c r="J48">
        <v>5</v>
      </c>
      <c r="K48">
        <v>2.6</v>
      </c>
      <c r="L48">
        <v>61</v>
      </c>
      <c r="M48">
        <v>9</v>
      </c>
      <c r="N48">
        <v>9.1</v>
      </c>
      <c r="O48">
        <v>13.3</v>
      </c>
      <c r="P48">
        <v>244.4</v>
      </c>
      <c r="Q48">
        <v>106</v>
      </c>
      <c r="R48">
        <v>9</v>
      </c>
      <c r="S48">
        <v>58</v>
      </c>
      <c r="T48">
        <v>4.4000000000000004</v>
      </c>
      <c r="U48">
        <v>8.3000000000000007</v>
      </c>
      <c r="V48">
        <v>8.4</v>
      </c>
      <c r="W48">
        <v>0</v>
      </c>
      <c r="X48">
        <v>2</v>
      </c>
      <c r="Y48">
        <v>58.54</v>
      </c>
    </row>
    <row r="49" spans="1:25" x14ac:dyDescent="0.45">
      <c r="A49">
        <v>8</v>
      </c>
      <c r="B49" t="s">
        <v>100</v>
      </c>
      <c r="C49">
        <v>7</v>
      </c>
      <c r="D49">
        <v>153</v>
      </c>
      <c r="E49">
        <v>204</v>
      </c>
      <c r="F49">
        <v>75</v>
      </c>
      <c r="G49">
        <v>1679</v>
      </c>
      <c r="H49">
        <v>12</v>
      </c>
      <c r="I49">
        <v>5.9</v>
      </c>
      <c r="J49">
        <v>2</v>
      </c>
      <c r="K49">
        <v>1</v>
      </c>
      <c r="L49">
        <v>55</v>
      </c>
      <c r="M49">
        <v>8.6</v>
      </c>
      <c r="N49">
        <v>9.3000000000000007</v>
      </c>
      <c r="O49">
        <v>11.5</v>
      </c>
      <c r="P49">
        <v>239.9</v>
      </c>
      <c r="Q49">
        <v>116</v>
      </c>
      <c r="R49">
        <v>22</v>
      </c>
      <c r="S49">
        <v>77</v>
      </c>
      <c r="T49">
        <v>9.6999999999999993</v>
      </c>
      <c r="U49">
        <v>7.4</v>
      </c>
      <c r="V49">
        <v>8.1</v>
      </c>
      <c r="W49">
        <v>0</v>
      </c>
      <c r="X49">
        <v>1</v>
      </c>
      <c r="Y49">
        <v>88.09</v>
      </c>
    </row>
    <row r="50" spans="1:25" x14ac:dyDescent="0.45">
      <c r="A50">
        <v>9</v>
      </c>
      <c r="B50" t="s">
        <v>76</v>
      </c>
      <c r="C50">
        <v>7</v>
      </c>
      <c r="D50">
        <v>157</v>
      </c>
      <c r="E50">
        <v>245</v>
      </c>
      <c r="F50">
        <v>64.099999999999994</v>
      </c>
      <c r="G50">
        <v>1675</v>
      </c>
      <c r="H50">
        <v>13</v>
      </c>
      <c r="I50">
        <v>5.3</v>
      </c>
      <c r="J50">
        <v>2</v>
      </c>
      <c r="K50">
        <v>0.8</v>
      </c>
      <c r="L50">
        <v>77</v>
      </c>
      <c r="M50">
        <v>7.2</v>
      </c>
      <c r="N50">
        <v>7.9</v>
      </c>
      <c r="O50">
        <v>11.3</v>
      </c>
      <c r="P50">
        <v>239.3</v>
      </c>
      <c r="Q50">
        <v>99.8</v>
      </c>
      <c r="R50">
        <v>14</v>
      </c>
      <c r="S50">
        <v>92</v>
      </c>
      <c r="T50">
        <v>5.4</v>
      </c>
      <c r="U50">
        <v>6.5</v>
      </c>
      <c r="V50">
        <v>7.1</v>
      </c>
      <c r="W50">
        <v>4</v>
      </c>
      <c r="X50">
        <v>4</v>
      </c>
      <c r="Y50">
        <v>40.49</v>
      </c>
    </row>
    <row r="51" spans="1:25" x14ac:dyDescent="0.45">
      <c r="A51">
        <v>10</v>
      </c>
      <c r="B51" t="s">
        <v>87</v>
      </c>
      <c r="C51">
        <v>7</v>
      </c>
      <c r="D51">
        <v>153</v>
      </c>
      <c r="E51">
        <v>204</v>
      </c>
      <c r="F51">
        <v>75</v>
      </c>
      <c r="G51">
        <v>1565</v>
      </c>
      <c r="H51">
        <v>16</v>
      </c>
      <c r="I51">
        <v>7.8</v>
      </c>
      <c r="J51">
        <v>3</v>
      </c>
      <c r="K51">
        <v>1.5</v>
      </c>
      <c r="L51">
        <v>64</v>
      </c>
      <c r="M51">
        <v>8</v>
      </c>
      <c r="N51">
        <v>8.9</v>
      </c>
      <c r="O51">
        <v>10.7</v>
      </c>
      <c r="P51">
        <v>223.6</v>
      </c>
      <c r="Q51">
        <v>118</v>
      </c>
      <c r="R51">
        <v>13</v>
      </c>
      <c r="S51">
        <v>69</v>
      </c>
      <c r="T51">
        <v>6</v>
      </c>
      <c r="U51">
        <v>7.2</v>
      </c>
      <c r="V51">
        <v>8.1</v>
      </c>
      <c r="W51">
        <v>0</v>
      </c>
      <c r="X51">
        <v>1</v>
      </c>
      <c r="Y51">
        <v>65.33</v>
      </c>
    </row>
    <row r="52" spans="1:25" x14ac:dyDescent="0.45">
      <c r="A52">
        <v>11</v>
      </c>
      <c r="B52" t="s">
        <v>98</v>
      </c>
      <c r="C52">
        <v>7</v>
      </c>
      <c r="D52">
        <v>152</v>
      </c>
      <c r="E52">
        <v>259</v>
      </c>
      <c r="F52">
        <v>58.7</v>
      </c>
      <c r="G52">
        <v>1506</v>
      </c>
      <c r="H52">
        <v>9</v>
      </c>
      <c r="I52">
        <v>3.5</v>
      </c>
      <c r="J52">
        <v>5</v>
      </c>
      <c r="K52">
        <v>1.9</v>
      </c>
      <c r="L52">
        <v>46</v>
      </c>
      <c r="M52">
        <v>6.3</v>
      </c>
      <c r="N52">
        <v>6.1</v>
      </c>
      <c r="O52">
        <v>10.7</v>
      </c>
      <c r="P52">
        <v>215.1</v>
      </c>
      <c r="Q52">
        <v>80.599999999999994</v>
      </c>
      <c r="R52">
        <v>20</v>
      </c>
      <c r="S52">
        <v>114</v>
      </c>
      <c r="T52">
        <v>7.2</v>
      </c>
      <c r="U52">
        <v>5.4</v>
      </c>
      <c r="V52">
        <v>5.2</v>
      </c>
      <c r="W52">
        <v>1</v>
      </c>
      <c r="X52">
        <v>2</v>
      </c>
      <c r="Y52">
        <v>7.33</v>
      </c>
    </row>
    <row r="53" spans="1:25" x14ac:dyDescent="0.45">
      <c r="A53">
        <v>12</v>
      </c>
      <c r="B53" t="s">
        <v>91</v>
      </c>
      <c r="C53">
        <v>7</v>
      </c>
      <c r="D53">
        <v>160</v>
      </c>
      <c r="E53">
        <v>256</v>
      </c>
      <c r="F53">
        <v>62.5</v>
      </c>
      <c r="G53">
        <v>1506</v>
      </c>
      <c r="H53">
        <v>11</v>
      </c>
      <c r="I53">
        <v>4.3</v>
      </c>
      <c r="J53">
        <v>4</v>
      </c>
      <c r="K53">
        <v>1.6</v>
      </c>
      <c r="L53">
        <v>52</v>
      </c>
      <c r="M53">
        <v>6.1</v>
      </c>
      <c r="N53">
        <v>6.2</v>
      </c>
      <c r="O53">
        <v>9.6999999999999993</v>
      </c>
      <c r="P53">
        <v>215.1</v>
      </c>
      <c r="Q53">
        <v>87.3</v>
      </c>
      <c r="R53">
        <v>8</v>
      </c>
      <c r="S53">
        <v>50</v>
      </c>
      <c r="T53">
        <v>3</v>
      </c>
      <c r="U53">
        <v>5.7</v>
      </c>
      <c r="V53">
        <v>5.9</v>
      </c>
      <c r="W53">
        <v>3</v>
      </c>
      <c r="X53">
        <v>3</v>
      </c>
      <c r="Y53">
        <v>25.37</v>
      </c>
    </row>
    <row r="54" spans="1:25" x14ac:dyDescent="0.45">
      <c r="A54">
        <v>13</v>
      </c>
      <c r="B54" t="s">
        <v>105</v>
      </c>
      <c r="C54">
        <v>7</v>
      </c>
      <c r="D54">
        <v>137</v>
      </c>
      <c r="E54">
        <v>230</v>
      </c>
      <c r="F54">
        <v>59.6</v>
      </c>
      <c r="G54">
        <v>1480</v>
      </c>
      <c r="H54">
        <v>10</v>
      </c>
      <c r="I54">
        <v>4.3</v>
      </c>
      <c r="J54">
        <v>6</v>
      </c>
      <c r="K54">
        <v>2.6</v>
      </c>
      <c r="L54">
        <v>52</v>
      </c>
      <c r="M54">
        <v>6.9</v>
      </c>
      <c r="N54">
        <v>6.6</v>
      </c>
      <c r="O54">
        <v>11.5</v>
      </c>
      <c r="P54">
        <v>211.4</v>
      </c>
      <c r="Q54">
        <v>83.9</v>
      </c>
      <c r="R54">
        <v>20</v>
      </c>
      <c r="S54">
        <v>97</v>
      </c>
      <c r="T54">
        <v>8</v>
      </c>
      <c r="U54">
        <v>5.9</v>
      </c>
      <c r="V54">
        <v>5.6</v>
      </c>
      <c r="Y54">
        <v>26.61</v>
      </c>
    </row>
    <row r="55" spans="1:25" x14ac:dyDescent="0.45">
      <c r="A55">
        <v>14</v>
      </c>
      <c r="B55" t="s">
        <v>83</v>
      </c>
      <c r="C55">
        <v>7</v>
      </c>
      <c r="D55">
        <v>162</v>
      </c>
      <c r="E55">
        <v>242</v>
      </c>
      <c r="F55">
        <v>66.900000000000006</v>
      </c>
      <c r="G55">
        <v>1399</v>
      </c>
      <c r="H55">
        <v>10</v>
      </c>
      <c r="I55">
        <v>4.0999999999999996</v>
      </c>
      <c r="J55">
        <v>4</v>
      </c>
      <c r="K55">
        <v>1.7</v>
      </c>
      <c r="L55">
        <v>45</v>
      </c>
      <c r="M55">
        <v>6.5</v>
      </c>
      <c r="N55">
        <v>6.5</v>
      </c>
      <c r="O55">
        <v>9.6</v>
      </c>
      <c r="P55">
        <v>199.9</v>
      </c>
      <c r="Q55">
        <v>91.6</v>
      </c>
      <c r="R55">
        <v>24</v>
      </c>
      <c r="S55">
        <v>162</v>
      </c>
      <c r="T55">
        <v>9</v>
      </c>
      <c r="U55">
        <v>5.3</v>
      </c>
      <c r="V55">
        <v>5.3</v>
      </c>
      <c r="Y55">
        <v>36.92</v>
      </c>
    </row>
    <row r="56" spans="1:25" x14ac:dyDescent="0.45">
      <c r="A56">
        <v>15</v>
      </c>
      <c r="B56" t="s">
        <v>102</v>
      </c>
      <c r="C56">
        <v>7</v>
      </c>
      <c r="D56">
        <v>161</v>
      </c>
      <c r="E56">
        <v>252</v>
      </c>
      <c r="F56">
        <v>63.9</v>
      </c>
      <c r="G56">
        <v>1399</v>
      </c>
      <c r="H56">
        <v>13</v>
      </c>
      <c r="I56">
        <v>5.2</v>
      </c>
      <c r="J56">
        <v>8</v>
      </c>
      <c r="K56">
        <v>3.2</v>
      </c>
      <c r="L56">
        <v>64</v>
      </c>
      <c r="M56">
        <v>6</v>
      </c>
      <c r="N56">
        <v>5.6</v>
      </c>
      <c r="O56">
        <v>9.4</v>
      </c>
      <c r="P56">
        <v>199.9</v>
      </c>
      <c r="Q56">
        <v>84.2</v>
      </c>
      <c r="R56">
        <v>18</v>
      </c>
      <c r="S56">
        <v>108</v>
      </c>
      <c r="T56">
        <v>6.7</v>
      </c>
      <c r="U56">
        <v>5.2</v>
      </c>
      <c r="V56">
        <v>4.8</v>
      </c>
      <c r="W56">
        <v>2</v>
      </c>
      <c r="X56">
        <v>2</v>
      </c>
      <c r="Y56">
        <v>-5.38</v>
      </c>
    </row>
    <row r="57" spans="1:25" x14ac:dyDescent="0.45">
      <c r="A57">
        <v>16</v>
      </c>
      <c r="B57" t="s">
        <v>78</v>
      </c>
      <c r="C57">
        <v>7</v>
      </c>
      <c r="D57">
        <v>136</v>
      </c>
      <c r="E57">
        <v>195</v>
      </c>
      <c r="F57">
        <v>69.7</v>
      </c>
      <c r="G57">
        <v>1391</v>
      </c>
      <c r="H57">
        <v>11</v>
      </c>
      <c r="I57">
        <v>5.6</v>
      </c>
      <c r="J57">
        <v>1</v>
      </c>
      <c r="K57">
        <v>0.5</v>
      </c>
      <c r="L57">
        <v>79</v>
      </c>
      <c r="M57">
        <v>7.7</v>
      </c>
      <c r="N57">
        <v>8.6</v>
      </c>
      <c r="O57">
        <v>11</v>
      </c>
      <c r="P57">
        <v>198.7</v>
      </c>
      <c r="Q57">
        <v>108.9</v>
      </c>
      <c r="R57">
        <v>21</v>
      </c>
      <c r="S57">
        <v>107</v>
      </c>
      <c r="T57">
        <v>9.6999999999999993</v>
      </c>
      <c r="U57">
        <v>6.4</v>
      </c>
      <c r="V57">
        <v>7.3</v>
      </c>
      <c r="W57">
        <v>1</v>
      </c>
      <c r="X57">
        <v>1</v>
      </c>
      <c r="Y57">
        <v>30.64</v>
      </c>
    </row>
    <row r="58" spans="1:25" x14ac:dyDescent="0.45">
      <c r="A58">
        <v>17</v>
      </c>
      <c r="B58" t="s">
        <v>75</v>
      </c>
      <c r="C58">
        <v>7</v>
      </c>
      <c r="D58">
        <v>160</v>
      </c>
      <c r="E58">
        <v>239</v>
      </c>
      <c r="F58">
        <v>66.900000000000006</v>
      </c>
      <c r="G58">
        <v>1384</v>
      </c>
      <c r="H58">
        <v>8</v>
      </c>
      <c r="I58">
        <v>3.3</v>
      </c>
      <c r="J58">
        <v>5</v>
      </c>
      <c r="K58">
        <v>2.1</v>
      </c>
      <c r="L58">
        <v>87</v>
      </c>
      <c r="M58">
        <v>6.1</v>
      </c>
      <c r="N58">
        <v>5.9</v>
      </c>
      <c r="O58">
        <v>9.1999999999999993</v>
      </c>
      <c r="P58">
        <v>197.7</v>
      </c>
      <c r="Q58">
        <v>85.9</v>
      </c>
      <c r="R58">
        <v>15</v>
      </c>
      <c r="S58">
        <v>85</v>
      </c>
      <c r="T58">
        <v>5.9</v>
      </c>
      <c r="U58">
        <v>5.4</v>
      </c>
      <c r="V58">
        <v>5.2</v>
      </c>
      <c r="Y58">
        <v>4.93</v>
      </c>
    </row>
    <row r="59" spans="1:25" x14ac:dyDescent="0.45">
      <c r="A59">
        <v>18</v>
      </c>
      <c r="B59" t="s">
        <v>92</v>
      </c>
      <c r="C59">
        <v>7</v>
      </c>
      <c r="D59">
        <v>124</v>
      </c>
      <c r="E59">
        <v>204</v>
      </c>
      <c r="F59">
        <v>60.8</v>
      </c>
      <c r="G59">
        <v>1373</v>
      </c>
      <c r="H59">
        <v>11</v>
      </c>
      <c r="I59">
        <v>5.4</v>
      </c>
      <c r="J59">
        <v>3</v>
      </c>
      <c r="K59">
        <v>1.5</v>
      </c>
      <c r="L59">
        <v>56</v>
      </c>
      <c r="M59">
        <v>7.1</v>
      </c>
      <c r="N59">
        <v>7.6</v>
      </c>
      <c r="O59">
        <v>11.8</v>
      </c>
      <c r="P59">
        <v>196.1</v>
      </c>
      <c r="Q59">
        <v>94.3</v>
      </c>
      <c r="R59">
        <v>18</v>
      </c>
      <c r="S59">
        <v>84</v>
      </c>
      <c r="T59">
        <v>8.1</v>
      </c>
      <c r="U59">
        <v>6.2</v>
      </c>
      <c r="V59">
        <v>6.6</v>
      </c>
      <c r="Y59">
        <v>33.04</v>
      </c>
    </row>
    <row r="60" spans="1:25" x14ac:dyDescent="0.45">
      <c r="A60">
        <v>19</v>
      </c>
      <c r="B60" t="s">
        <v>103</v>
      </c>
      <c r="C60">
        <v>6</v>
      </c>
      <c r="D60">
        <v>124</v>
      </c>
      <c r="E60">
        <v>202</v>
      </c>
      <c r="F60">
        <v>61.4</v>
      </c>
      <c r="G60">
        <v>1368</v>
      </c>
      <c r="H60">
        <v>5</v>
      </c>
      <c r="I60">
        <v>2.5</v>
      </c>
      <c r="J60">
        <v>3</v>
      </c>
      <c r="K60">
        <v>1.5</v>
      </c>
      <c r="L60">
        <v>69</v>
      </c>
      <c r="M60">
        <v>7.1</v>
      </c>
      <c r="N60">
        <v>6.9</v>
      </c>
      <c r="O60">
        <v>11.6</v>
      </c>
      <c r="P60">
        <v>228</v>
      </c>
      <c r="Q60">
        <v>85</v>
      </c>
      <c r="R60">
        <v>9</v>
      </c>
      <c r="S60">
        <v>70</v>
      </c>
      <c r="T60">
        <v>4.3</v>
      </c>
      <c r="U60">
        <v>6.5</v>
      </c>
      <c r="V60">
        <v>6.3</v>
      </c>
      <c r="Y60">
        <v>9.51</v>
      </c>
    </row>
    <row r="61" spans="1:25" x14ac:dyDescent="0.45">
      <c r="A61">
        <v>20</v>
      </c>
      <c r="B61" t="s">
        <v>77</v>
      </c>
      <c r="C61">
        <v>6</v>
      </c>
      <c r="D61">
        <v>123</v>
      </c>
      <c r="E61">
        <v>180</v>
      </c>
      <c r="F61">
        <v>68.3</v>
      </c>
      <c r="G61">
        <v>1364</v>
      </c>
      <c r="H61">
        <v>11</v>
      </c>
      <c r="I61">
        <v>6.1</v>
      </c>
      <c r="J61">
        <v>4</v>
      </c>
      <c r="K61">
        <v>2.2000000000000002</v>
      </c>
      <c r="L61">
        <v>51</v>
      </c>
      <c r="M61">
        <v>7.9</v>
      </c>
      <c r="N61">
        <v>8.1999999999999993</v>
      </c>
      <c r="O61">
        <v>11.6</v>
      </c>
      <c r="P61">
        <v>227.3</v>
      </c>
      <c r="Q61">
        <v>103.2</v>
      </c>
      <c r="R61">
        <v>12</v>
      </c>
      <c r="S61">
        <v>65</v>
      </c>
      <c r="T61">
        <v>6.3</v>
      </c>
      <c r="U61">
        <v>7.1</v>
      </c>
      <c r="V61">
        <v>7.3</v>
      </c>
      <c r="W61">
        <v>1</v>
      </c>
      <c r="X61">
        <v>2</v>
      </c>
      <c r="Y61">
        <v>55.34</v>
      </c>
    </row>
    <row r="62" spans="1:25" x14ac:dyDescent="0.45">
      <c r="A62">
        <v>21</v>
      </c>
      <c r="B62" t="s">
        <v>81</v>
      </c>
      <c r="C62">
        <v>6</v>
      </c>
      <c r="D62">
        <v>122</v>
      </c>
      <c r="E62">
        <v>176</v>
      </c>
      <c r="F62">
        <v>69.3</v>
      </c>
      <c r="G62">
        <v>1355</v>
      </c>
      <c r="H62">
        <v>10</v>
      </c>
      <c r="I62">
        <v>5.7</v>
      </c>
      <c r="J62">
        <v>2</v>
      </c>
      <c r="K62">
        <v>1.1000000000000001</v>
      </c>
      <c r="L62">
        <v>57</v>
      </c>
      <c r="M62">
        <v>8.1999999999999993</v>
      </c>
      <c r="N62">
        <v>8.8000000000000007</v>
      </c>
      <c r="O62">
        <v>11.8</v>
      </c>
      <c r="P62">
        <v>225.8</v>
      </c>
      <c r="Q62">
        <v>108.1</v>
      </c>
      <c r="R62">
        <v>10</v>
      </c>
      <c r="S62">
        <v>83</v>
      </c>
      <c r="T62">
        <v>5.4</v>
      </c>
      <c r="U62">
        <v>7.3</v>
      </c>
      <c r="V62">
        <v>7.9</v>
      </c>
      <c r="W62">
        <v>2</v>
      </c>
      <c r="X62">
        <v>1</v>
      </c>
      <c r="Y62">
        <v>63.27</v>
      </c>
    </row>
    <row r="63" spans="1:25" x14ac:dyDescent="0.45">
      <c r="A63">
        <v>22</v>
      </c>
      <c r="B63" t="s">
        <v>95</v>
      </c>
      <c r="C63">
        <v>7</v>
      </c>
      <c r="D63">
        <v>150</v>
      </c>
      <c r="E63">
        <v>222</v>
      </c>
      <c r="F63">
        <v>67.599999999999994</v>
      </c>
      <c r="G63">
        <v>1306</v>
      </c>
      <c r="H63">
        <v>11</v>
      </c>
      <c r="I63">
        <v>5</v>
      </c>
      <c r="J63">
        <v>10</v>
      </c>
      <c r="K63">
        <v>4.5</v>
      </c>
      <c r="L63">
        <v>47</v>
      </c>
      <c r="M63">
        <v>6.3</v>
      </c>
      <c r="N63">
        <v>5.3</v>
      </c>
      <c r="O63">
        <v>9.4</v>
      </c>
      <c r="P63">
        <v>186.6</v>
      </c>
      <c r="Q63">
        <v>82.5</v>
      </c>
      <c r="R63">
        <v>17</v>
      </c>
      <c r="S63">
        <v>100</v>
      </c>
      <c r="T63">
        <v>7.1</v>
      </c>
      <c r="U63">
        <v>5.5</v>
      </c>
      <c r="V63">
        <v>4.5</v>
      </c>
      <c r="Y63">
        <v>-3.06</v>
      </c>
    </row>
    <row r="64" spans="1:25" x14ac:dyDescent="0.45">
      <c r="A64">
        <v>23</v>
      </c>
      <c r="B64" t="s">
        <v>104</v>
      </c>
      <c r="C64">
        <v>7</v>
      </c>
      <c r="D64">
        <v>147</v>
      </c>
      <c r="E64">
        <v>237</v>
      </c>
      <c r="F64">
        <v>62</v>
      </c>
      <c r="G64">
        <v>1306</v>
      </c>
      <c r="H64">
        <v>12</v>
      </c>
      <c r="I64">
        <v>5.0999999999999996</v>
      </c>
      <c r="J64">
        <v>5</v>
      </c>
      <c r="K64">
        <v>2.1</v>
      </c>
      <c r="L64">
        <v>40</v>
      </c>
      <c r="M64">
        <v>5.9</v>
      </c>
      <c r="N64">
        <v>6</v>
      </c>
      <c r="O64">
        <v>9.6</v>
      </c>
      <c r="P64">
        <v>186.6</v>
      </c>
      <c r="Q64">
        <v>86.6</v>
      </c>
      <c r="R64">
        <v>12</v>
      </c>
      <c r="S64">
        <v>100</v>
      </c>
      <c r="T64">
        <v>4.8</v>
      </c>
      <c r="U64">
        <v>5.2</v>
      </c>
      <c r="V64">
        <v>5.3</v>
      </c>
      <c r="W64">
        <v>2</v>
      </c>
      <c r="X64">
        <v>2</v>
      </c>
      <c r="Y64">
        <v>11.62</v>
      </c>
    </row>
    <row r="65" spans="1:25" x14ac:dyDescent="0.45">
      <c r="A65">
        <v>24</v>
      </c>
      <c r="B65" t="s">
        <v>89</v>
      </c>
      <c r="C65">
        <v>6</v>
      </c>
      <c r="D65">
        <v>115</v>
      </c>
      <c r="E65">
        <v>188</v>
      </c>
      <c r="F65">
        <v>61.2</v>
      </c>
      <c r="G65">
        <v>1303</v>
      </c>
      <c r="H65">
        <v>9</v>
      </c>
      <c r="I65">
        <v>4.8</v>
      </c>
      <c r="J65">
        <v>3</v>
      </c>
      <c r="K65">
        <v>1.6</v>
      </c>
      <c r="L65">
        <v>65</v>
      </c>
      <c r="M65">
        <v>7.3</v>
      </c>
      <c r="N65">
        <v>7.6</v>
      </c>
      <c r="O65">
        <v>12</v>
      </c>
      <c r="P65">
        <v>217.2</v>
      </c>
      <c r="Q65">
        <v>92.9</v>
      </c>
      <c r="R65">
        <v>11</v>
      </c>
      <c r="S65">
        <v>75</v>
      </c>
      <c r="T65">
        <v>5.5</v>
      </c>
      <c r="U65">
        <v>6.5</v>
      </c>
      <c r="V65">
        <v>6.8</v>
      </c>
      <c r="W65">
        <v>2</v>
      </c>
      <c r="X65">
        <v>2</v>
      </c>
      <c r="Y65">
        <v>29.22</v>
      </c>
    </row>
    <row r="66" spans="1:25" x14ac:dyDescent="0.45">
      <c r="A66">
        <v>25</v>
      </c>
      <c r="B66" t="s">
        <v>82</v>
      </c>
      <c r="C66">
        <v>6</v>
      </c>
      <c r="D66">
        <v>122</v>
      </c>
      <c r="E66">
        <v>188</v>
      </c>
      <c r="F66">
        <v>64.900000000000006</v>
      </c>
      <c r="G66">
        <v>1289</v>
      </c>
      <c r="H66">
        <v>8</v>
      </c>
      <c r="I66">
        <v>4.3</v>
      </c>
      <c r="J66">
        <v>7</v>
      </c>
      <c r="K66">
        <v>3.7</v>
      </c>
      <c r="L66">
        <v>81</v>
      </c>
      <c r="M66">
        <v>7.6</v>
      </c>
      <c r="N66">
        <v>6.8</v>
      </c>
      <c r="O66">
        <v>11.8</v>
      </c>
      <c r="P66">
        <v>214.8</v>
      </c>
      <c r="Q66">
        <v>86.6</v>
      </c>
      <c r="R66">
        <v>23</v>
      </c>
      <c r="S66">
        <v>145</v>
      </c>
      <c r="T66">
        <v>10.9</v>
      </c>
      <c r="U66">
        <v>6.1</v>
      </c>
      <c r="V66">
        <v>5.4</v>
      </c>
      <c r="W66">
        <v>2</v>
      </c>
      <c r="X66">
        <v>2</v>
      </c>
      <c r="Y66">
        <v>10.06</v>
      </c>
    </row>
    <row r="67" spans="1:25" x14ac:dyDescent="0.45">
      <c r="A67">
        <v>26</v>
      </c>
      <c r="B67" t="s">
        <v>101</v>
      </c>
      <c r="C67">
        <v>7</v>
      </c>
      <c r="D67">
        <v>135</v>
      </c>
      <c r="E67">
        <v>204</v>
      </c>
      <c r="F67">
        <v>66.2</v>
      </c>
      <c r="G67">
        <v>1279</v>
      </c>
      <c r="H67">
        <v>7</v>
      </c>
      <c r="I67">
        <v>3.4</v>
      </c>
      <c r="J67">
        <v>10</v>
      </c>
      <c r="K67">
        <v>4.9000000000000004</v>
      </c>
      <c r="L67">
        <v>61</v>
      </c>
      <c r="M67">
        <v>7</v>
      </c>
      <c r="N67">
        <v>5.5</v>
      </c>
      <c r="O67">
        <v>10.6</v>
      </c>
      <c r="P67">
        <v>182.7</v>
      </c>
      <c r="Q67">
        <v>77.3</v>
      </c>
      <c r="R67">
        <v>19</v>
      </c>
      <c r="S67">
        <v>146</v>
      </c>
      <c r="T67">
        <v>8.5</v>
      </c>
      <c r="U67">
        <v>5.7</v>
      </c>
      <c r="V67">
        <v>4.3</v>
      </c>
      <c r="Y67">
        <v>1.43</v>
      </c>
    </row>
    <row r="68" spans="1:25" x14ac:dyDescent="0.45">
      <c r="A68">
        <v>27</v>
      </c>
      <c r="B68" t="s">
        <v>99</v>
      </c>
      <c r="C68">
        <v>7</v>
      </c>
      <c r="D68">
        <v>157</v>
      </c>
      <c r="E68">
        <v>267</v>
      </c>
      <c r="F68">
        <v>58.8</v>
      </c>
      <c r="G68">
        <v>1247</v>
      </c>
      <c r="H68">
        <v>5</v>
      </c>
      <c r="I68">
        <v>1.9</v>
      </c>
      <c r="J68">
        <v>6</v>
      </c>
      <c r="K68">
        <v>2.2000000000000002</v>
      </c>
      <c r="L68">
        <v>35</v>
      </c>
      <c r="M68">
        <v>5.0999999999999996</v>
      </c>
      <c r="N68">
        <v>4.5</v>
      </c>
      <c r="O68">
        <v>8.6999999999999993</v>
      </c>
      <c r="P68">
        <v>178.1</v>
      </c>
      <c r="Q68">
        <v>69.2</v>
      </c>
      <c r="R68">
        <v>19</v>
      </c>
      <c r="S68">
        <v>114</v>
      </c>
      <c r="T68">
        <v>6.6</v>
      </c>
      <c r="U68">
        <v>4.4000000000000004</v>
      </c>
      <c r="V68">
        <v>3.8</v>
      </c>
      <c r="W68">
        <v>1</v>
      </c>
      <c r="X68">
        <v>1</v>
      </c>
      <c r="Y68">
        <v>-41.43</v>
      </c>
    </row>
    <row r="69" spans="1:25" x14ac:dyDescent="0.45">
      <c r="A69">
        <v>28</v>
      </c>
      <c r="B69" t="s">
        <v>96</v>
      </c>
      <c r="C69">
        <v>6</v>
      </c>
      <c r="D69">
        <v>120</v>
      </c>
      <c r="E69">
        <v>174</v>
      </c>
      <c r="F69">
        <v>69</v>
      </c>
      <c r="G69">
        <v>1218</v>
      </c>
      <c r="H69">
        <v>14</v>
      </c>
      <c r="I69">
        <v>8</v>
      </c>
      <c r="J69">
        <v>5</v>
      </c>
      <c r="K69">
        <v>2.9</v>
      </c>
      <c r="L69">
        <v>80</v>
      </c>
      <c r="M69">
        <v>7.4</v>
      </c>
      <c r="N69">
        <v>7.7</v>
      </c>
      <c r="O69">
        <v>10.7</v>
      </c>
      <c r="P69">
        <v>203</v>
      </c>
      <c r="Q69">
        <v>105.1</v>
      </c>
      <c r="R69">
        <v>9</v>
      </c>
      <c r="S69">
        <v>64</v>
      </c>
      <c r="T69">
        <v>4.9000000000000004</v>
      </c>
      <c r="U69">
        <v>6.7</v>
      </c>
      <c r="V69">
        <v>7</v>
      </c>
      <c r="W69">
        <v>1</v>
      </c>
      <c r="X69">
        <v>2</v>
      </c>
      <c r="Y69">
        <v>42.11</v>
      </c>
    </row>
    <row r="70" spans="1:25" x14ac:dyDescent="0.45">
      <c r="A70">
        <v>29</v>
      </c>
      <c r="B70" t="s">
        <v>80</v>
      </c>
      <c r="C70">
        <v>6</v>
      </c>
      <c r="D70">
        <v>127</v>
      </c>
      <c r="E70">
        <v>197</v>
      </c>
      <c r="F70">
        <v>64.5</v>
      </c>
      <c r="G70">
        <v>1189</v>
      </c>
      <c r="H70">
        <v>9</v>
      </c>
      <c r="I70">
        <v>4.5999999999999996</v>
      </c>
      <c r="J70">
        <v>4</v>
      </c>
      <c r="K70">
        <v>2</v>
      </c>
      <c r="L70">
        <v>50</v>
      </c>
      <c r="M70">
        <v>6.7</v>
      </c>
      <c r="N70">
        <v>6.7</v>
      </c>
      <c r="O70">
        <v>10.5</v>
      </c>
      <c r="P70">
        <v>198.2</v>
      </c>
      <c r="Q70">
        <v>90.7</v>
      </c>
      <c r="R70">
        <v>15</v>
      </c>
      <c r="S70">
        <v>139</v>
      </c>
      <c r="T70">
        <v>7.1</v>
      </c>
      <c r="U70">
        <v>5.6</v>
      </c>
      <c r="V70">
        <v>5.6</v>
      </c>
      <c r="Y70">
        <v>2.38</v>
      </c>
    </row>
    <row r="71" spans="1:25" x14ac:dyDescent="0.45">
      <c r="A71">
        <v>30</v>
      </c>
      <c r="B71" t="s">
        <v>97</v>
      </c>
      <c r="C71">
        <v>7</v>
      </c>
      <c r="D71">
        <v>136</v>
      </c>
      <c r="E71">
        <v>236</v>
      </c>
      <c r="F71">
        <v>57.6</v>
      </c>
      <c r="G71">
        <v>1119</v>
      </c>
      <c r="H71">
        <v>4</v>
      </c>
      <c r="I71">
        <v>1.7</v>
      </c>
      <c r="J71">
        <v>5</v>
      </c>
      <c r="K71">
        <v>2.1</v>
      </c>
      <c r="L71">
        <v>47</v>
      </c>
      <c r="M71">
        <v>5.7</v>
      </c>
      <c r="N71">
        <v>5.0999999999999996</v>
      </c>
      <c r="O71">
        <v>10</v>
      </c>
      <c r="P71">
        <v>159.9</v>
      </c>
      <c r="Q71">
        <v>70.900000000000006</v>
      </c>
      <c r="R71">
        <v>30</v>
      </c>
      <c r="S71">
        <v>237</v>
      </c>
      <c r="T71">
        <v>11.3</v>
      </c>
      <c r="U71">
        <v>4.2</v>
      </c>
      <c r="V71">
        <v>3.7</v>
      </c>
      <c r="W71">
        <v>1</v>
      </c>
      <c r="X71">
        <v>1</v>
      </c>
      <c r="Y71">
        <v>-54.07</v>
      </c>
    </row>
    <row r="72" spans="1:25" x14ac:dyDescent="0.45">
      <c r="A72">
        <v>31</v>
      </c>
      <c r="B72" t="s">
        <v>93</v>
      </c>
      <c r="C72">
        <v>6</v>
      </c>
      <c r="D72">
        <v>112</v>
      </c>
      <c r="E72">
        <v>163</v>
      </c>
      <c r="F72">
        <v>68.7</v>
      </c>
      <c r="G72">
        <v>1098</v>
      </c>
      <c r="H72">
        <v>10</v>
      </c>
      <c r="I72">
        <v>6.1</v>
      </c>
      <c r="J72">
        <v>5</v>
      </c>
      <c r="K72">
        <v>3.1</v>
      </c>
      <c r="L72">
        <v>56</v>
      </c>
      <c r="M72">
        <v>7.6</v>
      </c>
      <c r="N72">
        <v>7.5</v>
      </c>
      <c r="O72">
        <v>11.1</v>
      </c>
      <c r="P72">
        <v>183</v>
      </c>
      <c r="Q72">
        <v>98.7</v>
      </c>
      <c r="R72">
        <v>20</v>
      </c>
      <c r="S72">
        <v>142</v>
      </c>
      <c r="T72">
        <v>10.9</v>
      </c>
      <c r="U72">
        <v>6</v>
      </c>
      <c r="V72">
        <v>5.9</v>
      </c>
      <c r="Y72">
        <v>4.83</v>
      </c>
    </row>
    <row r="73" spans="1:25" x14ac:dyDescent="0.45">
      <c r="A73">
        <v>32</v>
      </c>
      <c r="B73" t="s">
        <v>106</v>
      </c>
      <c r="C73">
        <v>7</v>
      </c>
      <c r="D73">
        <v>129</v>
      </c>
      <c r="E73">
        <v>204</v>
      </c>
      <c r="F73">
        <v>63.2</v>
      </c>
      <c r="G73">
        <v>1004</v>
      </c>
      <c r="H73">
        <v>7</v>
      </c>
      <c r="I73">
        <v>3.4</v>
      </c>
      <c r="J73">
        <v>3</v>
      </c>
      <c r="K73">
        <v>1.5</v>
      </c>
      <c r="L73">
        <v>35</v>
      </c>
      <c r="M73">
        <v>6</v>
      </c>
      <c r="N73">
        <v>6</v>
      </c>
      <c r="O73">
        <v>9.5</v>
      </c>
      <c r="P73">
        <v>143.4</v>
      </c>
      <c r="Q73">
        <v>85.1</v>
      </c>
      <c r="R73">
        <v>31</v>
      </c>
      <c r="S73">
        <v>220</v>
      </c>
      <c r="T73">
        <v>13.2</v>
      </c>
      <c r="U73">
        <v>4.3</v>
      </c>
      <c r="V73">
        <v>4.3</v>
      </c>
      <c r="Y73">
        <v>-24.51</v>
      </c>
    </row>
    <row r="74" spans="1:25" x14ac:dyDescent="0.45">
      <c r="B74" t="s">
        <v>108</v>
      </c>
      <c r="D74">
        <v>144.9</v>
      </c>
      <c r="E74">
        <v>221.2</v>
      </c>
      <c r="F74">
        <v>65.5</v>
      </c>
      <c r="G74">
        <v>1450</v>
      </c>
      <c r="H74">
        <v>10.6</v>
      </c>
      <c r="I74">
        <v>4.8</v>
      </c>
      <c r="J74">
        <v>4.5</v>
      </c>
      <c r="K74">
        <v>2</v>
      </c>
      <c r="L74">
        <v>60</v>
      </c>
      <c r="M74">
        <v>7</v>
      </c>
      <c r="N74">
        <v>7</v>
      </c>
      <c r="O74">
        <v>10.7</v>
      </c>
      <c r="P74">
        <v>214.8</v>
      </c>
      <c r="Q74">
        <v>93.3</v>
      </c>
      <c r="R74">
        <v>15.9</v>
      </c>
      <c r="S74">
        <v>101.6</v>
      </c>
      <c r="T74">
        <v>6.7</v>
      </c>
      <c r="U74">
        <v>6.11</v>
      </c>
      <c r="V74">
        <v>6.1</v>
      </c>
      <c r="W74">
        <v>1</v>
      </c>
      <c r="X74">
        <v>1.2</v>
      </c>
      <c r="Y74">
        <v>29.5</v>
      </c>
    </row>
    <row r="75" spans="1:25" x14ac:dyDescent="0.45">
      <c r="B75" t="s">
        <v>109</v>
      </c>
      <c r="D75">
        <v>4636</v>
      </c>
      <c r="E75">
        <v>7078</v>
      </c>
      <c r="F75">
        <v>65.5</v>
      </c>
      <c r="G75">
        <v>46400</v>
      </c>
      <c r="H75">
        <v>338</v>
      </c>
      <c r="I75">
        <v>4.8</v>
      </c>
      <c r="J75">
        <v>145</v>
      </c>
      <c r="K75">
        <v>2</v>
      </c>
      <c r="L75">
        <v>88</v>
      </c>
      <c r="M75">
        <v>7</v>
      </c>
      <c r="N75">
        <v>7</v>
      </c>
      <c r="O75">
        <v>10.7</v>
      </c>
      <c r="P75">
        <v>214.8</v>
      </c>
      <c r="Q75">
        <v>93.3</v>
      </c>
      <c r="R75">
        <v>510</v>
      </c>
      <c r="S75">
        <v>3250</v>
      </c>
      <c r="T75">
        <v>6.7</v>
      </c>
      <c r="U75">
        <v>6.11</v>
      </c>
      <c r="V75">
        <v>6.1</v>
      </c>
      <c r="W75">
        <v>32</v>
      </c>
      <c r="X75">
        <v>38</v>
      </c>
    </row>
    <row r="76" spans="1:25" x14ac:dyDescent="0.45">
      <c r="B76" t="s">
        <v>110</v>
      </c>
      <c r="D76">
        <v>21.5</v>
      </c>
      <c r="E76">
        <v>32.799999999999997</v>
      </c>
      <c r="F76">
        <v>65.5</v>
      </c>
      <c r="G76">
        <v>214.8</v>
      </c>
      <c r="H76">
        <v>1.6</v>
      </c>
      <c r="I76">
        <v>4.8</v>
      </c>
      <c r="J76">
        <v>0.7</v>
      </c>
      <c r="K76">
        <v>2</v>
      </c>
      <c r="M76">
        <v>7</v>
      </c>
      <c r="N76">
        <v>7</v>
      </c>
      <c r="O76">
        <v>10.7</v>
      </c>
      <c r="P76">
        <v>214.8</v>
      </c>
      <c r="Q76">
        <v>93.3</v>
      </c>
      <c r="R76">
        <v>2.4</v>
      </c>
      <c r="S76">
        <v>15</v>
      </c>
      <c r="T76">
        <v>6.7</v>
      </c>
      <c r="U76">
        <v>6.11</v>
      </c>
      <c r="V76">
        <v>6.1</v>
      </c>
    </row>
    <row r="79" spans="1:25" x14ac:dyDescent="0.45">
      <c r="A79" s="25" t="s">
        <v>163</v>
      </c>
      <c r="B79" s="25"/>
      <c r="C79" s="25"/>
    </row>
    <row r="80" spans="1:25" x14ac:dyDescent="0.45">
      <c r="A80" t="s">
        <v>54</v>
      </c>
      <c r="B80" t="s">
        <v>55</v>
      </c>
      <c r="C80" t="s">
        <v>56</v>
      </c>
      <c r="D80" t="s">
        <v>65</v>
      </c>
      <c r="E80" t="s">
        <v>58</v>
      </c>
      <c r="F80" t="s">
        <v>66</v>
      </c>
      <c r="G80" t="s">
        <v>129</v>
      </c>
      <c r="H80" t="s">
        <v>69</v>
      </c>
      <c r="I80" t="s">
        <v>132</v>
      </c>
      <c r="J80" t="s">
        <v>157</v>
      </c>
      <c r="K80" t="s">
        <v>74</v>
      </c>
    </row>
    <row r="81" spans="1:11" x14ac:dyDescent="0.45">
      <c r="A81">
        <v>1</v>
      </c>
      <c r="B81" t="s">
        <v>92</v>
      </c>
      <c r="C81">
        <v>7</v>
      </c>
      <c r="D81">
        <v>192</v>
      </c>
      <c r="E81">
        <v>1042</v>
      </c>
      <c r="F81">
        <v>9</v>
      </c>
      <c r="G81">
        <v>60</v>
      </c>
      <c r="H81">
        <v>5.4</v>
      </c>
      <c r="I81">
        <v>148.9</v>
      </c>
      <c r="J81">
        <v>10</v>
      </c>
      <c r="K81">
        <v>20.39</v>
      </c>
    </row>
    <row r="82" spans="1:11" x14ac:dyDescent="0.45">
      <c r="A82">
        <v>2</v>
      </c>
      <c r="B82" t="s">
        <v>104</v>
      </c>
      <c r="C82">
        <v>7</v>
      </c>
      <c r="D82">
        <v>208</v>
      </c>
      <c r="E82">
        <v>981</v>
      </c>
      <c r="F82">
        <v>3</v>
      </c>
      <c r="G82">
        <v>53</v>
      </c>
      <c r="H82">
        <v>4.7</v>
      </c>
      <c r="I82">
        <v>140.1</v>
      </c>
      <c r="J82">
        <v>8</v>
      </c>
      <c r="K82">
        <v>14.32</v>
      </c>
    </row>
    <row r="83" spans="1:11" x14ac:dyDescent="0.45">
      <c r="A83">
        <v>3</v>
      </c>
      <c r="B83" t="s">
        <v>87</v>
      </c>
      <c r="C83">
        <v>7</v>
      </c>
      <c r="D83">
        <v>207</v>
      </c>
      <c r="E83">
        <v>936</v>
      </c>
      <c r="F83">
        <v>10</v>
      </c>
      <c r="G83">
        <v>78</v>
      </c>
      <c r="H83">
        <v>4.5</v>
      </c>
      <c r="I83">
        <v>133.69999999999999</v>
      </c>
      <c r="J83">
        <v>4</v>
      </c>
      <c r="K83">
        <v>3.51</v>
      </c>
    </row>
    <row r="84" spans="1:11" x14ac:dyDescent="0.45">
      <c r="A84">
        <v>4</v>
      </c>
      <c r="B84" t="s">
        <v>91</v>
      </c>
      <c r="C84">
        <v>7</v>
      </c>
      <c r="D84">
        <v>192</v>
      </c>
      <c r="E84">
        <v>923</v>
      </c>
      <c r="F84">
        <v>8</v>
      </c>
      <c r="G84">
        <v>50</v>
      </c>
      <c r="H84">
        <v>4.8</v>
      </c>
      <c r="I84">
        <v>131.9</v>
      </c>
      <c r="J84">
        <v>5</v>
      </c>
      <c r="K84">
        <v>4.53</v>
      </c>
    </row>
    <row r="85" spans="1:11" x14ac:dyDescent="0.45">
      <c r="A85">
        <v>5</v>
      </c>
      <c r="B85" t="s">
        <v>84</v>
      </c>
      <c r="C85">
        <v>7</v>
      </c>
      <c r="D85">
        <v>196</v>
      </c>
      <c r="E85">
        <v>911</v>
      </c>
      <c r="F85">
        <v>16</v>
      </c>
      <c r="G85">
        <v>68</v>
      </c>
      <c r="H85">
        <v>4.5999999999999996</v>
      </c>
      <c r="I85">
        <v>130.1</v>
      </c>
      <c r="J85">
        <v>4</v>
      </c>
      <c r="K85">
        <v>40.19</v>
      </c>
    </row>
    <row r="86" spans="1:11" x14ac:dyDescent="0.45">
      <c r="A86">
        <v>6</v>
      </c>
      <c r="B86" t="s">
        <v>77</v>
      </c>
      <c r="C86">
        <v>6</v>
      </c>
      <c r="D86">
        <v>186</v>
      </c>
      <c r="E86">
        <v>906</v>
      </c>
      <c r="F86">
        <v>9</v>
      </c>
      <c r="G86">
        <v>44</v>
      </c>
      <c r="H86">
        <v>4.9000000000000004</v>
      </c>
      <c r="I86">
        <v>151</v>
      </c>
      <c r="J86">
        <v>8</v>
      </c>
      <c r="K86">
        <v>18.66</v>
      </c>
    </row>
    <row r="87" spans="1:11" x14ac:dyDescent="0.45">
      <c r="A87">
        <v>7</v>
      </c>
      <c r="B87" t="s">
        <v>106</v>
      </c>
      <c r="C87">
        <v>7</v>
      </c>
      <c r="D87">
        <v>184</v>
      </c>
      <c r="E87">
        <v>895</v>
      </c>
      <c r="F87">
        <v>4</v>
      </c>
      <c r="G87">
        <v>43</v>
      </c>
      <c r="H87">
        <v>4.9000000000000004</v>
      </c>
      <c r="I87">
        <v>127.9</v>
      </c>
      <c r="J87">
        <v>10</v>
      </c>
      <c r="K87">
        <v>-0.55000000000000004</v>
      </c>
    </row>
    <row r="88" spans="1:11" x14ac:dyDescent="0.45">
      <c r="A88">
        <v>8</v>
      </c>
      <c r="B88" t="s">
        <v>105</v>
      </c>
      <c r="C88">
        <v>7</v>
      </c>
      <c r="D88">
        <v>213</v>
      </c>
      <c r="E88">
        <v>876</v>
      </c>
      <c r="F88">
        <v>9</v>
      </c>
      <c r="G88">
        <v>31</v>
      </c>
      <c r="H88">
        <v>4.0999999999999996</v>
      </c>
      <c r="I88">
        <v>125.1</v>
      </c>
      <c r="J88">
        <v>7</v>
      </c>
      <c r="K88">
        <v>9.74</v>
      </c>
    </row>
    <row r="89" spans="1:11" x14ac:dyDescent="0.45">
      <c r="A89">
        <v>9</v>
      </c>
      <c r="B89" t="s">
        <v>85</v>
      </c>
      <c r="C89">
        <v>7</v>
      </c>
      <c r="D89">
        <v>195</v>
      </c>
      <c r="E89">
        <v>864</v>
      </c>
      <c r="F89">
        <v>8</v>
      </c>
      <c r="G89">
        <v>35</v>
      </c>
      <c r="H89">
        <v>4.4000000000000004</v>
      </c>
      <c r="I89">
        <v>123.4</v>
      </c>
      <c r="J89">
        <v>7</v>
      </c>
      <c r="K89">
        <v>20.12</v>
      </c>
    </row>
    <row r="90" spans="1:11" x14ac:dyDescent="0.45">
      <c r="A90">
        <v>10</v>
      </c>
      <c r="B90" t="s">
        <v>79</v>
      </c>
      <c r="C90">
        <v>7</v>
      </c>
      <c r="D90">
        <v>175</v>
      </c>
      <c r="E90">
        <v>855</v>
      </c>
      <c r="F90">
        <v>8</v>
      </c>
      <c r="G90">
        <v>66</v>
      </c>
      <c r="H90">
        <v>4.9000000000000004</v>
      </c>
      <c r="I90">
        <v>122.1</v>
      </c>
      <c r="J90">
        <v>6</v>
      </c>
      <c r="K90">
        <v>10.31</v>
      </c>
    </row>
    <row r="91" spans="1:11" x14ac:dyDescent="0.45">
      <c r="A91">
        <v>11</v>
      </c>
      <c r="B91" t="s">
        <v>98</v>
      </c>
      <c r="C91">
        <v>7</v>
      </c>
      <c r="D91">
        <v>179</v>
      </c>
      <c r="E91">
        <v>838</v>
      </c>
      <c r="F91">
        <v>6</v>
      </c>
      <c r="G91">
        <v>71</v>
      </c>
      <c r="H91">
        <v>4.7</v>
      </c>
      <c r="I91">
        <v>119.7</v>
      </c>
      <c r="J91">
        <v>5</v>
      </c>
      <c r="K91">
        <v>11.79</v>
      </c>
    </row>
    <row r="92" spans="1:11" x14ac:dyDescent="0.45">
      <c r="A92">
        <v>12</v>
      </c>
      <c r="B92" t="s">
        <v>103</v>
      </c>
      <c r="C92">
        <v>6</v>
      </c>
      <c r="D92">
        <v>179</v>
      </c>
      <c r="E92">
        <v>818</v>
      </c>
      <c r="F92">
        <v>6</v>
      </c>
      <c r="G92">
        <v>81</v>
      </c>
      <c r="H92">
        <v>4.5999999999999996</v>
      </c>
      <c r="I92">
        <v>136.30000000000001</v>
      </c>
      <c r="J92">
        <v>6</v>
      </c>
      <c r="K92">
        <v>10.49</v>
      </c>
    </row>
    <row r="93" spans="1:11" x14ac:dyDescent="0.45">
      <c r="A93">
        <v>13</v>
      </c>
      <c r="B93" t="s">
        <v>90</v>
      </c>
      <c r="C93">
        <v>7</v>
      </c>
      <c r="D93">
        <v>160</v>
      </c>
      <c r="E93">
        <v>778</v>
      </c>
      <c r="F93">
        <v>2</v>
      </c>
      <c r="G93">
        <v>54</v>
      </c>
      <c r="H93">
        <v>4.9000000000000004</v>
      </c>
      <c r="I93">
        <v>111.1</v>
      </c>
      <c r="J93">
        <v>8</v>
      </c>
      <c r="K93">
        <v>10.56</v>
      </c>
    </row>
    <row r="94" spans="1:11" x14ac:dyDescent="0.45">
      <c r="A94">
        <v>14</v>
      </c>
      <c r="B94" t="s">
        <v>89</v>
      </c>
      <c r="C94">
        <v>6</v>
      </c>
      <c r="D94">
        <v>175</v>
      </c>
      <c r="E94">
        <v>776</v>
      </c>
      <c r="F94">
        <v>6</v>
      </c>
      <c r="G94">
        <v>24</v>
      </c>
      <c r="H94">
        <v>4.4000000000000004</v>
      </c>
      <c r="I94">
        <v>129.30000000000001</v>
      </c>
      <c r="J94">
        <v>7</v>
      </c>
      <c r="K94">
        <v>0.41</v>
      </c>
    </row>
    <row r="95" spans="1:11" x14ac:dyDescent="0.45">
      <c r="A95">
        <v>15</v>
      </c>
      <c r="B95" t="s">
        <v>83</v>
      </c>
      <c r="C95">
        <v>7</v>
      </c>
      <c r="D95">
        <v>175</v>
      </c>
      <c r="E95">
        <v>773</v>
      </c>
      <c r="F95">
        <v>5</v>
      </c>
      <c r="G95">
        <v>71</v>
      </c>
      <c r="H95">
        <v>4.4000000000000004</v>
      </c>
      <c r="I95">
        <v>110.4</v>
      </c>
      <c r="J95">
        <v>5</v>
      </c>
      <c r="K95">
        <v>-2.25</v>
      </c>
    </row>
    <row r="96" spans="1:11" x14ac:dyDescent="0.45">
      <c r="A96">
        <v>16</v>
      </c>
      <c r="B96" t="s">
        <v>93</v>
      </c>
      <c r="C96">
        <v>6</v>
      </c>
      <c r="D96">
        <v>142</v>
      </c>
      <c r="E96">
        <v>757</v>
      </c>
      <c r="F96">
        <v>6</v>
      </c>
      <c r="G96">
        <v>71</v>
      </c>
      <c r="H96">
        <v>5.3</v>
      </c>
      <c r="I96">
        <v>126.2</v>
      </c>
      <c r="J96">
        <v>9</v>
      </c>
      <c r="K96">
        <v>-1.17</v>
      </c>
    </row>
    <row r="97" spans="1:11" x14ac:dyDescent="0.45">
      <c r="A97">
        <v>17</v>
      </c>
      <c r="B97" t="s">
        <v>88</v>
      </c>
      <c r="C97">
        <v>7</v>
      </c>
      <c r="D97">
        <v>202</v>
      </c>
      <c r="E97">
        <v>743</v>
      </c>
      <c r="F97">
        <v>8</v>
      </c>
      <c r="G97">
        <v>31</v>
      </c>
      <c r="H97">
        <v>3.7</v>
      </c>
      <c r="I97">
        <v>106.1</v>
      </c>
      <c r="J97">
        <v>9</v>
      </c>
      <c r="K97">
        <v>-17.53</v>
      </c>
    </row>
    <row r="98" spans="1:11" x14ac:dyDescent="0.45">
      <c r="A98">
        <v>18</v>
      </c>
      <c r="B98" t="s">
        <v>100</v>
      </c>
      <c r="C98">
        <v>7</v>
      </c>
      <c r="D98">
        <v>194</v>
      </c>
      <c r="E98">
        <v>724</v>
      </c>
      <c r="F98">
        <v>7</v>
      </c>
      <c r="G98">
        <v>22</v>
      </c>
      <c r="H98">
        <v>3.7</v>
      </c>
      <c r="I98">
        <v>103.4</v>
      </c>
      <c r="J98">
        <v>10</v>
      </c>
      <c r="K98">
        <v>-22.48</v>
      </c>
    </row>
    <row r="99" spans="1:11" x14ac:dyDescent="0.45">
      <c r="A99">
        <v>19</v>
      </c>
      <c r="B99" t="s">
        <v>94</v>
      </c>
      <c r="C99">
        <v>7</v>
      </c>
      <c r="D99">
        <v>175</v>
      </c>
      <c r="E99">
        <v>724</v>
      </c>
      <c r="F99">
        <v>4</v>
      </c>
      <c r="G99">
        <v>45</v>
      </c>
      <c r="H99">
        <v>4.0999999999999996</v>
      </c>
      <c r="I99">
        <v>103.4</v>
      </c>
      <c r="J99">
        <v>8</v>
      </c>
      <c r="K99">
        <v>-14.16</v>
      </c>
    </row>
    <row r="100" spans="1:11" x14ac:dyDescent="0.45">
      <c r="A100">
        <v>20</v>
      </c>
      <c r="B100" t="s">
        <v>81</v>
      </c>
      <c r="C100">
        <v>6</v>
      </c>
      <c r="D100">
        <v>177</v>
      </c>
      <c r="E100">
        <v>705</v>
      </c>
      <c r="F100">
        <v>8</v>
      </c>
      <c r="G100">
        <v>25</v>
      </c>
      <c r="H100">
        <v>4</v>
      </c>
      <c r="I100">
        <v>117.5</v>
      </c>
      <c r="J100">
        <v>4</v>
      </c>
      <c r="K100">
        <v>8.4499999999999993</v>
      </c>
    </row>
    <row r="101" spans="1:11" x14ac:dyDescent="0.45">
      <c r="A101">
        <v>21</v>
      </c>
      <c r="B101" t="s">
        <v>75</v>
      </c>
      <c r="C101">
        <v>7</v>
      </c>
      <c r="D101">
        <v>183</v>
      </c>
      <c r="E101">
        <v>701</v>
      </c>
      <c r="F101">
        <v>3</v>
      </c>
      <c r="G101">
        <v>18</v>
      </c>
      <c r="H101">
        <v>3.8</v>
      </c>
      <c r="I101">
        <v>100.1</v>
      </c>
      <c r="J101">
        <v>5</v>
      </c>
      <c r="K101">
        <v>0.87</v>
      </c>
    </row>
    <row r="102" spans="1:11" x14ac:dyDescent="0.45">
      <c r="A102">
        <v>22</v>
      </c>
      <c r="B102" t="s">
        <v>76</v>
      </c>
      <c r="C102">
        <v>7</v>
      </c>
      <c r="D102">
        <v>175</v>
      </c>
      <c r="E102">
        <v>697</v>
      </c>
      <c r="F102">
        <v>5</v>
      </c>
      <c r="G102">
        <v>33</v>
      </c>
      <c r="H102">
        <v>4</v>
      </c>
      <c r="I102">
        <v>99.6</v>
      </c>
      <c r="J102">
        <v>7</v>
      </c>
      <c r="K102">
        <v>6.53</v>
      </c>
    </row>
    <row r="103" spans="1:11" x14ac:dyDescent="0.45">
      <c r="A103">
        <v>23</v>
      </c>
      <c r="B103" t="s">
        <v>107</v>
      </c>
      <c r="C103">
        <v>7</v>
      </c>
      <c r="D103">
        <v>200</v>
      </c>
      <c r="E103">
        <v>667</v>
      </c>
      <c r="F103">
        <v>3</v>
      </c>
      <c r="G103">
        <v>19</v>
      </c>
      <c r="H103">
        <v>3.3</v>
      </c>
      <c r="I103">
        <v>95.3</v>
      </c>
      <c r="J103">
        <v>7</v>
      </c>
      <c r="K103">
        <v>-20.079999999999998</v>
      </c>
    </row>
    <row r="104" spans="1:11" x14ac:dyDescent="0.45">
      <c r="A104">
        <v>24</v>
      </c>
      <c r="B104" t="s">
        <v>101</v>
      </c>
      <c r="C104">
        <v>7</v>
      </c>
      <c r="D104">
        <v>170</v>
      </c>
      <c r="E104">
        <v>656</v>
      </c>
      <c r="F104">
        <v>3</v>
      </c>
      <c r="G104">
        <v>64</v>
      </c>
      <c r="H104">
        <v>3.9</v>
      </c>
      <c r="I104">
        <v>93.7</v>
      </c>
      <c r="J104">
        <v>4</v>
      </c>
      <c r="K104">
        <v>-30.31</v>
      </c>
    </row>
    <row r="105" spans="1:11" x14ac:dyDescent="0.45">
      <c r="A105">
        <v>25</v>
      </c>
      <c r="B105" t="s">
        <v>99</v>
      </c>
      <c r="C105">
        <v>7</v>
      </c>
      <c r="D105">
        <v>174</v>
      </c>
      <c r="E105">
        <v>648</v>
      </c>
      <c r="F105">
        <v>6</v>
      </c>
      <c r="G105">
        <v>46</v>
      </c>
      <c r="H105">
        <v>3.7</v>
      </c>
      <c r="I105">
        <v>92.6</v>
      </c>
      <c r="J105">
        <v>4</v>
      </c>
      <c r="K105">
        <v>0.91</v>
      </c>
    </row>
    <row r="106" spans="1:11" x14ac:dyDescent="0.45">
      <c r="A106">
        <v>26</v>
      </c>
      <c r="B106" t="s">
        <v>95</v>
      </c>
      <c r="C106">
        <v>7</v>
      </c>
      <c r="D106">
        <v>140</v>
      </c>
      <c r="E106">
        <v>647</v>
      </c>
      <c r="F106">
        <v>4</v>
      </c>
      <c r="G106">
        <v>49</v>
      </c>
      <c r="H106">
        <v>4.5999999999999996</v>
      </c>
      <c r="I106">
        <v>92.4</v>
      </c>
      <c r="J106">
        <v>10</v>
      </c>
      <c r="K106">
        <v>9.24</v>
      </c>
    </row>
    <row r="107" spans="1:11" x14ac:dyDescent="0.45">
      <c r="A107">
        <v>27</v>
      </c>
      <c r="B107" t="s">
        <v>80</v>
      </c>
      <c r="C107">
        <v>6</v>
      </c>
      <c r="D107">
        <v>150</v>
      </c>
      <c r="E107">
        <v>637</v>
      </c>
      <c r="F107">
        <v>3</v>
      </c>
      <c r="G107">
        <v>30</v>
      </c>
      <c r="H107">
        <v>4.2</v>
      </c>
      <c r="I107">
        <v>106.2</v>
      </c>
      <c r="J107">
        <v>2</v>
      </c>
      <c r="K107">
        <v>2.46</v>
      </c>
    </row>
    <row r="108" spans="1:11" x14ac:dyDescent="0.45">
      <c r="A108">
        <v>28</v>
      </c>
      <c r="B108" t="s">
        <v>82</v>
      </c>
      <c r="C108">
        <v>6</v>
      </c>
      <c r="D108">
        <v>142</v>
      </c>
      <c r="E108">
        <v>623</v>
      </c>
      <c r="F108">
        <v>5</v>
      </c>
      <c r="G108">
        <v>24</v>
      </c>
      <c r="H108">
        <v>4.4000000000000004</v>
      </c>
      <c r="I108">
        <v>103.8</v>
      </c>
      <c r="J108">
        <v>11</v>
      </c>
      <c r="K108">
        <v>-5.96</v>
      </c>
    </row>
    <row r="109" spans="1:11" x14ac:dyDescent="0.45">
      <c r="A109">
        <v>29</v>
      </c>
      <c r="B109" t="s">
        <v>78</v>
      </c>
      <c r="C109">
        <v>7</v>
      </c>
      <c r="D109">
        <v>185</v>
      </c>
      <c r="E109">
        <v>617</v>
      </c>
      <c r="F109">
        <v>8</v>
      </c>
      <c r="G109">
        <v>29</v>
      </c>
      <c r="H109">
        <v>3.3</v>
      </c>
      <c r="I109">
        <v>88.1</v>
      </c>
      <c r="J109">
        <v>5</v>
      </c>
      <c r="K109">
        <v>6.24</v>
      </c>
    </row>
    <row r="110" spans="1:11" x14ac:dyDescent="0.45">
      <c r="A110">
        <v>30</v>
      </c>
      <c r="B110" t="s">
        <v>96</v>
      </c>
      <c r="C110">
        <v>6</v>
      </c>
      <c r="D110">
        <v>144</v>
      </c>
      <c r="E110">
        <v>567</v>
      </c>
      <c r="F110">
        <v>3</v>
      </c>
      <c r="G110">
        <v>37</v>
      </c>
      <c r="H110">
        <v>3.9</v>
      </c>
      <c r="I110">
        <v>94.5</v>
      </c>
      <c r="J110">
        <v>5</v>
      </c>
      <c r="K110">
        <v>0.46</v>
      </c>
    </row>
    <row r="111" spans="1:11" x14ac:dyDescent="0.45">
      <c r="A111">
        <v>31</v>
      </c>
      <c r="B111" t="s">
        <v>97</v>
      </c>
      <c r="C111">
        <v>7</v>
      </c>
      <c r="D111">
        <v>139</v>
      </c>
      <c r="E111">
        <v>530</v>
      </c>
      <c r="F111">
        <v>2</v>
      </c>
      <c r="G111">
        <v>27</v>
      </c>
      <c r="H111">
        <v>3.8</v>
      </c>
      <c r="I111">
        <v>75.7</v>
      </c>
      <c r="J111">
        <v>7</v>
      </c>
      <c r="K111">
        <v>-14.87</v>
      </c>
    </row>
    <row r="112" spans="1:11" x14ac:dyDescent="0.45">
      <c r="A112">
        <v>32</v>
      </c>
      <c r="B112" t="s">
        <v>102</v>
      </c>
      <c r="C112">
        <v>7</v>
      </c>
      <c r="D112">
        <v>131</v>
      </c>
      <c r="E112">
        <v>482</v>
      </c>
      <c r="F112">
        <v>2</v>
      </c>
      <c r="G112">
        <v>37</v>
      </c>
      <c r="H112">
        <v>3.7</v>
      </c>
      <c r="I112">
        <v>68.900000000000006</v>
      </c>
      <c r="J112">
        <v>7</v>
      </c>
      <c r="K112">
        <v>-0.24</v>
      </c>
    </row>
    <row r="113" spans="1:21" x14ac:dyDescent="0.45">
      <c r="B113" t="s">
        <v>108</v>
      </c>
      <c r="D113">
        <v>176</v>
      </c>
      <c r="E113">
        <v>759.3</v>
      </c>
      <c r="F113">
        <v>5.9</v>
      </c>
      <c r="G113">
        <v>45</v>
      </c>
      <c r="H113">
        <v>4.3</v>
      </c>
      <c r="I113">
        <v>112.5</v>
      </c>
      <c r="J113">
        <v>6.7</v>
      </c>
      <c r="K113">
        <v>2.5</v>
      </c>
    </row>
    <row r="114" spans="1:21" x14ac:dyDescent="0.45">
      <c r="B114" t="s">
        <v>109</v>
      </c>
      <c r="D114">
        <v>5639</v>
      </c>
      <c r="E114">
        <v>24297</v>
      </c>
      <c r="F114">
        <v>189</v>
      </c>
      <c r="G114">
        <v>81</v>
      </c>
      <c r="H114">
        <v>4.3</v>
      </c>
      <c r="I114">
        <v>112.5</v>
      </c>
      <c r="J114">
        <v>214</v>
      </c>
    </row>
    <row r="115" spans="1:21" x14ac:dyDescent="0.45">
      <c r="B115" t="s">
        <v>110</v>
      </c>
      <c r="D115">
        <v>26</v>
      </c>
      <c r="E115">
        <v>112.5</v>
      </c>
      <c r="F115">
        <v>0.9</v>
      </c>
      <c r="H115">
        <v>4.3</v>
      </c>
      <c r="I115">
        <v>112.5</v>
      </c>
      <c r="J115">
        <v>1</v>
      </c>
    </row>
    <row r="118" spans="1:21" x14ac:dyDescent="0.45">
      <c r="A118" s="25" t="s">
        <v>164</v>
      </c>
      <c r="B118" s="25"/>
      <c r="C118" s="25"/>
    </row>
    <row r="119" spans="1:21" x14ac:dyDescent="0.45">
      <c r="A119" t="s">
        <v>54</v>
      </c>
      <c r="B119" t="s">
        <v>55</v>
      </c>
      <c r="C119" t="s">
        <v>56</v>
      </c>
      <c r="D119" t="s">
        <v>139</v>
      </c>
      <c r="E119" t="s">
        <v>140</v>
      </c>
      <c r="F119" t="s">
        <v>141</v>
      </c>
      <c r="G119" t="s">
        <v>142</v>
      </c>
      <c r="H119" t="s">
        <v>143</v>
      </c>
      <c r="I119" t="s">
        <v>144</v>
      </c>
      <c r="J119" t="s">
        <v>145</v>
      </c>
      <c r="K119" t="s">
        <v>146</v>
      </c>
      <c r="L119" t="s">
        <v>147</v>
      </c>
      <c r="M119" t="s">
        <v>148</v>
      </c>
      <c r="N119" t="s">
        <v>149</v>
      </c>
      <c r="O119" t="s">
        <v>150</v>
      </c>
      <c r="P119" t="s">
        <v>151</v>
      </c>
      <c r="Q119" t="s">
        <v>152</v>
      </c>
      <c r="R119" t="s">
        <v>153</v>
      </c>
      <c r="S119" t="s">
        <v>154</v>
      </c>
      <c r="T119" t="s">
        <v>155</v>
      </c>
      <c r="U119" t="s">
        <v>156</v>
      </c>
    </row>
    <row r="120" spans="1:21" x14ac:dyDescent="0.45">
      <c r="A120" t="s">
        <v>308</v>
      </c>
      <c r="B120" t="s">
        <v>80</v>
      </c>
      <c r="C120" t="s">
        <v>43</v>
      </c>
      <c r="D120" t="s">
        <v>41</v>
      </c>
      <c r="E120" t="s">
        <v>46</v>
      </c>
      <c r="F120" t="s">
        <v>592</v>
      </c>
      <c r="G120" t="s">
        <v>592</v>
      </c>
      <c r="H120" t="s">
        <v>308</v>
      </c>
      <c r="I120" t="s">
        <v>592</v>
      </c>
      <c r="J120" t="s">
        <v>592</v>
      </c>
      <c r="K120" t="s">
        <v>50</v>
      </c>
      <c r="L120" t="s">
        <v>592</v>
      </c>
      <c r="M120" t="s">
        <v>41</v>
      </c>
      <c r="N120" t="s">
        <v>592</v>
      </c>
      <c r="O120" t="s">
        <v>47</v>
      </c>
      <c r="P120" t="s">
        <v>47</v>
      </c>
      <c r="Q120" t="s">
        <v>50</v>
      </c>
      <c r="R120" t="s">
        <v>52</v>
      </c>
      <c r="S120" t="s">
        <v>592</v>
      </c>
      <c r="T120" t="s">
        <v>915</v>
      </c>
      <c r="U120" t="s">
        <v>1960</v>
      </c>
    </row>
    <row r="121" spans="1:21" x14ac:dyDescent="0.45">
      <c r="A121" t="s">
        <v>40</v>
      </c>
      <c r="B121" t="s">
        <v>94</v>
      </c>
      <c r="C121" t="s">
        <v>44</v>
      </c>
      <c r="D121" t="s">
        <v>53</v>
      </c>
      <c r="E121" t="s">
        <v>316</v>
      </c>
      <c r="F121" t="s">
        <v>592</v>
      </c>
      <c r="G121" t="s">
        <v>592</v>
      </c>
      <c r="H121" t="s">
        <v>592</v>
      </c>
      <c r="I121" t="s">
        <v>592</v>
      </c>
      <c r="J121" t="s">
        <v>592</v>
      </c>
      <c r="K121" t="s">
        <v>323</v>
      </c>
      <c r="L121" t="s">
        <v>592</v>
      </c>
      <c r="M121" t="s">
        <v>340</v>
      </c>
      <c r="N121" t="s">
        <v>592</v>
      </c>
      <c r="O121" t="s">
        <v>320</v>
      </c>
      <c r="P121" t="s">
        <v>323</v>
      </c>
      <c r="Q121" t="s">
        <v>47</v>
      </c>
      <c r="R121" t="s">
        <v>51</v>
      </c>
      <c r="S121" t="s">
        <v>592</v>
      </c>
      <c r="T121" t="s">
        <v>1176</v>
      </c>
      <c r="U121" t="s">
        <v>1040</v>
      </c>
    </row>
    <row r="122" spans="1:21" x14ac:dyDescent="0.45">
      <c r="A122" t="s">
        <v>41</v>
      </c>
      <c r="B122" t="s">
        <v>85</v>
      </c>
      <c r="C122" t="s">
        <v>44</v>
      </c>
      <c r="D122" t="s">
        <v>45</v>
      </c>
      <c r="E122" t="s">
        <v>51</v>
      </c>
      <c r="F122" t="s">
        <v>592</v>
      </c>
      <c r="G122" t="s">
        <v>592</v>
      </c>
      <c r="H122" t="s">
        <v>592</v>
      </c>
      <c r="I122" t="s">
        <v>592</v>
      </c>
      <c r="J122" t="s">
        <v>592</v>
      </c>
      <c r="K122" t="s">
        <v>325</v>
      </c>
      <c r="L122" t="s">
        <v>592</v>
      </c>
      <c r="M122" t="s">
        <v>308</v>
      </c>
      <c r="N122" t="s">
        <v>592</v>
      </c>
      <c r="O122" t="s">
        <v>318</v>
      </c>
      <c r="P122" t="s">
        <v>323</v>
      </c>
      <c r="Q122" t="s">
        <v>49</v>
      </c>
      <c r="R122" t="s">
        <v>52</v>
      </c>
      <c r="S122" t="s">
        <v>592</v>
      </c>
      <c r="T122" t="s">
        <v>1199</v>
      </c>
      <c r="U122" t="s">
        <v>1057</v>
      </c>
    </row>
    <row r="123" spans="1:21" x14ac:dyDescent="0.45">
      <c r="A123" t="s">
        <v>53</v>
      </c>
      <c r="B123" t="s">
        <v>91</v>
      </c>
      <c r="C123" t="s">
        <v>44</v>
      </c>
      <c r="D123" t="s">
        <v>45</v>
      </c>
      <c r="E123" t="s">
        <v>48</v>
      </c>
      <c r="F123" t="s">
        <v>592</v>
      </c>
      <c r="G123" t="s">
        <v>592</v>
      </c>
      <c r="H123" t="s">
        <v>592</v>
      </c>
      <c r="I123" t="s">
        <v>592</v>
      </c>
      <c r="J123" t="s">
        <v>592</v>
      </c>
      <c r="K123" t="s">
        <v>320</v>
      </c>
      <c r="L123" t="s">
        <v>41</v>
      </c>
      <c r="M123" t="s">
        <v>41</v>
      </c>
      <c r="N123" t="s">
        <v>592</v>
      </c>
      <c r="O123" t="s">
        <v>314</v>
      </c>
      <c r="P123" t="s">
        <v>314</v>
      </c>
      <c r="Q123" t="s">
        <v>46</v>
      </c>
      <c r="R123" t="s">
        <v>47</v>
      </c>
      <c r="S123" t="s">
        <v>592</v>
      </c>
      <c r="T123" t="s">
        <v>1150</v>
      </c>
      <c r="U123" t="s">
        <v>2036</v>
      </c>
    </row>
    <row r="124" spans="1:21" x14ac:dyDescent="0.45">
      <c r="A124" t="s">
        <v>42</v>
      </c>
      <c r="B124" t="s">
        <v>100</v>
      </c>
      <c r="C124" t="s">
        <v>44</v>
      </c>
      <c r="D124" t="s">
        <v>44</v>
      </c>
      <c r="E124" t="s">
        <v>49</v>
      </c>
      <c r="F124" t="s">
        <v>308</v>
      </c>
      <c r="G124" t="s">
        <v>308</v>
      </c>
      <c r="H124" t="s">
        <v>308</v>
      </c>
      <c r="I124" t="s">
        <v>592</v>
      </c>
      <c r="J124" t="s">
        <v>592</v>
      </c>
      <c r="K124" t="s">
        <v>325</v>
      </c>
      <c r="L124" t="s">
        <v>40</v>
      </c>
      <c r="M124" t="s">
        <v>40</v>
      </c>
      <c r="N124" t="s">
        <v>592</v>
      </c>
      <c r="O124" t="s">
        <v>318</v>
      </c>
      <c r="P124" t="s">
        <v>322</v>
      </c>
      <c r="Q124" t="s">
        <v>46</v>
      </c>
      <c r="R124" t="s">
        <v>47</v>
      </c>
      <c r="S124" t="s">
        <v>592</v>
      </c>
      <c r="T124" t="s">
        <v>839</v>
      </c>
      <c r="U124" t="s">
        <v>2268</v>
      </c>
    </row>
    <row r="125" spans="1:21" x14ac:dyDescent="0.45">
      <c r="A125" t="s">
        <v>43</v>
      </c>
      <c r="B125" t="s">
        <v>88</v>
      </c>
      <c r="C125" t="s">
        <v>44</v>
      </c>
      <c r="D125" t="s">
        <v>45</v>
      </c>
      <c r="E125" t="s">
        <v>49</v>
      </c>
      <c r="F125" t="s">
        <v>308</v>
      </c>
      <c r="G125" t="s">
        <v>592</v>
      </c>
      <c r="H125" t="s">
        <v>592</v>
      </c>
      <c r="I125" t="s">
        <v>592</v>
      </c>
      <c r="J125" t="s">
        <v>308</v>
      </c>
      <c r="K125" t="s">
        <v>325</v>
      </c>
      <c r="L125" t="s">
        <v>592</v>
      </c>
      <c r="M125" t="s">
        <v>340</v>
      </c>
      <c r="N125" t="s">
        <v>592</v>
      </c>
      <c r="O125" t="s">
        <v>325</v>
      </c>
      <c r="P125" t="s">
        <v>325</v>
      </c>
      <c r="Q125" t="s">
        <v>50</v>
      </c>
      <c r="R125" t="s">
        <v>316</v>
      </c>
      <c r="S125" t="s">
        <v>592</v>
      </c>
      <c r="T125" t="s">
        <v>741</v>
      </c>
      <c r="U125" t="s">
        <v>1152</v>
      </c>
    </row>
    <row r="126" spans="1:21" x14ac:dyDescent="0.45">
      <c r="A126" t="s">
        <v>44</v>
      </c>
      <c r="B126" t="s">
        <v>107</v>
      </c>
      <c r="C126" t="s">
        <v>44</v>
      </c>
      <c r="D126" t="s">
        <v>41</v>
      </c>
      <c r="E126" t="s">
        <v>47</v>
      </c>
      <c r="F126" t="s">
        <v>592</v>
      </c>
      <c r="G126" t="s">
        <v>592</v>
      </c>
      <c r="H126" t="s">
        <v>592</v>
      </c>
      <c r="I126" t="s">
        <v>592</v>
      </c>
      <c r="J126" t="s">
        <v>592</v>
      </c>
      <c r="K126" t="s">
        <v>50</v>
      </c>
      <c r="L126" t="s">
        <v>308</v>
      </c>
      <c r="M126" t="s">
        <v>308</v>
      </c>
      <c r="N126" t="s">
        <v>592</v>
      </c>
      <c r="O126" t="s">
        <v>48</v>
      </c>
      <c r="P126" t="s">
        <v>49</v>
      </c>
      <c r="Q126" t="s">
        <v>318</v>
      </c>
      <c r="R126" t="s">
        <v>322</v>
      </c>
      <c r="S126" t="s">
        <v>592</v>
      </c>
      <c r="T126" t="s">
        <v>1103</v>
      </c>
      <c r="U126" t="s">
        <v>493</v>
      </c>
    </row>
    <row r="127" spans="1:21" x14ac:dyDescent="0.45">
      <c r="A127" t="s">
        <v>45</v>
      </c>
      <c r="B127" t="s">
        <v>103</v>
      </c>
      <c r="C127" t="s">
        <v>43</v>
      </c>
      <c r="D127" t="s">
        <v>43</v>
      </c>
      <c r="E127" t="s">
        <v>42</v>
      </c>
      <c r="F127" t="s">
        <v>592</v>
      </c>
      <c r="G127" t="s">
        <v>592</v>
      </c>
      <c r="H127" t="s">
        <v>592</v>
      </c>
      <c r="I127" t="s">
        <v>592</v>
      </c>
      <c r="J127" t="s">
        <v>592</v>
      </c>
      <c r="K127" t="s">
        <v>48</v>
      </c>
      <c r="L127" t="s">
        <v>592</v>
      </c>
      <c r="M127" t="s">
        <v>340</v>
      </c>
      <c r="N127" t="s">
        <v>592</v>
      </c>
      <c r="O127" t="s">
        <v>48</v>
      </c>
      <c r="P127" t="s">
        <v>48</v>
      </c>
      <c r="Q127" t="s">
        <v>48</v>
      </c>
      <c r="R127" t="s">
        <v>52</v>
      </c>
      <c r="S127" t="s">
        <v>592</v>
      </c>
      <c r="T127" t="s">
        <v>773</v>
      </c>
      <c r="U127" t="s">
        <v>434</v>
      </c>
    </row>
    <row r="128" spans="1:21" x14ac:dyDescent="0.45">
      <c r="A128" t="s">
        <v>46</v>
      </c>
      <c r="B128" t="s">
        <v>84</v>
      </c>
      <c r="C128" t="s">
        <v>44</v>
      </c>
      <c r="D128" t="s">
        <v>314</v>
      </c>
      <c r="E128" t="s">
        <v>47</v>
      </c>
      <c r="F128" t="s">
        <v>592</v>
      </c>
      <c r="G128" t="s">
        <v>592</v>
      </c>
      <c r="H128" t="s">
        <v>592</v>
      </c>
      <c r="I128" t="s">
        <v>308</v>
      </c>
      <c r="J128" t="s">
        <v>592</v>
      </c>
      <c r="K128" t="s">
        <v>333</v>
      </c>
      <c r="L128" t="s">
        <v>40</v>
      </c>
      <c r="M128" t="s">
        <v>42</v>
      </c>
      <c r="N128" t="s">
        <v>592</v>
      </c>
      <c r="O128" t="s">
        <v>323</v>
      </c>
      <c r="P128" t="s">
        <v>325</v>
      </c>
      <c r="Q128" t="s">
        <v>52</v>
      </c>
      <c r="R128" t="s">
        <v>314</v>
      </c>
      <c r="S128" t="s">
        <v>592</v>
      </c>
      <c r="T128" t="s">
        <v>1289</v>
      </c>
      <c r="U128" t="s">
        <v>2269</v>
      </c>
    </row>
    <row r="129" spans="1:21" x14ac:dyDescent="0.45">
      <c r="A129" t="s">
        <v>47</v>
      </c>
      <c r="B129" t="s">
        <v>81</v>
      </c>
      <c r="C129" t="s">
        <v>43</v>
      </c>
      <c r="D129" t="s">
        <v>45</v>
      </c>
      <c r="E129" t="s">
        <v>47</v>
      </c>
      <c r="F129" t="s">
        <v>592</v>
      </c>
      <c r="G129" t="s">
        <v>592</v>
      </c>
      <c r="H129" t="s">
        <v>592</v>
      </c>
      <c r="I129" t="s">
        <v>592</v>
      </c>
      <c r="J129" t="s">
        <v>592</v>
      </c>
      <c r="K129" t="s">
        <v>318</v>
      </c>
      <c r="L129" t="s">
        <v>592</v>
      </c>
      <c r="M129" t="s">
        <v>340</v>
      </c>
      <c r="N129" t="s">
        <v>592</v>
      </c>
      <c r="O129" t="s">
        <v>316</v>
      </c>
      <c r="P129" t="s">
        <v>318</v>
      </c>
      <c r="Q129" t="s">
        <v>48</v>
      </c>
      <c r="R129" t="s">
        <v>50</v>
      </c>
      <c r="S129" t="s">
        <v>592</v>
      </c>
      <c r="T129" t="s">
        <v>1099</v>
      </c>
      <c r="U129" t="s">
        <v>466</v>
      </c>
    </row>
    <row r="130" spans="1:21" x14ac:dyDescent="0.45">
      <c r="A130" t="s">
        <v>48</v>
      </c>
      <c r="B130" t="s">
        <v>82</v>
      </c>
      <c r="C130" t="s">
        <v>43</v>
      </c>
      <c r="D130" t="s">
        <v>42</v>
      </c>
      <c r="E130" t="s">
        <v>45</v>
      </c>
      <c r="F130" t="s">
        <v>592</v>
      </c>
      <c r="G130" t="s">
        <v>592</v>
      </c>
      <c r="H130" t="s">
        <v>308</v>
      </c>
      <c r="I130" t="s">
        <v>308</v>
      </c>
      <c r="J130" t="s">
        <v>592</v>
      </c>
      <c r="K130" t="s">
        <v>52</v>
      </c>
      <c r="L130" t="s">
        <v>40</v>
      </c>
      <c r="M130" t="s">
        <v>41</v>
      </c>
      <c r="N130" t="s">
        <v>592</v>
      </c>
      <c r="O130" t="s">
        <v>49</v>
      </c>
      <c r="P130" t="s">
        <v>49</v>
      </c>
      <c r="Q130" t="s">
        <v>50</v>
      </c>
      <c r="R130" t="s">
        <v>51</v>
      </c>
      <c r="S130" t="s">
        <v>592</v>
      </c>
      <c r="T130" t="s">
        <v>1103</v>
      </c>
      <c r="U130" t="s">
        <v>2198</v>
      </c>
    </row>
    <row r="131" spans="1:21" x14ac:dyDescent="0.45">
      <c r="A131" t="s">
        <v>49</v>
      </c>
      <c r="B131" t="s">
        <v>87</v>
      </c>
      <c r="C131" t="s">
        <v>44</v>
      </c>
      <c r="D131" t="s">
        <v>47</v>
      </c>
      <c r="E131" t="s">
        <v>314</v>
      </c>
      <c r="F131" t="s">
        <v>308</v>
      </c>
      <c r="G131" t="s">
        <v>592</v>
      </c>
      <c r="H131" t="s">
        <v>592</v>
      </c>
      <c r="I131" t="s">
        <v>592</v>
      </c>
      <c r="J131" t="s">
        <v>592</v>
      </c>
      <c r="K131" t="s">
        <v>333</v>
      </c>
      <c r="L131" t="s">
        <v>592</v>
      </c>
      <c r="M131" t="s">
        <v>340</v>
      </c>
      <c r="N131" t="s">
        <v>592</v>
      </c>
      <c r="O131" t="s">
        <v>333</v>
      </c>
      <c r="P131" t="s">
        <v>333</v>
      </c>
      <c r="Q131" t="s">
        <v>45</v>
      </c>
      <c r="R131" t="s">
        <v>48</v>
      </c>
      <c r="S131" t="s">
        <v>308</v>
      </c>
      <c r="T131" t="s">
        <v>1258</v>
      </c>
      <c r="U131" t="s">
        <v>1143</v>
      </c>
    </row>
    <row r="132" spans="1:21" x14ac:dyDescent="0.45">
      <c r="A132" t="s">
        <v>50</v>
      </c>
      <c r="B132" t="s">
        <v>99</v>
      </c>
      <c r="C132" t="s">
        <v>44</v>
      </c>
      <c r="D132" t="s">
        <v>43</v>
      </c>
      <c r="E132" t="s">
        <v>42</v>
      </c>
      <c r="F132" t="s">
        <v>592</v>
      </c>
      <c r="G132" t="s">
        <v>592</v>
      </c>
      <c r="H132" t="s">
        <v>592</v>
      </c>
      <c r="I132" t="s">
        <v>308</v>
      </c>
      <c r="J132" t="s">
        <v>592</v>
      </c>
      <c r="K132" t="s">
        <v>49</v>
      </c>
      <c r="L132" t="s">
        <v>592</v>
      </c>
      <c r="M132" t="s">
        <v>340</v>
      </c>
      <c r="N132" t="s">
        <v>592</v>
      </c>
      <c r="O132" t="s">
        <v>48</v>
      </c>
      <c r="P132" t="s">
        <v>49</v>
      </c>
      <c r="Q132" t="s">
        <v>47</v>
      </c>
      <c r="R132" t="s">
        <v>49</v>
      </c>
      <c r="S132" t="s">
        <v>592</v>
      </c>
      <c r="T132" t="s">
        <v>633</v>
      </c>
      <c r="U132" t="s">
        <v>408</v>
      </c>
    </row>
    <row r="133" spans="1:21" x14ac:dyDescent="0.45">
      <c r="A133" t="s">
        <v>51</v>
      </c>
      <c r="B133" t="s">
        <v>104</v>
      </c>
      <c r="C133" t="s">
        <v>44</v>
      </c>
      <c r="D133" t="s">
        <v>41</v>
      </c>
      <c r="E133" t="s">
        <v>49</v>
      </c>
      <c r="F133" t="s">
        <v>592</v>
      </c>
      <c r="G133" t="s">
        <v>592</v>
      </c>
      <c r="H133" t="s">
        <v>592</v>
      </c>
      <c r="I133" t="s">
        <v>308</v>
      </c>
      <c r="J133" t="s">
        <v>592</v>
      </c>
      <c r="K133" t="s">
        <v>314</v>
      </c>
      <c r="L133" t="s">
        <v>592</v>
      </c>
      <c r="M133" t="s">
        <v>40</v>
      </c>
      <c r="N133" t="s">
        <v>592</v>
      </c>
      <c r="O133" t="s">
        <v>50</v>
      </c>
      <c r="P133" t="s">
        <v>51</v>
      </c>
      <c r="Q133" t="s">
        <v>49</v>
      </c>
      <c r="R133" t="s">
        <v>50</v>
      </c>
      <c r="S133" t="s">
        <v>592</v>
      </c>
      <c r="T133" t="s">
        <v>1103</v>
      </c>
      <c r="U133" t="s">
        <v>493</v>
      </c>
    </row>
    <row r="134" spans="1:21" x14ac:dyDescent="0.45">
      <c r="A134" t="s">
        <v>52</v>
      </c>
      <c r="B134" t="s">
        <v>83</v>
      </c>
      <c r="C134" t="s">
        <v>44</v>
      </c>
      <c r="D134" t="s">
        <v>42</v>
      </c>
      <c r="E134" t="s">
        <v>47</v>
      </c>
      <c r="F134" t="s">
        <v>592</v>
      </c>
      <c r="G134" t="s">
        <v>592</v>
      </c>
      <c r="H134" t="s">
        <v>308</v>
      </c>
      <c r="I134" t="s">
        <v>592</v>
      </c>
      <c r="J134" t="s">
        <v>592</v>
      </c>
      <c r="K134" t="s">
        <v>314</v>
      </c>
      <c r="L134" t="s">
        <v>592</v>
      </c>
      <c r="M134" t="s">
        <v>340</v>
      </c>
      <c r="N134" t="s">
        <v>592</v>
      </c>
      <c r="O134" t="s">
        <v>314</v>
      </c>
      <c r="P134" t="s">
        <v>314</v>
      </c>
      <c r="Q134" t="s">
        <v>50</v>
      </c>
      <c r="R134" t="s">
        <v>52</v>
      </c>
      <c r="S134" t="s">
        <v>308</v>
      </c>
      <c r="T134" t="s">
        <v>1124</v>
      </c>
      <c r="U134" t="s">
        <v>2182</v>
      </c>
    </row>
    <row r="135" spans="1:21" x14ac:dyDescent="0.45">
      <c r="A135" t="s">
        <v>314</v>
      </c>
      <c r="B135" t="s">
        <v>98</v>
      </c>
      <c r="C135" t="s">
        <v>44</v>
      </c>
      <c r="D135" t="s">
        <v>43</v>
      </c>
      <c r="E135" t="s">
        <v>46</v>
      </c>
      <c r="F135" t="s">
        <v>308</v>
      </c>
      <c r="G135" t="s">
        <v>592</v>
      </c>
      <c r="H135" t="s">
        <v>592</v>
      </c>
      <c r="I135" t="s">
        <v>308</v>
      </c>
      <c r="J135" t="s">
        <v>592</v>
      </c>
      <c r="K135" t="s">
        <v>316</v>
      </c>
      <c r="L135" t="s">
        <v>592</v>
      </c>
      <c r="M135" t="s">
        <v>40</v>
      </c>
      <c r="N135" t="s">
        <v>592</v>
      </c>
      <c r="O135" t="s">
        <v>51</v>
      </c>
      <c r="P135" t="s">
        <v>52</v>
      </c>
      <c r="Q135" t="s">
        <v>47</v>
      </c>
      <c r="R135" t="s">
        <v>51</v>
      </c>
      <c r="S135" t="s">
        <v>592</v>
      </c>
      <c r="T135" t="s">
        <v>910</v>
      </c>
      <c r="U135" t="s">
        <v>1953</v>
      </c>
    </row>
    <row r="136" spans="1:21" x14ac:dyDescent="0.45">
      <c r="A136" t="s">
        <v>316</v>
      </c>
      <c r="B136" t="s">
        <v>77</v>
      </c>
      <c r="C136" t="s">
        <v>43</v>
      </c>
      <c r="D136" t="s">
        <v>46</v>
      </c>
      <c r="E136" t="s">
        <v>48</v>
      </c>
      <c r="F136" t="s">
        <v>592</v>
      </c>
      <c r="G136" t="s">
        <v>592</v>
      </c>
      <c r="H136" t="s">
        <v>592</v>
      </c>
      <c r="I136" t="s">
        <v>592</v>
      </c>
      <c r="J136" t="s">
        <v>592</v>
      </c>
      <c r="K136" t="s">
        <v>322</v>
      </c>
      <c r="L136" t="s">
        <v>592</v>
      </c>
      <c r="M136" t="s">
        <v>41</v>
      </c>
      <c r="N136" t="s">
        <v>592</v>
      </c>
      <c r="O136" t="s">
        <v>316</v>
      </c>
      <c r="P136" t="s">
        <v>316</v>
      </c>
      <c r="Q136" t="s">
        <v>47</v>
      </c>
      <c r="R136" t="s">
        <v>48</v>
      </c>
      <c r="S136" t="s">
        <v>592</v>
      </c>
      <c r="T136" t="s">
        <v>1157</v>
      </c>
      <c r="U136" t="s">
        <v>1052</v>
      </c>
    </row>
    <row r="137" spans="1:21" x14ac:dyDescent="0.45">
      <c r="A137" t="s">
        <v>318</v>
      </c>
      <c r="B137" t="s">
        <v>90</v>
      </c>
      <c r="C137" t="s">
        <v>44</v>
      </c>
      <c r="D137" t="s">
        <v>40</v>
      </c>
      <c r="E137" t="s">
        <v>50</v>
      </c>
      <c r="F137" t="s">
        <v>592</v>
      </c>
      <c r="G137" t="s">
        <v>592</v>
      </c>
      <c r="H137" t="s">
        <v>592</v>
      </c>
      <c r="I137" t="s">
        <v>592</v>
      </c>
      <c r="J137" t="s">
        <v>592</v>
      </c>
      <c r="K137" t="s">
        <v>52</v>
      </c>
      <c r="L137" t="s">
        <v>308</v>
      </c>
      <c r="M137" t="s">
        <v>308</v>
      </c>
      <c r="N137" t="s">
        <v>592</v>
      </c>
      <c r="O137" t="s">
        <v>51</v>
      </c>
      <c r="P137" t="s">
        <v>51</v>
      </c>
      <c r="Q137" t="s">
        <v>52</v>
      </c>
      <c r="R137" t="s">
        <v>52</v>
      </c>
      <c r="S137" t="s">
        <v>592</v>
      </c>
      <c r="T137" t="s">
        <v>992</v>
      </c>
      <c r="U137" t="s">
        <v>1174</v>
      </c>
    </row>
    <row r="138" spans="1:21" x14ac:dyDescent="0.45">
      <c r="A138" t="s">
        <v>320</v>
      </c>
      <c r="B138" t="s">
        <v>96</v>
      </c>
      <c r="C138" t="s">
        <v>43</v>
      </c>
      <c r="D138" t="s">
        <v>41</v>
      </c>
      <c r="E138" t="s">
        <v>51</v>
      </c>
      <c r="F138" t="s">
        <v>592</v>
      </c>
      <c r="G138" t="s">
        <v>592</v>
      </c>
      <c r="H138" t="s">
        <v>592</v>
      </c>
      <c r="I138" t="s">
        <v>592</v>
      </c>
      <c r="J138" t="s">
        <v>592</v>
      </c>
      <c r="K138" t="s">
        <v>316</v>
      </c>
      <c r="L138" t="s">
        <v>308</v>
      </c>
      <c r="M138" t="s">
        <v>308</v>
      </c>
      <c r="N138" t="s">
        <v>592</v>
      </c>
      <c r="O138" t="s">
        <v>314</v>
      </c>
      <c r="P138" t="s">
        <v>314</v>
      </c>
      <c r="Q138" t="s">
        <v>47</v>
      </c>
      <c r="R138" t="s">
        <v>49</v>
      </c>
      <c r="S138" t="s">
        <v>592</v>
      </c>
      <c r="T138" t="s">
        <v>1116</v>
      </c>
      <c r="U138" t="s">
        <v>1040</v>
      </c>
    </row>
    <row r="139" spans="1:21" x14ac:dyDescent="0.45">
      <c r="A139" t="s">
        <v>322</v>
      </c>
      <c r="B139" t="s">
        <v>78</v>
      </c>
      <c r="C139" t="s">
        <v>44</v>
      </c>
      <c r="D139" t="s">
        <v>45</v>
      </c>
      <c r="E139" t="s">
        <v>48</v>
      </c>
      <c r="F139" t="s">
        <v>592</v>
      </c>
      <c r="G139" t="s">
        <v>592</v>
      </c>
      <c r="H139" t="s">
        <v>592</v>
      </c>
      <c r="I139" t="s">
        <v>308</v>
      </c>
      <c r="J139" t="s">
        <v>40</v>
      </c>
      <c r="K139" t="s">
        <v>325</v>
      </c>
      <c r="L139" t="s">
        <v>592</v>
      </c>
      <c r="M139" t="s">
        <v>308</v>
      </c>
      <c r="N139" t="s">
        <v>592</v>
      </c>
      <c r="O139" t="s">
        <v>322</v>
      </c>
      <c r="P139" t="s">
        <v>322</v>
      </c>
      <c r="Q139" t="s">
        <v>43</v>
      </c>
      <c r="R139" t="s">
        <v>44</v>
      </c>
      <c r="S139" t="s">
        <v>592</v>
      </c>
      <c r="T139" t="s">
        <v>1167</v>
      </c>
      <c r="U139" t="s">
        <v>1115</v>
      </c>
    </row>
    <row r="140" spans="1:21" x14ac:dyDescent="0.45">
      <c r="A140" t="s">
        <v>323</v>
      </c>
      <c r="B140" t="s">
        <v>92</v>
      </c>
      <c r="C140" t="s">
        <v>44</v>
      </c>
      <c r="D140" t="s">
        <v>46</v>
      </c>
      <c r="E140" t="s">
        <v>48</v>
      </c>
      <c r="F140" t="s">
        <v>308</v>
      </c>
      <c r="G140" t="s">
        <v>592</v>
      </c>
      <c r="H140" t="s">
        <v>592</v>
      </c>
      <c r="I140" t="s">
        <v>592</v>
      </c>
      <c r="J140" t="s">
        <v>592</v>
      </c>
      <c r="K140" t="s">
        <v>323</v>
      </c>
      <c r="L140" t="s">
        <v>40</v>
      </c>
      <c r="M140" t="s">
        <v>41</v>
      </c>
      <c r="N140" t="s">
        <v>592</v>
      </c>
      <c r="O140" t="s">
        <v>318</v>
      </c>
      <c r="P140" t="s">
        <v>318</v>
      </c>
      <c r="Q140" t="s">
        <v>47</v>
      </c>
      <c r="R140" t="s">
        <v>51</v>
      </c>
      <c r="S140" t="s">
        <v>308</v>
      </c>
      <c r="T140" t="s">
        <v>1188</v>
      </c>
      <c r="U140" t="s">
        <v>555</v>
      </c>
    </row>
    <row r="141" spans="1:21" x14ac:dyDescent="0.45">
      <c r="A141" t="s">
        <v>325</v>
      </c>
      <c r="B141" t="s">
        <v>76</v>
      </c>
      <c r="C141" t="s">
        <v>44</v>
      </c>
      <c r="D141" t="s">
        <v>42</v>
      </c>
      <c r="E141" t="s">
        <v>50</v>
      </c>
      <c r="F141" t="s">
        <v>592</v>
      </c>
      <c r="G141" t="s">
        <v>592</v>
      </c>
      <c r="H141" t="s">
        <v>592</v>
      </c>
      <c r="I141" t="s">
        <v>308</v>
      </c>
      <c r="J141" t="s">
        <v>592</v>
      </c>
      <c r="K141" t="s">
        <v>320</v>
      </c>
      <c r="L141" t="s">
        <v>308</v>
      </c>
      <c r="M141" t="s">
        <v>53</v>
      </c>
      <c r="N141" t="s">
        <v>592</v>
      </c>
      <c r="O141" t="s">
        <v>51</v>
      </c>
      <c r="P141" t="s">
        <v>52</v>
      </c>
      <c r="Q141" t="s">
        <v>51</v>
      </c>
      <c r="R141" t="s">
        <v>318</v>
      </c>
      <c r="S141" t="s">
        <v>308</v>
      </c>
      <c r="T141" t="s">
        <v>1060</v>
      </c>
      <c r="U141" t="s">
        <v>542</v>
      </c>
    </row>
    <row r="142" spans="1:21" x14ac:dyDescent="0.45">
      <c r="A142" t="s">
        <v>326</v>
      </c>
      <c r="B142" t="s">
        <v>105</v>
      </c>
      <c r="C142" t="s">
        <v>44</v>
      </c>
      <c r="D142" t="s">
        <v>46</v>
      </c>
      <c r="E142" t="s">
        <v>47</v>
      </c>
      <c r="F142" t="s">
        <v>592</v>
      </c>
      <c r="G142" t="s">
        <v>592</v>
      </c>
      <c r="H142" t="s">
        <v>592</v>
      </c>
      <c r="I142" t="s">
        <v>592</v>
      </c>
      <c r="J142" t="s">
        <v>592</v>
      </c>
      <c r="K142" t="s">
        <v>320</v>
      </c>
      <c r="L142" t="s">
        <v>308</v>
      </c>
      <c r="M142" t="s">
        <v>40</v>
      </c>
      <c r="N142" t="s">
        <v>592</v>
      </c>
      <c r="O142" t="s">
        <v>50</v>
      </c>
      <c r="P142" t="s">
        <v>316</v>
      </c>
      <c r="Q142" t="s">
        <v>45</v>
      </c>
      <c r="R142" t="s">
        <v>45</v>
      </c>
      <c r="S142" t="s">
        <v>592</v>
      </c>
      <c r="T142" t="s">
        <v>1124</v>
      </c>
      <c r="U142" t="s">
        <v>2182</v>
      </c>
    </row>
    <row r="143" spans="1:21" x14ac:dyDescent="0.45">
      <c r="A143" t="s">
        <v>327</v>
      </c>
      <c r="B143" t="s">
        <v>101</v>
      </c>
      <c r="C143" t="s">
        <v>44</v>
      </c>
      <c r="D143" t="s">
        <v>41</v>
      </c>
      <c r="E143" t="s">
        <v>44</v>
      </c>
      <c r="F143" t="s">
        <v>592</v>
      </c>
      <c r="G143" t="s">
        <v>592</v>
      </c>
      <c r="H143" t="s">
        <v>592</v>
      </c>
      <c r="I143" t="s">
        <v>592</v>
      </c>
      <c r="J143" t="s">
        <v>592</v>
      </c>
      <c r="K143" t="s">
        <v>47</v>
      </c>
      <c r="L143" t="s">
        <v>308</v>
      </c>
      <c r="M143" t="s">
        <v>40</v>
      </c>
      <c r="N143" t="s">
        <v>592</v>
      </c>
      <c r="O143" t="s">
        <v>45</v>
      </c>
      <c r="P143" t="s">
        <v>45</v>
      </c>
      <c r="Q143" t="s">
        <v>48</v>
      </c>
      <c r="R143" t="s">
        <v>51</v>
      </c>
      <c r="S143" t="s">
        <v>592</v>
      </c>
      <c r="T143" t="s">
        <v>972</v>
      </c>
      <c r="U143" t="s">
        <v>430</v>
      </c>
    </row>
    <row r="144" spans="1:21" x14ac:dyDescent="0.45">
      <c r="A144" t="s">
        <v>329</v>
      </c>
      <c r="B144" t="s">
        <v>89</v>
      </c>
      <c r="C144" t="s">
        <v>43</v>
      </c>
      <c r="D144" t="s">
        <v>43</v>
      </c>
      <c r="E144" t="s">
        <v>46</v>
      </c>
      <c r="F144" t="s">
        <v>592</v>
      </c>
      <c r="G144" t="s">
        <v>592</v>
      </c>
      <c r="H144" t="s">
        <v>592</v>
      </c>
      <c r="I144" t="s">
        <v>308</v>
      </c>
      <c r="J144" t="s">
        <v>592</v>
      </c>
      <c r="K144" t="s">
        <v>314</v>
      </c>
      <c r="L144" t="s">
        <v>592</v>
      </c>
      <c r="M144" t="s">
        <v>40</v>
      </c>
      <c r="N144" t="s">
        <v>592</v>
      </c>
      <c r="O144" t="s">
        <v>51</v>
      </c>
      <c r="P144" t="s">
        <v>51</v>
      </c>
      <c r="Q144" t="s">
        <v>51</v>
      </c>
      <c r="R144" t="s">
        <v>314</v>
      </c>
      <c r="S144" t="s">
        <v>592</v>
      </c>
      <c r="T144" t="s">
        <v>1122</v>
      </c>
      <c r="U144" t="s">
        <v>2270</v>
      </c>
    </row>
    <row r="145" spans="1:21" x14ac:dyDescent="0.45">
      <c r="A145" t="s">
        <v>331</v>
      </c>
      <c r="B145" t="s">
        <v>106</v>
      </c>
      <c r="C145" t="s">
        <v>44</v>
      </c>
      <c r="D145" t="s">
        <v>53</v>
      </c>
      <c r="E145" t="s">
        <v>44</v>
      </c>
      <c r="F145" t="s">
        <v>592</v>
      </c>
      <c r="G145" t="s">
        <v>592</v>
      </c>
      <c r="H145" t="s">
        <v>592</v>
      </c>
      <c r="I145" t="s">
        <v>592</v>
      </c>
      <c r="J145" t="s">
        <v>308</v>
      </c>
      <c r="K145" t="s">
        <v>49</v>
      </c>
      <c r="L145" t="s">
        <v>41</v>
      </c>
      <c r="M145" t="s">
        <v>42</v>
      </c>
      <c r="N145" t="s">
        <v>592</v>
      </c>
      <c r="O145" t="s">
        <v>44</v>
      </c>
      <c r="P145" t="s">
        <v>44</v>
      </c>
      <c r="Q145" t="s">
        <v>51</v>
      </c>
      <c r="R145" t="s">
        <v>51</v>
      </c>
      <c r="S145" t="s">
        <v>308</v>
      </c>
      <c r="T145" t="s">
        <v>824</v>
      </c>
      <c r="U145" t="s">
        <v>494</v>
      </c>
    </row>
    <row r="146" spans="1:21" x14ac:dyDescent="0.45">
      <c r="A146" t="s">
        <v>333</v>
      </c>
      <c r="B146" t="s">
        <v>75</v>
      </c>
      <c r="C146" t="s">
        <v>44</v>
      </c>
      <c r="D146" t="s">
        <v>41</v>
      </c>
      <c r="E146" t="s">
        <v>45</v>
      </c>
      <c r="F146" t="s">
        <v>592</v>
      </c>
      <c r="G146" t="s">
        <v>592</v>
      </c>
      <c r="H146" t="s">
        <v>308</v>
      </c>
      <c r="I146" t="s">
        <v>592</v>
      </c>
      <c r="J146" t="s">
        <v>592</v>
      </c>
      <c r="K146" t="s">
        <v>49</v>
      </c>
      <c r="L146" t="s">
        <v>592</v>
      </c>
      <c r="M146" t="s">
        <v>308</v>
      </c>
      <c r="N146" t="s">
        <v>592</v>
      </c>
      <c r="O146" t="s">
        <v>48</v>
      </c>
      <c r="P146" t="s">
        <v>48</v>
      </c>
      <c r="Q146" t="s">
        <v>51</v>
      </c>
      <c r="R146" t="s">
        <v>322</v>
      </c>
      <c r="S146" t="s">
        <v>592</v>
      </c>
      <c r="T146" t="s">
        <v>919</v>
      </c>
      <c r="U146" t="s">
        <v>313</v>
      </c>
    </row>
    <row r="147" spans="1:21" x14ac:dyDescent="0.45">
      <c r="A147" t="s">
        <v>335</v>
      </c>
      <c r="B147" t="s">
        <v>97</v>
      </c>
      <c r="C147" t="s">
        <v>44</v>
      </c>
      <c r="D147" t="s">
        <v>40</v>
      </c>
      <c r="E147" t="s">
        <v>53</v>
      </c>
      <c r="F147" t="s">
        <v>592</v>
      </c>
      <c r="G147" t="s">
        <v>592</v>
      </c>
      <c r="H147" t="s">
        <v>308</v>
      </c>
      <c r="I147" t="s">
        <v>592</v>
      </c>
      <c r="J147" t="s">
        <v>592</v>
      </c>
      <c r="K147" t="s">
        <v>44</v>
      </c>
      <c r="L147" t="s">
        <v>592</v>
      </c>
      <c r="M147" t="s">
        <v>340</v>
      </c>
      <c r="N147" t="s">
        <v>592</v>
      </c>
      <c r="O147" t="s">
        <v>43</v>
      </c>
      <c r="P147" t="s">
        <v>44</v>
      </c>
      <c r="Q147" t="s">
        <v>314</v>
      </c>
      <c r="R147" t="s">
        <v>322</v>
      </c>
      <c r="S147" t="s">
        <v>592</v>
      </c>
      <c r="T147" t="s">
        <v>949</v>
      </c>
      <c r="U147" t="s">
        <v>405</v>
      </c>
    </row>
    <row r="148" spans="1:21" x14ac:dyDescent="0.45">
      <c r="A148" t="s">
        <v>336</v>
      </c>
      <c r="B148" t="s">
        <v>95</v>
      </c>
      <c r="C148" t="s">
        <v>44</v>
      </c>
      <c r="D148" t="s">
        <v>53</v>
      </c>
      <c r="E148" t="s">
        <v>48</v>
      </c>
      <c r="F148" t="s">
        <v>308</v>
      </c>
      <c r="G148" t="s">
        <v>592</v>
      </c>
      <c r="H148" t="s">
        <v>592</v>
      </c>
      <c r="I148" t="s">
        <v>592</v>
      </c>
      <c r="J148" t="s">
        <v>592</v>
      </c>
      <c r="K148" t="s">
        <v>314</v>
      </c>
      <c r="L148" t="s">
        <v>308</v>
      </c>
      <c r="M148" t="s">
        <v>308</v>
      </c>
      <c r="N148" t="s">
        <v>592</v>
      </c>
      <c r="O148" t="s">
        <v>52</v>
      </c>
      <c r="P148" t="s">
        <v>52</v>
      </c>
      <c r="Q148" t="s">
        <v>46</v>
      </c>
      <c r="R148" t="s">
        <v>47</v>
      </c>
      <c r="S148" t="s">
        <v>592</v>
      </c>
      <c r="T148" t="s">
        <v>1091</v>
      </c>
      <c r="U148" t="s">
        <v>461</v>
      </c>
    </row>
    <row r="149" spans="1:21" x14ac:dyDescent="0.45">
      <c r="A149" t="s">
        <v>337</v>
      </c>
      <c r="B149" t="s">
        <v>79</v>
      </c>
      <c r="C149" t="s">
        <v>44</v>
      </c>
      <c r="D149" t="s">
        <v>45</v>
      </c>
      <c r="E149" t="s">
        <v>314</v>
      </c>
      <c r="F149" t="s">
        <v>592</v>
      </c>
      <c r="G149" t="s">
        <v>592</v>
      </c>
      <c r="H149" t="s">
        <v>592</v>
      </c>
      <c r="I149" t="s">
        <v>308</v>
      </c>
      <c r="J149" t="s">
        <v>592</v>
      </c>
      <c r="K149" t="s">
        <v>329</v>
      </c>
      <c r="L149" t="s">
        <v>308</v>
      </c>
      <c r="M149" t="s">
        <v>308</v>
      </c>
      <c r="N149" t="s">
        <v>308</v>
      </c>
      <c r="O149" t="s">
        <v>326</v>
      </c>
      <c r="P149" t="s">
        <v>327</v>
      </c>
      <c r="Q149" t="s">
        <v>52</v>
      </c>
      <c r="R149" t="s">
        <v>52</v>
      </c>
      <c r="S149" t="s">
        <v>592</v>
      </c>
      <c r="T149" t="s">
        <v>1096</v>
      </c>
      <c r="U149" t="s">
        <v>2169</v>
      </c>
    </row>
    <row r="150" spans="1:21" x14ac:dyDescent="0.45">
      <c r="A150" t="s">
        <v>339</v>
      </c>
      <c r="B150" t="s">
        <v>102</v>
      </c>
      <c r="C150" t="s">
        <v>44</v>
      </c>
      <c r="D150" t="s">
        <v>40</v>
      </c>
      <c r="E150" t="s">
        <v>50</v>
      </c>
      <c r="F150" t="s">
        <v>592</v>
      </c>
      <c r="G150" t="s">
        <v>592</v>
      </c>
      <c r="H150" t="s">
        <v>592</v>
      </c>
      <c r="I150" t="s">
        <v>592</v>
      </c>
      <c r="J150" t="s">
        <v>592</v>
      </c>
      <c r="K150" t="s">
        <v>52</v>
      </c>
      <c r="L150" t="s">
        <v>308</v>
      </c>
      <c r="M150" t="s">
        <v>308</v>
      </c>
      <c r="N150" t="s">
        <v>592</v>
      </c>
      <c r="O150" t="s">
        <v>51</v>
      </c>
      <c r="P150" t="s">
        <v>51</v>
      </c>
      <c r="Q150" t="s">
        <v>47</v>
      </c>
      <c r="R150" t="s">
        <v>49</v>
      </c>
      <c r="S150" t="s">
        <v>592</v>
      </c>
      <c r="T150" t="s">
        <v>1076</v>
      </c>
      <c r="U150" t="s">
        <v>2271</v>
      </c>
    </row>
    <row r="151" spans="1:21" x14ac:dyDescent="0.45">
      <c r="A151" t="s">
        <v>347</v>
      </c>
      <c r="B151" t="s">
        <v>93</v>
      </c>
      <c r="C151" t="s">
        <v>43</v>
      </c>
      <c r="D151" t="s">
        <v>43</v>
      </c>
      <c r="E151" t="s">
        <v>47</v>
      </c>
      <c r="F151" t="s">
        <v>592</v>
      </c>
      <c r="G151" t="s">
        <v>592</v>
      </c>
      <c r="H151" t="s">
        <v>308</v>
      </c>
      <c r="I151" t="s">
        <v>592</v>
      </c>
      <c r="J151" t="s">
        <v>592</v>
      </c>
      <c r="K151" t="s">
        <v>316</v>
      </c>
      <c r="L151" t="s">
        <v>592</v>
      </c>
      <c r="M151" t="s">
        <v>308</v>
      </c>
      <c r="N151" t="s">
        <v>592</v>
      </c>
      <c r="O151" t="s">
        <v>52</v>
      </c>
      <c r="P151" t="s">
        <v>314</v>
      </c>
      <c r="Q151" t="s">
        <v>46</v>
      </c>
      <c r="R151" t="s">
        <v>47</v>
      </c>
      <c r="S151" t="s">
        <v>592</v>
      </c>
      <c r="T151" t="s">
        <v>927</v>
      </c>
      <c r="U151" t="s">
        <v>1102</v>
      </c>
    </row>
    <row r="152" spans="1:21" x14ac:dyDescent="0.45">
      <c r="A152" t="s">
        <v>592</v>
      </c>
      <c r="B152" t="s">
        <v>108</v>
      </c>
      <c r="C152" t="s">
        <v>592</v>
      </c>
      <c r="D152" t="s">
        <v>1426</v>
      </c>
      <c r="E152" t="s">
        <v>1322</v>
      </c>
      <c r="F152" t="s">
        <v>1643</v>
      </c>
      <c r="G152" t="s">
        <v>592</v>
      </c>
      <c r="H152" t="s">
        <v>1643</v>
      </c>
      <c r="I152" t="s">
        <v>1873</v>
      </c>
      <c r="J152" t="s">
        <v>1657</v>
      </c>
      <c r="K152" t="s">
        <v>396</v>
      </c>
      <c r="L152" t="s">
        <v>421</v>
      </c>
      <c r="M152" t="s">
        <v>1548</v>
      </c>
      <c r="N152" t="s">
        <v>1874</v>
      </c>
      <c r="O152" t="s">
        <v>341</v>
      </c>
      <c r="P152" t="s">
        <v>390</v>
      </c>
      <c r="Q152" t="s">
        <v>401</v>
      </c>
      <c r="R152" t="s">
        <v>538</v>
      </c>
      <c r="S152" t="s">
        <v>1643</v>
      </c>
      <c r="T152" t="s">
        <v>2272</v>
      </c>
      <c r="U152" t="s">
        <v>462</v>
      </c>
    </row>
    <row r="153" spans="1:21" x14ac:dyDescent="0.45">
      <c r="A153" t="s">
        <v>592</v>
      </c>
      <c r="B153" t="s">
        <v>109</v>
      </c>
      <c r="C153" t="s">
        <v>592</v>
      </c>
      <c r="D153" t="s">
        <v>1186</v>
      </c>
      <c r="E153" t="s">
        <v>1531</v>
      </c>
      <c r="F153" t="s">
        <v>43</v>
      </c>
      <c r="G153" t="s">
        <v>308</v>
      </c>
      <c r="H153" t="s">
        <v>44</v>
      </c>
      <c r="I153" t="s">
        <v>46</v>
      </c>
      <c r="J153" t="s">
        <v>53</v>
      </c>
      <c r="K153" t="s">
        <v>2273</v>
      </c>
      <c r="L153" t="s">
        <v>326</v>
      </c>
      <c r="M153" t="s">
        <v>615</v>
      </c>
      <c r="N153" t="s">
        <v>308</v>
      </c>
      <c r="O153" t="s">
        <v>1825</v>
      </c>
      <c r="P153" t="s">
        <v>2003</v>
      </c>
      <c r="Q153" t="s">
        <v>1602</v>
      </c>
      <c r="R153" t="s">
        <v>1738</v>
      </c>
      <c r="S153" t="s">
        <v>42</v>
      </c>
      <c r="T153" t="s">
        <v>2274</v>
      </c>
      <c r="U153" t="s">
        <v>462</v>
      </c>
    </row>
    <row r="154" spans="1:21" x14ac:dyDescent="0.45">
      <c r="A154" t="s">
        <v>592</v>
      </c>
      <c r="B154" t="s">
        <v>110</v>
      </c>
      <c r="C154" t="s">
        <v>592</v>
      </c>
      <c r="D154" t="s">
        <v>2040</v>
      </c>
      <c r="E154" t="s">
        <v>2041</v>
      </c>
      <c r="F154" t="s">
        <v>1876</v>
      </c>
      <c r="G154" t="s">
        <v>592</v>
      </c>
      <c r="H154" t="s">
        <v>1876</v>
      </c>
      <c r="I154" t="s">
        <v>2275</v>
      </c>
      <c r="J154" t="s">
        <v>1877</v>
      </c>
      <c r="K154" t="s">
        <v>2042</v>
      </c>
      <c r="L154" t="s">
        <v>2043</v>
      </c>
      <c r="M154" t="s">
        <v>2044</v>
      </c>
      <c r="N154" t="s">
        <v>1007</v>
      </c>
      <c r="O154" t="s">
        <v>2276</v>
      </c>
      <c r="P154" t="s">
        <v>2045</v>
      </c>
      <c r="Q154" t="s">
        <v>2277</v>
      </c>
      <c r="R154" t="s">
        <v>2278</v>
      </c>
      <c r="S154" t="s">
        <v>1877</v>
      </c>
      <c r="T154" t="s">
        <v>462</v>
      </c>
      <c r="U154" t="s">
        <v>592</v>
      </c>
    </row>
    <row r="157" spans="1:21" x14ac:dyDescent="0.45">
      <c r="A157" s="25" t="s">
        <v>211</v>
      </c>
      <c r="B157" s="25"/>
      <c r="C157" s="25"/>
    </row>
    <row r="158" spans="1:21" x14ac:dyDescent="0.45">
      <c r="A158" t="s">
        <v>54</v>
      </c>
      <c r="B158" t="s">
        <v>55</v>
      </c>
      <c r="C158" t="s">
        <v>56</v>
      </c>
      <c r="D158" t="s">
        <v>212</v>
      </c>
      <c r="E158" t="s">
        <v>213</v>
      </c>
      <c r="F158" t="s">
        <v>72</v>
      </c>
      <c r="G158" t="s">
        <v>73</v>
      </c>
      <c r="H158" t="s">
        <v>214</v>
      </c>
      <c r="I158" t="s">
        <v>58</v>
      </c>
      <c r="J158" t="s">
        <v>215</v>
      </c>
      <c r="K158" t="s">
        <v>216</v>
      </c>
      <c r="L158" t="s">
        <v>155</v>
      </c>
    </row>
    <row r="159" spans="1:21" x14ac:dyDescent="0.45">
      <c r="A159">
        <v>1</v>
      </c>
      <c r="B159" t="s">
        <v>91</v>
      </c>
      <c r="C159">
        <v>7</v>
      </c>
      <c r="D159">
        <v>80</v>
      </c>
      <c r="E159">
        <v>466</v>
      </c>
      <c r="F159">
        <v>35</v>
      </c>
      <c r="G159">
        <v>7.5</v>
      </c>
      <c r="H159">
        <v>5.8</v>
      </c>
      <c r="I159">
        <v>30.4</v>
      </c>
      <c r="J159" t="s">
        <v>2254</v>
      </c>
      <c r="K159" s="9">
        <v>0.1125</v>
      </c>
      <c r="L159">
        <v>2</v>
      </c>
    </row>
    <row r="160" spans="1:21" x14ac:dyDescent="0.45">
      <c r="A160">
        <v>2</v>
      </c>
      <c r="B160" t="s">
        <v>99</v>
      </c>
      <c r="C160">
        <v>7</v>
      </c>
      <c r="D160">
        <v>78</v>
      </c>
      <c r="E160">
        <v>472</v>
      </c>
      <c r="F160">
        <v>26.9</v>
      </c>
      <c r="G160">
        <v>10.3</v>
      </c>
      <c r="H160">
        <v>6.1</v>
      </c>
      <c r="I160">
        <v>24.3</v>
      </c>
      <c r="J160" t="s">
        <v>2255</v>
      </c>
      <c r="K160" s="9">
        <v>0.11527777777777778</v>
      </c>
      <c r="L160">
        <v>1.37</v>
      </c>
    </row>
    <row r="161" spans="1:12" x14ac:dyDescent="0.45">
      <c r="A161">
        <v>3</v>
      </c>
      <c r="B161" t="s">
        <v>98</v>
      </c>
      <c r="C161">
        <v>7</v>
      </c>
      <c r="D161">
        <v>78</v>
      </c>
      <c r="E161">
        <v>472</v>
      </c>
      <c r="F161">
        <v>32.1</v>
      </c>
      <c r="G161">
        <v>7.7</v>
      </c>
      <c r="H161">
        <v>6.1</v>
      </c>
      <c r="I161">
        <v>30.1</v>
      </c>
      <c r="J161" t="s">
        <v>2256</v>
      </c>
      <c r="K161" s="9">
        <v>0.11597222222222223</v>
      </c>
      <c r="L161">
        <v>1.73</v>
      </c>
    </row>
    <row r="162" spans="1:12" x14ac:dyDescent="0.45">
      <c r="A162">
        <v>4</v>
      </c>
      <c r="B162" t="s">
        <v>97</v>
      </c>
      <c r="C162">
        <v>7</v>
      </c>
      <c r="D162">
        <v>77</v>
      </c>
      <c r="E162">
        <v>425</v>
      </c>
      <c r="F162">
        <v>28.6</v>
      </c>
      <c r="G162">
        <v>15.6</v>
      </c>
      <c r="H162">
        <v>5.5</v>
      </c>
      <c r="I162">
        <v>21.4</v>
      </c>
      <c r="J162" t="s">
        <v>2046</v>
      </c>
      <c r="K162" s="9">
        <v>0.10208333333333333</v>
      </c>
      <c r="L162">
        <v>1.17</v>
      </c>
    </row>
    <row r="163" spans="1:12" x14ac:dyDescent="0.45">
      <c r="A163">
        <v>5</v>
      </c>
      <c r="B163" t="s">
        <v>106</v>
      </c>
      <c r="C163">
        <v>7</v>
      </c>
      <c r="D163">
        <v>75</v>
      </c>
      <c r="E163">
        <v>433</v>
      </c>
      <c r="F163">
        <v>33.299999999999997</v>
      </c>
      <c r="G163">
        <v>10.7</v>
      </c>
      <c r="H163">
        <v>5.8</v>
      </c>
      <c r="I163">
        <v>25.4</v>
      </c>
      <c r="J163" t="s">
        <v>2047</v>
      </c>
      <c r="K163" s="9">
        <v>0.11180555555555556</v>
      </c>
      <c r="L163">
        <v>1.59</v>
      </c>
    </row>
    <row r="164" spans="1:12" x14ac:dyDescent="0.45">
      <c r="A164">
        <v>6</v>
      </c>
      <c r="B164" t="s">
        <v>102</v>
      </c>
      <c r="C164">
        <v>7</v>
      </c>
      <c r="D164">
        <v>75</v>
      </c>
      <c r="E164">
        <v>413</v>
      </c>
      <c r="F164">
        <v>33.299999999999997</v>
      </c>
      <c r="G164">
        <v>14.7</v>
      </c>
      <c r="H164">
        <v>5.5</v>
      </c>
      <c r="I164">
        <v>25.1</v>
      </c>
      <c r="J164" t="s">
        <v>2053</v>
      </c>
      <c r="K164" s="9">
        <v>0.10555555555555556</v>
      </c>
      <c r="L164">
        <v>1.8</v>
      </c>
    </row>
    <row r="165" spans="1:12" x14ac:dyDescent="0.45">
      <c r="A165">
        <v>7</v>
      </c>
      <c r="B165" t="s">
        <v>79</v>
      </c>
      <c r="C165">
        <v>7</v>
      </c>
      <c r="D165">
        <v>75</v>
      </c>
      <c r="E165">
        <v>462</v>
      </c>
      <c r="F165">
        <v>52</v>
      </c>
      <c r="G165">
        <v>8</v>
      </c>
      <c r="H165">
        <v>6.2</v>
      </c>
      <c r="I165">
        <v>36.4</v>
      </c>
      <c r="J165" t="s">
        <v>416</v>
      </c>
      <c r="K165" s="9">
        <v>0.11944444444444445</v>
      </c>
      <c r="L165">
        <v>2.84</v>
      </c>
    </row>
    <row r="166" spans="1:12" x14ac:dyDescent="0.45">
      <c r="A166">
        <v>8</v>
      </c>
      <c r="B166" t="s">
        <v>94</v>
      </c>
      <c r="C166">
        <v>7</v>
      </c>
      <c r="D166">
        <v>75</v>
      </c>
      <c r="E166">
        <v>442</v>
      </c>
      <c r="F166">
        <v>41.3</v>
      </c>
      <c r="G166">
        <v>9.3000000000000007</v>
      </c>
      <c r="H166">
        <v>5.9</v>
      </c>
      <c r="I166">
        <v>33.200000000000003</v>
      </c>
      <c r="J166" t="s">
        <v>2255</v>
      </c>
      <c r="K166" s="9">
        <v>0.1111111111111111</v>
      </c>
      <c r="L166">
        <v>2.36</v>
      </c>
    </row>
    <row r="167" spans="1:12" x14ac:dyDescent="0.45">
      <c r="A167">
        <v>9</v>
      </c>
      <c r="B167" t="s">
        <v>101</v>
      </c>
      <c r="C167">
        <v>7</v>
      </c>
      <c r="D167">
        <v>75</v>
      </c>
      <c r="E167">
        <v>407</v>
      </c>
      <c r="F167">
        <v>28</v>
      </c>
      <c r="G167">
        <v>16</v>
      </c>
      <c r="H167">
        <v>5.4</v>
      </c>
      <c r="I167">
        <v>25.7</v>
      </c>
      <c r="J167" t="s">
        <v>2257</v>
      </c>
      <c r="K167" s="9">
        <v>0.11319444444444444</v>
      </c>
      <c r="L167">
        <v>1.37</v>
      </c>
    </row>
    <row r="168" spans="1:12" x14ac:dyDescent="0.45">
      <c r="A168">
        <v>10</v>
      </c>
      <c r="B168" t="s">
        <v>105</v>
      </c>
      <c r="C168">
        <v>7</v>
      </c>
      <c r="D168">
        <v>73</v>
      </c>
      <c r="E168">
        <v>471</v>
      </c>
      <c r="F168">
        <v>37</v>
      </c>
      <c r="G168">
        <v>12.3</v>
      </c>
      <c r="H168">
        <v>6.5</v>
      </c>
      <c r="I168">
        <v>32.200000000000003</v>
      </c>
      <c r="J168" t="s">
        <v>2258</v>
      </c>
      <c r="K168" s="9">
        <v>0.12569444444444444</v>
      </c>
      <c r="L168">
        <v>2.15</v>
      </c>
    </row>
    <row r="169" spans="1:12" x14ac:dyDescent="0.45">
      <c r="A169">
        <v>11</v>
      </c>
      <c r="B169" t="s">
        <v>75</v>
      </c>
      <c r="C169">
        <v>7</v>
      </c>
      <c r="D169">
        <v>73</v>
      </c>
      <c r="E169">
        <v>457</v>
      </c>
      <c r="F169">
        <v>34.200000000000003</v>
      </c>
      <c r="G169">
        <v>11</v>
      </c>
      <c r="H169">
        <v>6.3</v>
      </c>
      <c r="I169">
        <v>28.5</v>
      </c>
      <c r="J169" t="s">
        <v>2050</v>
      </c>
      <c r="K169" s="9">
        <v>0.1125</v>
      </c>
      <c r="L169">
        <v>1.63</v>
      </c>
    </row>
    <row r="170" spans="1:12" x14ac:dyDescent="0.45">
      <c r="A170">
        <v>12</v>
      </c>
      <c r="B170" t="s">
        <v>107</v>
      </c>
      <c r="C170">
        <v>7</v>
      </c>
      <c r="D170">
        <v>72</v>
      </c>
      <c r="E170">
        <v>501</v>
      </c>
      <c r="F170">
        <v>43.1</v>
      </c>
      <c r="G170">
        <v>15.3</v>
      </c>
      <c r="H170">
        <v>7</v>
      </c>
      <c r="I170">
        <v>35.700000000000003</v>
      </c>
      <c r="J170" t="s">
        <v>2052</v>
      </c>
      <c r="K170" s="9">
        <v>0.13125000000000001</v>
      </c>
      <c r="L170">
        <v>2.0099999999999998</v>
      </c>
    </row>
    <row r="171" spans="1:12" x14ac:dyDescent="0.45">
      <c r="A171">
        <v>13</v>
      </c>
      <c r="B171" t="s">
        <v>92</v>
      </c>
      <c r="C171">
        <v>7</v>
      </c>
      <c r="D171">
        <v>71</v>
      </c>
      <c r="E171">
        <v>422</v>
      </c>
      <c r="F171">
        <v>40.799999999999997</v>
      </c>
      <c r="G171">
        <v>11.3</v>
      </c>
      <c r="H171">
        <v>5.9</v>
      </c>
      <c r="I171">
        <v>33.1</v>
      </c>
      <c r="J171" t="s">
        <v>2054</v>
      </c>
      <c r="K171" s="9">
        <v>0.11319444444444444</v>
      </c>
      <c r="L171">
        <v>2.2999999999999998</v>
      </c>
    </row>
    <row r="172" spans="1:12" x14ac:dyDescent="0.45">
      <c r="A172">
        <v>14</v>
      </c>
      <c r="B172" t="s">
        <v>78</v>
      </c>
      <c r="C172">
        <v>7</v>
      </c>
      <c r="D172">
        <v>71</v>
      </c>
      <c r="E172">
        <v>391</v>
      </c>
      <c r="F172">
        <v>33.799999999999997</v>
      </c>
      <c r="G172">
        <v>4.2</v>
      </c>
      <c r="H172">
        <v>5.5</v>
      </c>
      <c r="I172">
        <v>26.8</v>
      </c>
      <c r="J172" t="s">
        <v>2259</v>
      </c>
      <c r="K172" s="9">
        <v>0.11736111111111111</v>
      </c>
      <c r="L172">
        <v>2.0299999999999998</v>
      </c>
    </row>
    <row r="173" spans="1:12" x14ac:dyDescent="0.45">
      <c r="A173">
        <v>15</v>
      </c>
      <c r="B173" t="s">
        <v>104</v>
      </c>
      <c r="C173">
        <v>7</v>
      </c>
      <c r="D173">
        <v>70</v>
      </c>
      <c r="E173">
        <v>470</v>
      </c>
      <c r="F173">
        <v>38.6</v>
      </c>
      <c r="G173">
        <v>11.4</v>
      </c>
      <c r="H173">
        <v>6.7</v>
      </c>
      <c r="I173">
        <v>32.6</v>
      </c>
      <c r="J173" t="s">
        <v>1879</v>
      </c>
      <c r="K173" s="9">
        <v>0.13541666666666666</v>
      </c>
      <c r="L173">
        <v>2.0099999999999998</v>
      </c>
    </row>
    <row r="174" spans="1:12" x14ac:dyDescent="0.45">
      <c r="A174">
        <v>16</v>
      </c>
      <c r="B174" t="s">
        <v>83</v>
      </c>
      <c r="C174">
        <v>7</v>
      </c>
      <c r="D174">
        <v>69</v>
      </c>
      <c r="E174">
        <v>456</v>
      </c>
      <c r="F174">
        <v>40.6</v>
      </c>
      <c r="G174">
        <v>10.1</v>
      </c>
      <c r="H174">
        <v>6.6</v>
      </c>
      <c r="I174">
        <v>31.4</v>
      </c>
      <c r="J174" t="s">
        <v>2260</v>
      </c>
      <c r="K174" s="9">
        <v>0.13402777777777777</v>
      </c>
      <c r="L174">
        <v>2.09</v>
      </c>
    </row>
    <row r="175" spans="1:12" x14ac:dyDescent="0.45">
      <c r="A175">
        <v>17</v>
      </c>
      <c r="B175" t="s">
        <v>90</v>
      </c>
      <c r="C175">
        <v>7</v>
      </c>
      <c r="D175">
        <v>68</v>
      </c>
      <c r="E175">
        <v>471</v>
      </c>
      <c r="F175">
        <v>44.1</v>
      </c>
      <c r="G175">
        <v>13.2</v>
      </c>
      <c r="H175">
        <v>6.9</v>
      </c>
      <c r="I175">
        <v>38.299999999999997</v>
      </c>
      <c r="J175" t="s">
        <v>2261</v>
      </c>
      <c r="K175" s="9">
        <v>0.13750000000000001</v>
      </c>
      <c r="L175">
        <v>2.21</v>
      </c>
    </row>
    <row r="176" spans="1:12" x14ac:dyDescent="0.45">
      <c r="A176">
        <v>18</v>
      </c>
      <c r="B176" t="s">
        <v>89</v>
      </c>
      <c r="C176">
        <v>6</v>
      </c>
      <c r="D176">
        <v>67</v>
      </c>
      <c r="E176">
        <v>390</v>
      </c>
      <c r="F176">
        <v>43.3</v>
      </c>
      <c r="G176">
        <v>7.5</v>
      </c>
      <c r="H176">
        <v>5.8</v>
      </c>
      <c r="I176">
        <v>30.7</v>
      </c>
      <c r="J176" t="s">
        <v>2262</v>
      </c>
      <c r="K176" s="9">
        <v>0.11666666666666667</v>
      </c>
      <c r="L176">
        <v>2.19</v>
      </c>
    </row>
    <row r="177" spans="1:12" x14ac:dyDescent="0.45">
      <c r="A177">
        <v>19</v>
      </c>
      <c r="B177" t="s">
        <v>100</v>
      </c>
      <c r="C177">
        <v>7</v>
      </c>
      <c r="D177">
        <v>67</v>
      </c>
      <c r="E177">
        <v>430</v>
      </c>
      <c r="F177">
        <v>41.8</v>
      </c>
      <c r="G177">
        <v>10.4</v>
      </c>
      <c r="H177">
        <v>6.4</v>
      </c>
      <c r="I177">
        <v>35.5</v>
      </c>
      <c r="J177" t="s">
        <v>2048</v>
      </c>
      <c r="K177" s="9">
        <v>0.13472222222222222</v>
      </c>
      <c r="L177">
        <v>2.39</v>
      </c>
    </row>
    <row r="178" spans="1:12" x14ac:dyDescent="0.45">
      <c r="A178">
        <v>20</v>
      </c>
      <c r="B178" t="s">
        <v>82</v>
      </c>
      <c r="C178">
        <v>6</v>
      </c>
      <c r="D178">
        <v>66</v>
      </c>
      <c r="E178">
        <v>367</v>
      </c>
      <c r="F178">
        <v>39.4</v>
      </c>
      <c r="G178">
        <v>15.2</v>
      </c>
      <c r="H178">
        <v>5.6</v>
      </c>
      <c r="I178">
        <v>28.7</v>
      </c>
      <c r="J178" t="s">
        <v>2261</v>
      </c>
      <c r="K178" s="9">
        <v>0.1125</v>
      </c>
      <c r="L178">
        <v>1.97</v>
      </c>
    </row>
    <row r="179" spans="1:12" x14ac:dyDescent="0.45">
      <c r="A179">
        <v>21</v>
      </c>
      <c r="B179" t="s">
        <v>95</v>
      </c>
      <c r="C179">
        <v>7</v>
      </c>
      <c r="D179">
        <v>65</v>
      </c>
      <c r="E179">
        <v>389</v>
      </c>
      <c r="F179">
        <v>36.9</v>
      </c>
      <c r="G179">
        <v>16.899999999999999</v>
      </c>
      <c r="H179">
        <v>6</v>
      </c>
      <c r="I179">
        <v>29.7</v>
      </c>
      <c r="J179" t="s">
        <v>2263</v>
      </c>
      <c r="K179" s="9">
        <v>0.12152777777777778</v>
      </c>
      <c r="L179">
        <v>2.0299999999999998</v>
      </c>
    </row>
    <row r="180" spans="1:12" x14ac:dyDescent="0.45">
      <c r="A180">
        <v>22</v>
      </c>
      <c r="B180" t="s">
        <v>85</v>
      </c>
      <c r="C180">
        <v>7</v>
      </c>
      <c r="D180">
        <v>65</v>
      </c>
      <c r="E180">
        <v>469</v>
      </c>
      <c r="F180">
        <v>52.3</v>
      </c>
      <c r="G180">
        <v>3.1</v>
      </c>
      <c r="H180">
        <v>7.2</v>
      </c>
      <c r="I180">
        <v>39.9</v>
      </c>
      <c r="J180" t="s">
        <v>2264</v>
      </c>
      <c r="K180" s="9">
        <v>0.1451388888888889</v>
      </c>
      <c r="L180">
        <v>2.92</v>
      </c>
    </row>
    <row r="181" spans="1:12" x14ac:dyDescent="0.45">
      <c r="A181">
        <v>23</v>
      </c>
      <c r="B181" t="s">
        <v>87</v>
      </c>
      <c r="C181">
        <v>7</v>
      </c>
      <c r="D181">
        <v>65</v>
      </c>
      <c r="E181">
        <v>368</v>
      </c>
      <c r="F181">
        <v>46.2</v>
      </c>
      <c r="G181">
        <v>4.5999999999999996</v>
      </c>
      <c r="H181">
        <v>5.7</v>
      </c>
      <c r="I181">
        <v>32.5</v>
      </c>
      <c r="J181" t="s">
        <v>2049</v>
      </c>
      <c r="K181" s="9">
        <v>0.12222222222222222</v>
      </c>
      <c r="L181">
        <v>2.8</v>
      </c>
    </row>
    <row r="182" spans="1:12" x14ac:dyDescent="0.45">
      <c r="A182">
        <v>24</v>
      </c>
      <c r="B182" t="s">
        <v>77</v>
      </c>
      <c r="C182">
        <v>6</v>
      </c>
      <c r="D182">
        <v>64</v>
      </c>
      <c r="E182">
        <v>389</v>
      </c>
      <c r="F182">
        <v>46.9</v>
      </c>
      <c r="G182">
        <v>9.4</v>
      </c>
      <c r="H182">
        <v>6.1</v>
      </c>
      <c r="I182">
        <v>35.299999999999997</v>
      </c>
      <c r="J182" t="s">
        <v>2265</v>
      </c>
      <c r="K182" s="9">
        <v>0.12986111111111112</v>
      </c>
      <c r="L182">
        <v>2.66</v>
      </c>
    </row>
    <row r="183" spans="1:12" x14ac:dyDescent="0.45">
      <c r="A183">
        <v>25</v>
      </c>
      <c r="B183" t="s">
        <v>103</v>
      </c>
      <c r="C183">
        <v>6</v>
      </c>
      <c r="D183">
        <v>63</v>
      </c>
      <c r="E183">
        <v>405</v>
      </c>
      <c r="F183">
        <v>34.9</v>
      </c>
      <c r="G183">
        <v>9.5</v>
      </c>
      <c r="H183">
        <v>6.4</v>
      </c>
      <c r="I183">
        <v>34.6</v>
      </c>
      <c r="J183" t="s">
        <v>2261</v>
      </c>
      <c r="K183" s="9">
        <v>0.12777777777777777</v>
      </c>
      <c r="L183">
        <v>1.75</v>
      </c>
    </row>
    <row r="184" spans="1:12" x14ac:dyDescent="0.45">
      <c r="A184">
        <v>26</v>
      </c>
      <c r="B184" t="s">
        <v>96</v>
      </c>
      <c r="C184">
        <v>6</v>
      </c>
      <c r="D184">
        <v>63</v>
      </c>
      <c r="E184">
        <v>339</v>
      </c>
      <c r="F184">
        <v>42.9</v>
      </c>
      <c r="G184">
        <v>7.9</v>
      </c>
      <c r="H184">
        <v>5.4</v>
      </c>
      <c r="I184">
        <v>28.4</v>
      </c>
      <c r="J184" t="s">
        <v>2266</v>
      </c>
      <c r="K184" s="9">
        <v>0.10902777777777778</v>
      </c>
      <c r="L184">
        <v>2.37</v>
      </c>
    </row>
    <row r="185" spans="1:12" x14ac:dyDescent="0.45">
      <c r="A185">
        <v>27</v>
      </c>
      <c r="B185" t="s">
        <v>84</v>
      </c>
      <c r="C185">
        <v>7</v>
      </c>
      <c r="D185">
        <v>63</v>
      </c>
      <c r="E185">
        <v>417</v>
      </c>
      <c r="F185">
        <v>61.9</v>
      </c>
      <c r="G185">
        <v>6.3</v>
      </c>
      <c r="H185">
        <v>6.6</v>
      </c>
      <c r="I185">
        <v>41.2</v>
      </c>
      <c r="J185" t="s">
        <v>548</v>
      </c>
      <c r="K185" s="9">
        <v>0.13402777777777777</v>
      </c>
      <c r="L185">
        <v>3.38</v>
      </c>
    </row>
    <row r="186" spans="1:12" x14ac:dyDescent="0.45">
      <c r="A186">
        <v>28</v>
      </c>
      <c r="B186" t="s">
        <v>76</v>
      </c>
      <c r="C186">
        <v>7</v>
      </c>
      <c r="D186">
        <v>63</v>
      </c>
      <c r="E186">
        <v>385</v>
      </c>
      <c r="F186">
        <v>47.6</v>
      </c>
      <c r="G186">
        <v>3.2</v>
      </c>
      <c r="H186">
        <v>6.1</v>
      </c>
      <c r="I186">
        <v>33.700000000000003</v>
      </c>
      <c r="J186" t="s">
        <v>1880</v>
      </c>
      <c r="K186" s="9">
        <v>0.12361111111111112</v>
      </c>
      <c r="L186">
        <v>2.5099999999999998</v>
      </c>
    </row>
    <row r="187" spans="1:12" x14ac:dyDescent="0.45">
      <c r="A187">
        <v>29</v>
      </c>
      <c r="B187" t="s">
        <v>93</v>
      </c>
      <c r="C187">
        <v>6</v>
      </c>
      <c r="D187">
        <v>62</v>
      </c>
      <c r="E187">
        <v>335</v>
      </c>
      <c r="F187">
        <v>40.299999999999997</v>
      </c>
      <c r="G187">
        <v>16.100000000000001</v>
      </c>
      <c r="H187">
        <v>5.4</v>
      </c>
      <c r="I187">
        <v>29.9</v>
      </c>
      <c r="J187" t="s">
        <v>480</v>
      </c>
      <c r="K187" s="9">
        <v>0.11180555555555556</v>
      </c>
      <c r="L187">
        <v>2.2400000000000002</v>
      </c>
    </row>
    <row r="188" spans="1:12" x14ac:dyDescent="0.45">
      <c r="A188">
        <v>30</v>
      </c>
      <c r="B188" t="s">
        <v>88</v>
      </c>
      <c r="C188">
        <v>7</v>
      </c>
      <c r="D188">
        <v>62</v>
      </c>
      <c r="E188">
        <v>352</v>
      </c>
      <c r="F188">
        <v>43.5</v>
      </c>
      <c r="G188">
        <v>11.3</v>
      </c>
      <c r="H188">
        <v>5.7</v>
      </c>
      <c r="I188">
        <v>34.299999999999997</v>
      </c>
      <c r="J188" t="s">
        <v>2050</v>
      </c>
      <c r="K188" s="9">
        <v>0.11180555555555556</v>
      </c>
      <c r="L188">
        <v>2.34</v>
      </c>
    </row>
    <row r="189" spans="1:12" x14ac:dyDescent="0.45">
      <c r="A189">
        <v>31</v>
      </c>
      <c r="B189" t="s">
        <v>81</v>
      </c>
      <c r="C189">
        <v>6</v>
      </c>
      <c r="D189">
        <v>61</v>
      </c>
      <c r="E189">
        <v>376</v>
      </c>
      <c r="F189">
        <v>47.5</v>
      </c>
      <c r="G189">
        <v>4.9000000000000004</v>
      </c>
      <c r="H189">
        <v>6.2</v>
      </c>
      <c r="I189">
        <v>33.799999999999997</v>
      </c>
      <c r="J189" t="s">
        <v>2267</v>
      </c>
      <c r="K189" s="9">
        <v>0.12638888888888888</v>
      </c>
      <c r="L189">
        <v>2.61</v>
      </c>
    </row>
    <row r="190" spans="1:12" x14ac:dyDescent="0.45">
      <c r="A190">
        <v>32</v>
      </c>
      <c r="B190" t="s">
        <v>80</v>
      </c>
      <c r="C190">
        <v>6</v>
      </c>
      <c r="D190">
        <v>51</v>
      </c>
      <c r="E190">
        <v>306</v>
      </c>
      <c r="F190">
        <v>43.1</v>
      </c>
      <c r="G190">
        <v>9.8000000000000007</v>
      </c>
      <c r="H190">
        <v>6</v>
      </c>
      <c r="I190">
        <v>30.8</v>
      </c>
      <c r="J190" t="s">
        <v>1878</v>
      </c>
      <c r="K190" s="9">
        <v>0.12916666666666668</v>
      </c>
      <c r="L190">
        <v>2.16</v>
      </c>
    </row>
    <row r="191" spans="1:12" x14ac:dyDescent="0.45">
      <c r="B191" t="s">
        <v>109</v>
      </c>
      <c r="D191">
        <v>2202</v>
      </c>
      <c r="E191">
        <v>13348</v>
      </c>
      <c r="F191">
        <v>40</v>
      </c>
      <c r="G191">
        <v>10.199999999999999</v>
      </c>
      <c r="H191">
        <v>6.1</v>
      </c>
      <c r="I191">
        <v>31.4</v>
      </c>
      <c r="J191" t="s">
        <v>2051</v>
      </c>
      <c r="K191" s="9">
        <v>0.12083333333333333</v>
      </c>
      <c r="L191">
        <v>2.13</v>
      </c>
    </row>
  </sheetData>
  <mergeCells count="5">
    <mergeCell ref="A1:C1"/>
    <mergeCell ref="A40:C40"/>
    <mergeCell ref="A79:C79"/>
    <mergeCell ref="A118:C118"/>
    <mergeCell ref="A157:C157"/>
  </mergeCells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2C41F-D026-4431-BB28-97138D6762F1}">
  <dimension ref="A1:AB154"/>
  <sheetViews>
    <sheetView workbookViewId="0">
      <selection activeCell="A2" sqref="A2:AB37"/>
    </sheetView>
  </sheetViews>
  <sheetFormatPr defaultRowHeight="14.25" x14ac:dyDescent="0.45"/>
  <cols>
    <col min="1" max="1" width="5" bestFit="1" customWidth="1"/>
    <col min="2" max="2" width="21.265625" bestFit="1" customWidth="1"/>
    <col min="3" max="3" width="4.19921875" bestFit="1" customWidth="1"/>
    <col min="4" max="4" width="5.796875" bestFit="1" customWidth="1"/>
    <col min="5" max="5" width="6.796875" bestFit="1" customWidth="1"/>
    <col min="6" max="6" width="5.796875" bestFit="1" customWidth="1"/>
    <col min="7" max="7" width="5.6640625" bestFit="1" customWidth="1"/>
    <col min="8" max="8" width="5.06640625" bestFit="1" customWidth="1"/>
    <col min="9" max="9" width="4.73046875" bestFit="1" customWidth="1"/>
    <col min="10" max="10" width="6.59765625" bestFit="1" customWidth="1"/>
    <col min="11" max="11" width="6.6640625" bestFit="1" customWidth="1"/>
    <col min="12" max="12" width="5.796875" bestFit="1" customWidth="1"/>
    <col min="13" max="13" width="7.59765625" bestFit="1" customWidth="1"/>
    <col min="14" max="14" width="5" bestFit="1" customWidth="1"/>
    <col min="15" max="15" width="5.06640625" bestFit="1" customWidth="1"/>
    <col min="16" max="16" width="6.9296875" bestFit="1" customWidth="1"/>
    <col min="17" max="17" width="8.3984375" bestFit="1" customWidth="1"/>
    <col min="18" max="18" width="7" bestFit="1" customWidth="1"/>
    <col min="19" max="19" width="7.59765625" bestFit="1" customWidth="1"/>
    <col min="20" max="20" width="6.796875" bestFit="1" customWidth="1"/>
    <col min="21" max="21" width="5.6640625" bestFit="1" customWidth="1"/>
    <col min="22" max="22" width="8.3984375" bestFit="1" customWidth="1"/>
    <col min="23" max="23" width="6" bestFit="1" customWidth="1"/>
    <col min="24" max="24" width="7.59765625" bestFit="1" customWidth="1"/>
    <col min="25" max="25" width="7.33203125" bestFit="1" customWidth="1"/>
    <col min="26" max="26" width="6.3984375" bestFit="1" customWidth="1"/>
    <col min="27" max="27" width="6.53125" bestFit="1" customWidth="1"/>
    <col min="28" max="28" width="6.3984375" bestFit="1" customWidth="1"/>
  </cols>
  <sheetData>
    <row r="1" spans="1:28" x14ac:dyDescent="0.45">
      <c r="A1" s="25" t="s">
        <v>165</v>
      </c>
      <c r="B1" s="25"/>
      <c r="C1" s="25"/>
    </row>
    <row r="2" spans="1:28" x14ac:dyDescent="0.45">
      <c r="A2" t="s">
        <v>54</v>
      </c>
      <c r="B2" t="s">
        <v>55</v>
      </c>
      <c r="C2" t="s">
        <v>56</v>
      </c>
      <c r="D2" t="s">
        <v>112</v>
      </c>
      <c r="E2" t="s">
        <v>58</v>
      </c>
      <c r="F2" t="s">
        <v>59</v>
      </c>
      <c r="G2" t="s">
        <v>60</v>
      </c>
      <c r="H2" t="s">
        <v>61</v>
      </c>
      <c r="I2" t="s">
        <v>62</v>
      </c>
      <c r="J2" t="s">
        <v>63</v>
      </c>
      <c r="K2" t="s">
        <v>64</v>
      </c>
      <c r="L2" t="s">
        <v>65</v>
      </c>
      <c r="M2" t="s">
        <v>119</v>
      </c>
      <c r="N2" t="s">
        <v>66</v>
      </c>
      <c r="O2" t="s">
        <v>67</v>
      </c>
      <c r="P2" t="s">
        <v>68</v>
      </c>
      <c r="Q2" t="s">
        <v>120</v>
      </c>
      <c r="R2" t="s">
        <v>121</v>
      </c>
      <c r="S2" t="s">
        <v>122</v>
      </c>
      <c r="T2" t="s">
        <v>123</v>
      </c>
      <c r="U2" t="s">
        <v>69</v>
      </c>
      <c r="V2" t="s">
        <v>124</v>
      </c>
      <c r="W2" t="s">
        <v>70</v>
      </c>
      <c r="X2" t="s">
        <v>125</v>
      </c>
      <c r="Y2" t="s">
        <v>71</v>
      </c>
      <c r="Z2" t="s">
        <v>72</v>
      </c>
      <c r="AA2" t="s">
        <v>73</v>
      </c>
      <c r="AB2" t="s">
        <v>74</v>
      </c>
    </row>
    <row r="3" spans="1:28" x14ac:dyDescent="0.45">
      <c r="A3">
        <v>1</v>
      </c>
      <c r="B3" t="s">
        <v>80</v>
      </c>
      <c r="C3">
        <v>6</v>
      </c>
      <c r="D3">
        <v>88</v>
      </c>
      <c r="E3">
        <v>1645</v>
      </c>
      <c r="F3">
        <v>348</v>
      </c>
      <c r="G3">
        <v>4.7</v>
      </c>
      <c r="H3">
        <v>10</v>
      </c>
      <c r="I3">
        <v>3</v>
      </c>
      <c r="J3">
        <v>101</v>
      </c>
      <c r="K3">
        <v>107</v>
      </c>
      <c r="L3">
        <v>185</v>
      </c>
      <c r="M3">
        <v>1074</v>
      </c>
      <c r="N3">
        <v>4</v>
      </c>
      <c r="O3">
        <v>7</v>
      </c>
      <c r="P3">
        <v>5.4</v>
      </c>
      <c r="Q3">
        <v>56</v>
      </c>
      <c r="R3">
        <v>149</v>
      </c>
      <c r="S3">
        <v>571</v>
      </c>
      <c r="T3">
        <v>7</v>
      </c>
      <c r="U3">
        <v>3.8</v>
      </c>
      <c r="V3">
        <v>30</v>
      </c>
      <c r="W3">
        <v>48</v>
      </c>
      <c r="X3">
        <v>352</v>
      </c>
      <c r="Y3">
        <v>15</v>
      </c>
      <c r="Z3">
        <v>19.2</v>
      </c>
      <c r="AA3">
        <v>11.5</v>
      </c>
      <c r="AB3">
        <v>26.17</v>
      </c>
    </row>
    <row r="4" spans="1:28" x14ac:dyDescent="0.45">
      <c r="A4">
        <v>2</v>
      </c>
      <c r="B4" t="s">
        <v>94</v>
      </c>
      <c r="C4">
        <v>7</v>
      </c>
      <c r="D4">
        <v>117</v>
      </c>
      <c r="E4">
        <v>2199</v>
      </c>
      <c r="F4">
        <v>472</v>
      </c>
      <c r="G4">
        <v>4.7</v>
      </c>
      <c r="H4">
        <v>10</v>
      </c>
      <c r="I4">
        <v>6</v>
      </c>
      <c r="J4">
        <v>139</v>
      </c>
      <c r="K4">
        <v>160</v>
      </c>
      <c r="L4">
        <v>256</v>
      </c>
      <c r="M4">
        <v>1458</v>
      </c>
      <c r="N4">
        <v>8</v>
      </c>
      <c r="O4">
        <v>4</v>
      </c>
      <c r="P4">
        <v>5.2</v>
      </c>
      <c r="Q4">
        <v>75</v>
      </c>
      <c r="R4">
        <v>190</v>
      </c>
      <c r="S4">
        <v>741</v>
      </c>
      <c r="T4">
        <v>2</v>
      </c>
      <c r="U4">
        <v>3.9</v>
      </c>
      <c r="V4">
        <v>49</v>
      </c>
      <c r="W4">
        <v>65</v>
      </c>
      <c r="X4">
        <v>523</v>
      </c>
      <c r="Y4">
        <v>15</v>
      </c>
      <c r="Z4">
        <v>31.9</v>
      </c>
      <c r="AA4">
        <v>13.9</v>
      </c>
      <c r="AB4">
        <v>22.55</v>
      </c>
    </row>
    <row r="5" spans="1:28" x14ac:dyDescent="0.45">
      <c r="A5">
        <v>3</v>
      </c>
      <c r="B5" t="s">
        <v>103</v>
      </c>
      <c r="C5">
        <v>6</v>
      </c>
      <c r="D5">
        <v>120</v>
      </c>
      <c r="E5">
        <v>1591</v>
      </c>
      <c r="F5">
        <v>328</v>
      </c>
      <c r="G5">
        <v>4.9000000000000004</v>
      </c>
      <c r="H5">
        <v>9</v>
      </c>
      <c r="I5">
        <v>3</v>
      </c>
      <c r="J5">
        <v>98</v>
      </c>
      <c r="K5">
        <v>92</v>
      </c>
      <c r="L5">
        <v>156</v>
      </c>
      <c r="M5">
        <v>847</v>
      </c>
      <c r="N5">
        <v>7</v>
      </c>
      <c r="O5">
        <v>6</v>
      </c>
      <c r="P5">
        <v>5</v>
      </c>
      <c r="Q5">
        <v>50</v>
      </c>
      <c r="R5">
        <v>157</v>
      </c>
      <c r="S5">
        <v>744</v>
      </c>
      <c r="T5">
        <v>4</v>
      </c>
      <c r="U5">
        <v>4.7</v>
      </c>
      <c r="V5">
        <v>41</v>
      </c>
      <c r="W5">
        <v>36</v>
      </c>
      <c r="X5">
        <v>304</v>
      </c>
      <c r="Y5">
        <v>7</v>
      </c>
      <c r="Z5">
        <v>39.700000000000003</v>
      </c>
      <c r="AA5">
        <v>12.1</v>
      </c>
      <c r="AB5">
        <v>-3.6</v>
      </c>
    </row>
    <row r="6" spans="1:28" x14ac:dyDescent="0.45">
      <c r="A6">
        <v>4</v>
      </c>
      <c r="B6" t="s">
        <v>85</v>
      </c>
      <c r="C6">
        <v>7</v>
      </c>
      <c r="D6">
        <v>124</v>
      </c>
      <c r="E6">
        <v>1962</v>
      </c>
      <c r="F6">
        <v>371</v>
      </c>
      <c r="G6">
        <v>5.3</v>
      </c>
      <c r="H6">
        <v>7</v>
      </c>
      <c r="I6">
        <v>3</v>
      </c>
      <c r="J6">
        <v>117</v>
      </c>
      <c r="K6">
        <v>134</v>
      </c>
      <c r="L6">
        <v>193</v>
      </c>
      <c r="M6">
        <v>1222</v>
      </c>
      <c r="N6">
        <v>7</v>
      </c>
      <c r="O6">
        <v>4</v>
      </c>
      <c r="P6">
        <v>5.9</v>
      </c>
      <c r="Q6">
        <v>60</v>
      </c>
      <c r="R6">
        <v>163</v>
      </c>
      <c r="S6">
        <v>740</v>
      </c>
      <c r="T6">
        <v>6</v>
      </c>
      <c r="U6">
        <v>4.5</v>
      </c>
      <c r="V6">
        <v>44</v>
      </c>
      <c r="W6">
        <v>41</v>
      </c>
      <c r="X6">
        <v>356</v>
      </c>
      <c r="Y6">
        <v>13</v>
      </c>
      <c r="Z6">
        <v>34.4</v>
      </c>
      <c r="AA6">
        <v>10.9</v>
      </c>
      <c r="AB6">
        <v>1.57</v>
      </c>
    </row>
    <row r="7" spans="1:28" x14ac:dyDescent="0.45">
      <c r="A7">
        <v>5</v>
      </c>
      <c r="B7" t="s">
        <v>82</v>
      </c>
      <c r="C7">
        <v>6</v>
      </c>
      <c r="D7">
        <v>125</v>
      </c>
      <c r="E7">
        <v>1810</v>
      </c>
      <c r="F7">
        <v>347</v>
      </c>
      <c r="G7">
        <v>5.2</v>
      </c>
      <c r="H7">
        <v>7</v>
      </c>
      <c r="I7">
        <v>5</v>
      </c>
      <c r="J7">
        <v>100</v>
      </c>
      <c r="K7">
        <v>109</v>
      </c>
      <c r="L7">
        <v>161</v>
      </c>
      <c r="M7">
        <v>1104</v>
      </c>
      <c r="N7">
        <v>8</v>
      </c>
      <c r="O7">
        <v>2</v>
      </c>
      <c r="P7">
        <v>6.2</v>
      </c>
      <c r="Q7">
        <v>45</v>
      </c>
      <c r="R7">
        <v>170</v>
      </c>
      <c r="S7">
        <v>706</v>
      </c>
      <c r="T7">
        <v>4</v>
      </c>
      <c r="U7">
        <v>4.2</v>
      </c>
      <c r="V7">
        <v>45</v>
      </c>
      <c r="W7">
        <v>44</v>
      </c>
      <c r="X7">
        <v>378</v>
      </c>
      <c r="Y7">
        <v>10</v>
      </c>
      <c r="Z7">
        <v>30.9</v>
      </c>
      <c r="AA7">
        <v>10.3</v>
      </c>
      <c r="AB7">
        <v>18.510000000000002</v>
      </c>
    </row>
    <row r="8" spans="1:28" x14ac:dyDescent="0.45">
      <c r="A8">
        <v>6</v>
      </c>
      <c r="B8" t="s">
        <v>81</v>
      </c>
      <c r="C8">
        <v>6</v>
      </c>
      <c r="D8">
        <v>125</v>
      </c>
      <c r="E8">
        <v>1731</v>
      </c>
      <c r="F8">
        <v>386</v>
      </c>
      <c r="G8">
        <v>4.5</v>
      </c>
      <c r="H8">
        <v>3</v>
      </c>
      <c r="I8">
        <v>1</v>
      </c>
      <c r="J8">
        <v>115</v>
      </c>
      <c r="K8">
        <v>161</v>
      </c>
      <c r="L8">
        <v>238</v>
      </c>
      <c r="M8">
        <v>1272</v>
      </c>
      <c r="N8">
        <v>10</v>
      </c>
      <c r="O8">
        <v>2</v>
      </c>
      <c r="P8">
        <v>5</v>
      </c>
      <c r="Q8">
        <v>72</v>
      </c>
      <c r="R8">
        <v>130</v>
      </c>
      <c r="S8">
        <v>459</v>
      </c>
      <c r="T8">
        <v>3</v>
      </c>
      <c r="U8">
        <v>3.5</v>
      </c>
      <c r="V8">
        <v>28</v>
      </c>
      <c r="W8">
        <v>40</v>
      </c>
      <c r="X8">
        <v>327</v>
      </c>
      <c r="Y8">
        <v>15</v>
      </c>
      <c r="Z8">
        <v>39.700000000000003</v>
      </c>
      <c r="AA8">
        <v>5.2</v>
      </c>
      <c r="AB8">
        <v>-14.94</v>
      </c>
    </row>
    <row r="9" spans="1:28" x14ac:dyDescent="0.45">
      <c r="A9">
        <v>7</v>
      </c>
      <c r="B9" t="s">
        <v>91</v>
      </c>
      <c r="C9">
        <v>7</v>
      </c>
      <c r="D9">
        <v>127</v>
      </c>
      <c r="E9">
        <v>1912</v>
      </c>
      <c r="F9">
        <v>426</v>
      </c>
      <c r="G9">
        <v>4.5</v>
      </c>
      <c r="H9">
        <v>5</v>
      </c>
      <c r="I9">
        <v>3</v>
      </c>
      <c r="J9">
        <v>121</v>
      </c>
      <c r="K9">
        <v>124</v>
      </c>
      <c r="L9">
        <v>222</v>
      </c>
      <c r="M9">
        <v>1259</v>
      </c>
      <c r="N9">
        <v>7</v>
      </c>
      <c r="O9">
        <v>2</v>
      </c>
      <c r="P9">
        <v>4.9000000000000004</v>
      </c>
      <c r="Q9">
        <v>66</v>
      </c>
      <c r="R9">
        <v>170</v>
      </c>
      <c r="S9">
        <v>653</v>
      </c>
      <c r="T9">
        <v>4</v>
      </c>
      <c r="U9">
        <v>3.8</v>
      </c>
      <c r="V9">
        <v>32</v>
      </c>
      <c r="W9">
        <v>57</v>
      </c>
      <c r="X9">
        <v>395</v>
      </c>
      <c r="Y9">
        <v>23</v>
      </c>
      <c r="Z9">
        <v>34.6</v>
      </c>
      <c r="AA9">
        <v>4.9000000000000004</v>
      </c>
      <c r="AB9">
        <v>17.04</v>
      </c>
    </row>
    <row r="10" spans="1:28" x14ac:dyDescent="0.45">
      <c r="A10">
        <v>8</v>
      </c>
      <c r="B10" t="s">
        <v>100</v>
      </c>
      <c r="C10">
        <v>7</v>
      </c>
      <c r="D10">
        <v>133</v>
      </c>
      <c r="E10">
        <v>2190</v>
      </c>
      <c r="F10">
        <v>391</v>
      </c>
      <c r="G10">
        <v>5.6</v>
      </c>
      <c r="H10">
        <v>9</v>
      </c>
      <c r="I10">
        <v>4</v>
      </c>
      <c r="J10">
        <v>133</v>
      </c>
      <c r="K10">
        <v>156</v>
      </c>
      <c r="L10">
        <v>216</v>
      </c>
      <c r="M10">
        <v>1650</v>
      </c>
      <c r="N10">
        <v>10</v>
      </c>
      <c r="O10">
        <v>5</v>
      </c>
      <c r="P10">
        <v>7.1</v>
      </c>
      <c r="Q10">
        <v>85</v>
      </c>
      <c r="R10">
        <v>157</v>
      </c>
      <c r="S10">
        <v>540</v>
      </c>
      <c r="T10">
        <v>3</v>
      </c>
      <c r="U10">
        <v>3.4</v>
      </c>
      <c r="V10">
        <v>32</v>
      </c>
      <c r="W10">
        <v>54</v>
      </c>
      <c r="X10">
        <v>402</v>
      </c>
      <c r="Y10">
        <v>16</v>
      </c>
      <c r="Z10">
        <v>36.200000000000003</v>
      </c>
      <c r="AA10">
        <v>13</v>
      </c>
      <c r="AB10">
        <v>-14.41</v>
      </c>
    </row>
    <row r="11" spans="1:28" x14ac:dyDescent="0.45">
      <c r="A11">
        <v>9</v>
      </c>
      <c r="B11" t="s">
        <v>88</v>
      </c>
      <c r="C11">
        <v>7</v>
      </c>
      <c r="D11">
        <v>136</v>
      </c>
      <c r="E11">
        <v>2141</v>
      </c>
      <c r="F11">
        <v>460</v>
      </c>
      <c r="G11">
        <v>4.7</v>
      </c>
      <c r="H11">
        <v>8</v>
      </c>
      <c r="I11">
        <v>0</v>
      </c>
      <c r="J11">
        <v>136</v>
      </c>
      <c r="K11">
        <v>180</v>
      </c>
      <c r="L11">
        <v>276</v>
      </c>
      <c r="M11">
        <v>1611</v>
      </c>
      <c r="N11">
        <v>11</v>
      </c>
      <c r="O11">
        <v>8</v>
      </c>
      <c r="P11">
        <v>5.4</v>
      </c>
      <c r="Q11">
        <v>89</v>
      </c>
      <c r="R11">
        <v>161</v>
      </c>
      <c r="S11">
        <v>530</v>
      </c>
      <c r="T11">
        <v>2</v>
      </c>
      <c r="U11">
        <v>3.3</v>
      </c>
      <c r="V11">
        <v>29</v>
      </c>
      <c r="W11">
        <v>53</v>
      </c>
      <c r="X11">
        <v>417</v>
      </c>
      <c r="Y11">
        <v>18</v>
      </c>
      <c r="Z11">
        <v>34.299999999999997</v>
      </c>
      <c r="AA11">
        <v>10.4</v>
      </c>
      <c r="AB11">
        <v>0.12</v>
      </c>
    </row>
    <row r="12" spans="1:28" x14ac:dyDescent="0.45">
      <c r="A12">
        <v>10</v>
      </c>
      <c r="B12" t="s">
        <v>77</v>
      </c>
      <c r="C12">
        <v>6</v>
      </c>
      <c r="D12">
        <v>137</v>
      </c>
      <c r="E12">
        <v>1941</v>
      </c>
      <c r="F12">
        <v>343</v>
      </c>
      <c r="G12">
        <v>5.7</v>
      </c>
      <c r="H12">
        <v>5</v>
      </c>
      <c r="I12">
        <v>3</v>
      </c>
      <c r="J12">
        <v>114</v>
      </c>
      <c r="K12">
        <v>106</v>
      </c>
      <c r="L12">
        <v>165</v>
      </c>
      <c r="M12">
        <v>1003</v>
      </c>
      <c r="N12">
        <v>7</v>
      </c>
      <c r="O12">
        <v>2</v>
      </c>
      <c r="P12">
        <v>5.6</v>
      </c>
      <c r="Q12">
        <v>54</v>
      </c>
      <c r="R12">
        <v>163</v>
      </c>
      <c r="S12">
        <v>938</v>
      </c>
      <c r="T12">
        <v>9</v>
      </c>
      <c r="U12">
        <v>5.8</v>
      </c>
      <c r="V12">
        <v>51</v>
      </c>
      <c r="W12">
        <v>36</v>
      </c>
      <c r="X12">
        <v>312</v>
      </c>
      <c r="Y12">
        <v>9</v>
      </c>
      <c r="Z12">
        <v>40.299999999999997</v>
      </c>
      <c r="AA12">
        <v>8.1</v>
      </c>
      <c r="AB12">
        <v>-30.82</v>
      </c>
    </row>
    <row r="13" spans="1:28" x14ac:dyDescent="0.45">
      <c r="A13">
        <v>11</v>
      </c>
      <c r="B13" t="s">
        <v>107</v>
      </c>
      <c r="C13">
        <v>7</v>
      </c>
      <c r="D13">
        <v>138</v>
      </c>
      <c r="E13">
        <v>2222</v>
      </c>
      <c r="F13">
        <v>418</v>
      </c>
      <c r="G13">
        <v>5.3</v>
      </c>
      <c r="H13">
        <v>6</v>
      </c>
      <c r="I13">
        <v>6</v>
      </c>
      <c r="J13">
        <v>134</v>
      </c>
      <c r="K13">
        <v>152</v>
      </c>
      <c r="L13">
        <v>231</v>
      </c>
      <c r="M13">
        <v>1516</v>
      </c>
      <c r="N13">
        <v>11</v>
      </c>
      <c r="O13">
        <v>0</v>
      </c>
      <c r="P13">
        <v>6.3</v>
      </c>
      <c r="Q13">
        <v>74</v>
      </c>
      <c r="R13">
        <v>178</v>
      </c>
      <c r="S13">
        <v>706</v>
      </c>
      <c r="T13">
        <v>4</v>
      </c>
      <c r="U13">
        <v>4</v>
      </c>
      <c r="V13">
        <v>44</v>
      </c>
      <c r="W13">
        <v>44</v>
      </c>
      <c r="X13">
        <v>305</v>
      </c>
      <c r="Y13">
        <v>16</v>
      </c>
      <c r="Z13">
        <v>33.799999999999997</v>
      </c>
      <c r="AA13">
        <v>8.5</v>
      </c>
      <c r="AB13">
        <v>-27.11</v>
      </c>
    </row>
    <row r="14" spans="1:28" x14ac:dyDescent="0.45">
      <c r="A14">
        <v>12</v>
      </c>
      <c r="B14" t="s">
        <v>84</v>
      </c>
      <c r="C14">
        <v>7</v>
      </c>
      <c r="D14">
        <v>140</v>
      </c>
      <c r="E14">
        <v>2420</v>
      </c>
      <c r="F14">
        <v>444</v>
      </c>
      <c r="G14">
        <v>5.5</v>
      </c>
      <c r="H14">
        <v>11</v>
      </c>
      <c r="I14">
        <v>2</v>
      </c>
      <c r="J14">
        <v>152</v>
      </c>
      <c r="K14">
        <v>182</v>
      </c>
      <c r="L14">
        <v>275</v>
      </c>
      <c r="M14">
        <v>1788</v>
      </c>
      <c r="N14">
        <v>13</v>
      </c>
      <c r="O14">
        <v>9</v>
      </c>
      <c r="P14">
        <v>6.1</v>
      </c>
      <c r="Q14">
        <v>94</v>
      </c>
      <c r="R14">
        <v>150</v>
      </c>
      <c r="S14">
        <v>632</v>
      </c>
      <c r="T14">
        <v>3</v>
      </c>
      <c r="U14">
        <v>4.2</v>
      </c>
      <c r="V14">
        <v>42</v>
      </c>
      <c r="W14">
        <v>45</v>
      </c>
      <c r="X14">
        <v>394</v>
      </c>
      <c r="Y14">
        <v>16</v>
      </c>
      <c r="Z14">
        <v>39.1</v>
      </c>
      <c r="AA14">
        <v>17.2</v>
      </c>
      <c r="AB14">
        <v>-40.28</v>
      </c>
    </row>
    <row r="15" spans="1:28" x14ac:dyDescent="0.45">
      <c r="A15">
        <v>13</v>
      </c>
      <c r="B15" t="s">
        <v>96</v>
      </c>
      <c r="C15">
        <v>6</v>
      </c>
      <c r="D15">
        <v>140</v>
      </c>
      <c r="E15">
        <v>2248</v>
      </c>
      <c r="F15">
        <v>416</v>
      </c>
      <c r="G15">
        <v>5.4</v>
      </c>
      <c r="H15">
        <v>10</v>
      </c>
      <c r="I15">
        <v>5</v>
      </c>
      <c r="J15">
        <v>140</v>
      </c>
      <c r="K15">
        <v>156</v>
      </c>
      <c r="L15">
        <v>237</v>
      </c>
      <c r="M15">
        <v>1553</v>
      </c>
      <c r="N15">
        <v>10</v>
      </c>
      <c r="O15">
        <v>5</v>
      </c>
      <c r="P15">
        <v>6</v>
      </c>
      <c r="Q15">
        <v>76</v>
      </c>
      <c r="R15">
        <v>157</v>
      </c>
      <c r="S15">
        <v>695</v>
      </c>
      <c r="T15">
        <v>4</v>
      </c>
      <c r="U15">
        <v>4.4000000000000004</v>
      </c>
      <c r="V15">
        <v>51</v>
      </c>
      <c r="W15">
        <v>34</v>
      </c>
      <c r="X15">
        <v>299</v>
      </c>
      <c r="Y15">
        <v>13</v>
      </c>
      <c r="Z15">
        <v>44.1</v>
      </c>
      <c r="AA15">
        <v>15.3</v>
      </c>
      <c r="AB15">
        <v>-30.37</v>
      </c>
    </row>
    <row r="16" spans="1:28" x14ac:dyDescent="0.45">
      <c r="A16">
        <v>14</v>
      </c>
      <c r="B16" t="s">
        <v>87</v>
      </c>
      <c r="C16">
        <v>7</v>
      </c>
      <c r="D16">
        <v>151</v>
      </c>
      <c r="E16">
        <v>2100</v>
      </c>
      <c r="F16">
        <v>416</v>
      </c>
      <c r="G16">
        <v>5</v>
      </c>
      <c r="H16">
        <v>11</v>
      </c>
      <c r="I16">
        <v>4</v>
      </c>
      <c r="J16">
        <v>132</v>
      </c>
      <c r="K16">
        <v>150</v>
      </c>
      <c r="L16">
        <v>238</v>
      </c>
      <c r="M16">
        <v>1486</v>
      </c>
      <c r="N16">
        <v>14</v>
      </c>
      <c r="O16">
        <v>7</v>
      </c>
      <c r="P16">
        <v>5.7</v>
      </c>
      <c r="Q16">
        <v>80</v>
      </c>
      <c r="R16">
        <v>155</v>
      </c>
      <c r="S16">
        <v>614</v>
      </c>
      <c r="T16">
        <v>5</v>
      </c>
      <c r="U16">
        <v>4</v>
      </c>
      <c r="V16">
        <v>36</v>
      </c>
      <c r="W16">
        <v>33</v>
      </c>
      <c r="X16">
        <v>209</v>
      </c>
      <c r="Y16">
        <v>16</v>
      </c>
      <c r="Z16">
        <v>36.4</v>
      </c>
      <c r="AA16">
        <v>13.6</v>
      </c>
      <c r="AB16">
        <v>-2</v>
      </c>
    </row>
    <row r="17" spans="1:28" x14ac:dyDescent="0.45">
      <c r="A17">
        <v>15</v>
      </c>
      <c r="B17" t="s">
        <v>104</v>
      </c>
      <c r="C17">
        <v>7</v>
      </c>
      <c r="D17">
        <v>152</v>
      </c>
      <c r="E17">
        <v>2070</v>
      </c>
      <c r="F17">
        <v>391</v>
      </c>
      <c r="G17">
        <v>5.3</v>
      </c>
      <c r="H17">
        <v>7</v>
      </c>
      <c r="I17">
        <v>1</v>
      </c>
      <c r="J17">
        <v>110</v>
      </c>
      <c r="K17">
        <v>141</v>
      </c>
      <c r="L17">
        <v>221</v>
      </c>
      <c r="M17">
        <v>1422</v>
      </c>
      <c r="N17">
        <v>10</v>
      </c>
      <c r="O17">
        <v>6</v>
      </c>
      <c r="P17">
        <v>6.1</v>
      </c>
      <c r="Q17">
        <v>71</v>
      </c>
      <c r="R17">
        <v>159</v>
      </c>
      <c r="S17">
        <v>648</v>
      </c>
      <c r="T17">
        <v>5</v>
      </c>
      <c r="U17">
        <v>4.0999999999999996</v>
      </c>
      <c r="V17">
        <v>34</v>
      </c>
      <c r="W17">
        <v>53</v>
      </c>
      <c r="X17">
        <v>393</v>
      </c>
      <c r="Y17">
        <v>5</v>
      </c>
      <c r="Z17">
        <v>37.700000000000003</v>
      </c>
      <c r="AA17">
        <v>10.1</v>
      </c>
      <c r="AB17">
        <v>-15.99</v>
      </c>
    </row>
    <row r="18" spans="1:28" x14ac:dyDescent="0.45">
      <c r="A18">
        <v>16</v>
      </c>
      <c r="B18" t="s">
        <v>99</v>
      </c>
      <c r="C18">
        <v>7</v>
      </c>
      <c r="D18">
        <v>152</v>
      </c>
      <c r="E18">
        <v>1793</v>
      </c>
      <c r="F18">
        <v>395</v>
      </c>
      <c r="G18">
        <v>4.5</v>
      </c>
      <c r="H18">
        <v>8</v>
      </c>
      <c r="I18">
        <v>3</v>
      </c>
      <c r="J18">
        <v>106</v>
      </c>
      <c r="K18">
        <v>131</v>
      </c>
      <c r="L18">
        <v>200</v>
      </c>
      <c r="M18">
        <v>1216</v>
      </c>
      <c r="N18">
        <v>12</v>
      </c>
      <c r="O18">
        <v>5</v>
      </c>
      <c r="P18">
        <v>5.6</v>
      </c>
      <c r="Q18">
        <v>65</v>
      </c>
      <c r="R18">
        <v>177</v>
      </c>
      <c r="S18">
        <v>577</v>
      </c>
      <c r="T18">
        <v>3</v>
      </c>
      <c r="U18">
        <v>3.3</v>
      </c>
      <c r="V18">
        <v>29</v>
      </c>
      <c r="W18">
        <v>61</v>
      </c>
      <c r="X18">
        <v>383</v>
      </c>
      <c r="Y18">
        <v>12</v>
      </c>
      <c r="Z18">
        <v>33.799999999999997</v>
      </c>
      <c r="AA18">
        <v>9.1</v>
      </c>
      <c r="AB18">
        <v>31.47</v>
      </c>
    </row>
    <row r="19" spans="1:28" x14ac:dyDescent="0.45">
      <c r="A19">
        <v>17</v>
      </c>
      <c r="B19" t="s">
        <v>83</v>
      </c>
      <c r="C19">
        <v>7</v>
      </c>
      <c r="D19">
        <v>154</v>
      </c>
      <c r="E19">
        <v>2350</v>
      </c>
      <c r="F19">
        <v>448</v>
      </c>
      <c r="G19">
        <v>5.2</v>
      </c>
      <c r="H19">
        <v>7</v>
      </c>
      <c r="I19">
        <v>3</v>
      </c>
      <c r="J19">
        <v>150</v>
      </c>
      <c r="K19">
        <v>169</v>
      </c>
      <c r="L19">
        <v>266</v>
      </c>
      <c r="M19">
        <v>1644</v>
      </c>
      <c r="N19">
        <v>8</v>
      </c>
      <c r="O19">
        <v>4</v>
      </c>
      <c r="P19">
        <v>5.9</v>
      </c>
      <c r="Q19">
        <v>91</v>
      </c>
      <c r="R19">
        <v>170</v>
      </c>
      <c r="S19">
        <v>706</v>
      </c>
      <c r="T19">
        <v>7</v>
      </c>
      <c r="U19">
        <v>4.2</v>
      </c>
      <c r="V19">
        <v>41</v>
      </c>
      <c r="W19">
        <v>52</v>
      </c>
      <c r="X19">
        <v>484</v>
      </c>
      <c r="Y19">
        <v>18</v>
      </c>
      <c r="Z19">
        <v>41.1</v>
      </c>
      <c r="AA19">
        <v>8.1999999999999993</v>
      </c>
      <c r="AB19">
        <v>-33.31</v>
      </c>
    </row>
    <row r="20" spans="1:28" x14ac:dyDescent="0.45">
      <c r="A20">
        <v>18</v>
      </c>
      <c r="B20" t="s">
        <v>98</v>
      </c>
      <c r="C20">
        <v>7</v>
      </c>
      <c r="D20">
        <v>155</v>
      </c>
      <c r="E20">
        <v>2358</v>
      </c>
      <c r="F20">
        <v>427</v>
      </c>
      <c r="G20">
        <v>5.5</v>
      </c>
      <c r="H20">
        <v>14</v>
      </c>
      <c r="I20">
        <v>4</v>
      </c>
      <c r="J20">
        <v>139</v>
      </c>
      <c r="K20">
        <v>159</v>
      </c>
      <c r="L20">
        <v>257</v>
      </c>
      <c r="M20">
        <v>1720</v>
      </c>
      <c r="N20">
        <v>15</v>
      </c>
      <c r="O20">
        <v>10</v>
      </c>
      <c r="P20">
        <v>6.5</v>
      </c>
      <c r="Q20">
        <v>89</v>
      </c>
      <c r="R20">
        <v>162</v>
      </c>
      <c r="S20">
        <v>638</v>
      </c>
      <c r="T20">
        <v>4</v>
      </c>
      <c r="U20">
        <v>3.9</v>
      </c>
      <c r="V20">
        <v>32</v>
      </c>
      <c r="W20">
        <v>44</v>
      </c>
      <c r="X20">
        <v>394</v>
      </c>
      <c r="Y20">
        <v>18</v>
      </c>
      <c r="Z20">
        <v>32.9</v>
      </c>
      <c r="AA20">
        <v>17.7</v>
      </c>
      <c r="AB20">
        <v>-10.54</v>
      </c>
    </row>
    <row r="21" spans="1:28" x14ac:dyDescent="0.45">
      <c r="A21">
        <v>19</v>
      </c>
      <c r="B21" t="s">
        <v>89</v>
      </c>
      <c r="C21">
        <v>6</v>
      </c>
      <c r="D21">
        <v>155</v>
      </c>
      <c r="E21">
        <v>2100</v>
      </c>
      <c r="F21">
        <v>339</v>
      </c>
      <c r="G21">
        <v>6.2</v>
      </c>
      <c r="H21">
        <v>16</v>
      </c>
      <c r="I21">
        <v>5</v>
      </c>
      <c r="J21">
        <v>117</v>
      </c>
      <c r="K21">
        <v>123</v>
      </c>
      <c r="L21">
        <v>172</v>
      </c>
      <c r="M21">
        <v>1274</v>
      </c>
      <c r="N21">
        <v>15</v>
      </c>
      <c r="O21">
        <v>11</v>
      </c>
      <c r="P21">
        <v>6.9</v>
      </c>
      <c r="Q21">
        <v>60</v>
      </c>
      <c r="R21">
        <v>155</v>
      </c>
      <c r="S21">
        <v>826</v>
      </c>
      <c r="T21">
        <v>4</v>
      </c>
      <c r="U21">
        <v>5.3</v>
      </c>
      <c r="V21">
        <v>42</v>
      </c>
      <c r="W21">
        <v>30</v>
      </c>
      <c r="X21">
        <v>209</v>
      </c>
      <c r="Y21">
        <v>15</v>
      </c>
      <c r="Z21">
        <v>37.9</v>
      </c>
      <c r="AA21">
        <v>24.2</v>
      </c>
      <c r="AB21">
        <v>-25.92</v>
      </c>
    </row>
    <row r="22" spans="1:28" x14ac:dyDescent="0.45">
      <c r="A22">
        <v>20</v>
      </c>
      <c r="B22" t="s">
        <v>90</v>
      </c>
      <c r="C22">
        <v>7</v>
      </c>
      <c r="D22">
        <v>163</v>
      </c>
      <c r="E22">
        <v>2211</v>
      </c>
      <c r="F22">
        <v>409</v>
      </c>
      <c r="G22">
        <v>5.4</v>
      </c>
      <c r="H22">
        <v>7</v>
      </c>
      <c r="I22">
        <v>1</v>
      </c>
      <c r="J22">
        <v>127</v>
      </c>
      <c r="K22">
        <v>136</v>
      </c>
      <c r="L22">
        <v>221</v>
      </c>
      <c r="M22">
        <v>1346</v>
      </c>
      <c r="N22">
        <v>7</v>
      </c>
      <c r="O22">
        <v>6</v>
      </c>
      <c r="P22">
        <v>5.7</v>
      </c>
      <c r="Q22">
        <v>61</v>
      </c>
      <c r="R22">
        <v>171</v>
      </c>
      <c r="S22">
        <v>865</v>
      </c>
      <c r="T22">
        <v>10</v>
      </c>
      <c r="U22">
        <v>5.0999999999999996</v>
      </c>
      <c r="V22">
        <v>52</v>
      </c>
      <c r="W22">
        <v>47</v>
      </c>
      <c r="X22">
        <v>386</v>
      </c>
      <c r="Y22">
        <v>14</v>
      </c>
      <c r="Z22">
        <v>46.4</v>
      </c>
      <c r="AA22">
        <v>10.1</v>
      </c>
      <c r="AB22">
        <v>-41.97</v>
      </c>
    </row>
    <row r="23" spans="1:28" x14ac:dyDescent="0.45">
      <c r="A23">
        <v>21</v>
      </c>
      <c r="B23" t="s">
        <v>78</v>
      </c>
      <c r="C23">
        <v>7</v>
      </c>
      <c r="D23">
        <v>165</v>
      </c>
      <c r="E23">
        <v>2444</v>
      </c>
      <c r="F23">
        <v>451</v>
      </c>
      <c r="G23">
        <v>5.4</v>
      </c>
      <c r="H23">
        <v>7</v>
      </c>
      <c r="I23">
        <v>2</v>
      </c>
      <c r="J23">
        <v>148</v>
      </c>
      <c r="K23">
        <v>145</v>
      </c>
      <c r="L23">
        <v>244</v>
      </c>
      <c r="M23">
        <v>1549</v>
      </c>
      <c r="N23">
        <v>7</v>
      </c>
      <c r="O23">
        <v>5</v>
      </c>
      <c r="P23">
        <v>6.1</v>
      </c>
      <c r="Q23">
        <v>66</v>
      </c>
      <c r="R23">
        <v>196</v>
      </c>
      <c r="S23">
        <v>895</v>
      </c>
      <c r="T23">
        <v>9</v>
      </c>
      <c r="U23">
        <v>4.5999999999999996</v>
      </c>
      <c r="V23">
        <v>61</v>
      </c>
      <c r="W23">
        <v>40</v>
      </c>
      <c r="X23">
        <v>374</v>
      </c>
      <c r="Y23">
        <v>21</v>
      </c>
      <c r="Z23">
        <v>46.5</v>
      </c>
      <c r="AA23">
        <v>9.9</v>
      </c>
      <c r="AB23">
        <v>-36.26</v>
      </c>
    </row>
    <row r="24" spans="1:28" x14ac:dyDescent="0.45">
      <c r="A24">
        <v>22</v>
      </c>
      <c r="B24" t="s">
        <v>92</v>
      </c>
      <c r="C24">
        <v>7</v>
      </c>
      <c r="D24">
        <v>170</v>
      </c>
      <c r="E24">
        <v>2550</v>
      </c>
      <c r="F24">
        <v>437</v>
      </c>
      <c r="G24">
        <v>5.8</v>
      </c>
      <c r="H24">
        <v>3</v>
      </c>
      <c r="I24">
        <v>1</v>
      </c>
      <c r="J24">
        <v>138</v>
      </c>
      <c r="K24">
        <v>138</v>
      </c>
      <c r="L24">
        <v>215</v>
      </c>
      <c r="M24">
        <v>1668</v>
      </c>
      <c r="N24">
        <v>12</v>
      </c>
      <c r="O24">
        <v>2</v>
      </c>
      <c r="P24">
        <v>7.1</v>
      </c>
      <c r="Q24">
        <v>81</v>
      </c>
      <c r="R24">
        <v>203</v>
      </c>
      <c r="S24">
        <v>882</v>
      </c>
      <c r="T24">
        <v>5</v>
      </c>
      <c r="U24">
        <v>4.3</v>
      </c>
      <c r="V24">
        <v>45</v>
      </c>
      <c r="W24">
        <v>56</v>
      </c>
      <c r="X24">
        <v>459</v>
      </c>
      <c r="Y24">
        <v>12</v>
      </c>
      <c r="Z24">
        <v>43.2</v>
      </c>
      <c r="AA24">
        <v>4.0999999999999996</v>
      </c>
      <c r="AB24">
        <v>-41.14</v>
      </c>
    </row>
    <row r="25" spans="1:28" x14ac:dyDescent="0.45">
      <c r="A25">
        <v>23</v>
      </c>
      <c r="B25" t="s">
        <v>76</v>
      </c>
      <c r="C25">
        <v>7</v>
      </c>
      <c r="D25">
        <v>175</v>
      </c>
      <c r="E25">
        <v>2296</v>
      </c>
      <c r="F25">
        <v>424</v>
      </c>
      <c r="G25">
        <v>5.4</v>
      </c>
      <c r="H25">
        <v>8</v>
      </c>
      <c r="I25">
        <v>3</v>
      </c>
      <c r="J25">
        <v>133</v>
      </c>
      <c r="K25">
        <v>156</v>
      </c>
      <c r="L25">
        <v>228</v>
      </c>
      <c r="M25">
        <v>1603</v>
      </c>
      <c r="N25">
        <v>11</v>
      </c>
      <c r="O25">
        <v>5</v>
      </c>
      <c r="P25">
        <v>6.5</v>
      </c>
      <c r="Q25">
        <v>83</v>
      </c>
      <c r="R25">
        <v>176</v>
      </c>
      <c r="S25">
        <v>693</v>
      </c>
      <c r="T25">
        <v>7</v>
      </c>
      <c r="U25">
        <v>3.9</v>
      </c>
      <c r="V25">
        <v>35</v>
      </c>
      <c r="W25">
        <v>51</v>
      </c>
      <c r="X25">
        <v>435</v>
      </c>
      <c r="Y25">
        <v>15</v>
      </c>
      <c r="Z25">
        <v>41.9</v>
      </c>
      <c r="AA25">
        <v>9.6999999999999993</v>
      </c>
      <c r="AB25">
        <v>-14.83</v>
      </c>
    </row>
    <row r="26" spans="1:28" x14ac:dyDescent="0.45">
      <c r="A26">
        <v>24</v>
      </c>
      <c r="B26" t="s">
        <v>105</v>
      </c>
      <c r="C26">
        <v>7</v>
      </c>
      <c r="D26">
        <v>177</v>
      </c>
      <c r="E26">
        <v>2632</v>
      </c>
      <c r="F26">
        <v>465</v>
      </c>
      <c r="G26">
        <v>5.7</v>
      </c>
      <c r="H26">
        <v>5</v>
      </c>
      <c r="I26">
        <v>1</v>
      </c>
      <c r="J26">
        <v>159</v>
      </c>
      <c r="K26">
        <v>175</v>
      </c>
      <c r="L26">
        <v>275</v>
      </c>
      <c r="M26">
        <v>1717</v>
      </c>
      <c r="N26">
        <v>9</v>
      </c>
      <c r="O26">
        <v>4</v>
      </c>
      <c r="P26">
        <v>5.9</v>
      </c>
      <c r="Q26">
        <v>89</v>
      </c>
      <c r="R26">
        <v>175</v>
      </c>
      <c r="S26">
        <v>915</v>
      </c>
      <c r="T26">
        <v>9</v>
      </c>
      <c r="U26">
        <v>5.2</v>
      </c>
      <c r="V26">
        <v>49</v>
      </c>
      <c r="W26">
        <v>69</v>
      </c>
      <c r="X26">
        <v>603</v>
      </c>
      <c r="Y26">
        <v>21</v>
      </c>
      <c r="Z26">
        <v>41</v>
      </c>
      <c r="AA26">
        <v>6.4</v>
      </c>
      <c r="AB26">
        <v>-59.81</v>
      </c>
    </row>
    <row r="27" spans="1:28" x14ac:dyDescent="0.45">
      <c r="A27">
        <v>25</v>
      </c>
      <c r="B27" t="s">
        <v>101</v>
      </c>
      <c r="C27">
        <v>7</v>
      </c>
      <c r="D27">
        <v>180</v>
      </c>
      <c r="E27">
        <v>2300</v>
      </c>
      <c r="F27">
        <v>434</v>
      </c>
      <c r="G27">
        <v>5.3</v>
      </c>
      <c r="H27">
        <v>7</v>
      </c>
      <c r="I27">
        <v>4</v>
      </c>
      <c r="J27">
        <v>135</v>
      </c>
      <c r="K27">
        <v>159</v>
      </c>
      <c r="L27">
        <v>236</v>
      </c>
      <c r="M27">
        <v>1576</v>
      </c>
      <c r="N27">
        <v>11</v>
      </c>
      <c r="O27">
        <v>3</v>
      </c>
      <c r="P27">
        <v>6.3</v>
      </c>
      <c r="Q27">
        <v>79</v>
      </c>
      <c r="R27">
        <v>183</v>
      </c>
      <c r="S27">
        <v>724</v>
      </c>
      <c r="T27">
        <v>9</v>
      </c>
      <c r="U27">
        <v>4</v>
      </c>
      <c r="V27">
        <v>45</v>
      </c>
      <c r="W27">
        <v>50</v>
      </c>
      <c r="X27">
        <v>366</v>
      </c>
      <c r="Y27">
        <v>11</v>
      </c>
      <c r="Z27">
        <v>43.5</v>
      </c>
      <c r="AA27">
        <v>10.1</v>
      </c>
      <c r="AB27">
        <v>-42.32</v>
      </c>
    </row>
    <row r="28" spans="1:28" x14ac:dyDescent="0.45">
      <c r="A28">
        <v>26</v>
      </c>
      <c r="B28" t="s">
        <v>106</v>
      </c>
      <c r="C28">
        <v>7</v>
      </c>
      <c r="D28">
        <v>183</v>
      </c>
      <c r="E28">
        <v>2285</v>
      </c>
      <c r="F28">
        <v>431</v>
      </c>
      <c r="G28">
        <v>5.3</v>
      </c>
      <c r="H28">
        <v>1</v>
      </c>
      <c r="I28">
        <v>1</v>
      </c>
      <c r="J28">
        <v>133</v>
      </c>
      <c r="K28">
        <v>129</v>
      </c>
      <c r="L28">
        <v>202</v>
      </c>
      <c r="M28">
        <v>1380</v>
      </c>
      <c r="N28">
        <v>13</v>
      </c>
      <c r="O28">
        <v>0</v>
      </c>
      <c r="P28">
        <v>6.5</v>
      </c>
      <c r="Q28">
        <v>78</v>
      </c>
      <c r="R28">
        <v>219</v>
      </c>
      <c r="S28">
        <v>905</v>
      </c>
      <c r="T28">
        <v>5</v>
      </c>
      <c r="U28">
        <v>4.0999999999999996</v>
      </c>
      <c r="V28">
        <v>42</v>
      </c>
      <c r="W28">
        <v>53</v>
      </c>
      <c r="X28">
        <v>432</v>
      </c>
      <c r="Y28">
        <v>13</v>
      </c>
      <c r="Z28">
        <v>46.1</v>
      </c>
      <c r="AA28">
        <v>1.3</v>
      </c>
      <c r="AB28">
        <v>-41.15</v>
      </c>
    </row>
    <row r="29" spans="1:28" x14ac:dyDescent="0.45">
      <c r="A29">
        <v>27</v>
      </c>
      <c r="B29" t="s">
        <v>75</v>
      </c>
      <c r="C29">
        <v>7</v>
      </c>
      <c r="D29">
        <v>186</v>
      </c>
      <c r="E29">
        <v>2350</v>
      </c>
      <c r="F29">
        <v>435</v>
      </c>
      <c r="G29">
        <v>5.4</v>
      </c>
      <c r="H29">
        <v>9</v>
      </c>
      <c r="I29">
        <v>5</v>
      </c>
      <c r="J29">
        <v>149</v>
      </c>
      <c r="K29">
        <v>138</v>
      </c>
      <c r="L29">
        <v>203</v>
      </c>
      <c r="M29">
        <v>1444</v>
      </c>
      <c r="N29">
        <v>14</v>
      </c>
      <c r="O29">
        <v>4</v>
      </c>
      <c r="P29">
        <v>6.7</v>
      </c>
      <c r="Q29">
        <v>79</v>
      </c>
      <c r="R29">
        <v>218</v>
      </c>
      <c r="S29">
        <v>906</v>
      </c>
      <c r="T29">
        <v>6</v>
      </c>
      <c r="U29">
        <v>4.2</v>
      </c>
      <c r="V29">
        <v>55</v>
      </c>
      <c r="W29">
        <v>62</v>
      </c>
      <c r="X29">
        <v>471</v>
      </c>
      <c r="Y29">
        <v>15</v>
      </c>
      <c r="Z29">
        <v>44.4</v>
      </c>
      <c r="AA29">
        <v>12.5</v>
      </c>
      <c r="AB29">
        <v>-34.479999999999997</v>
      </c>
    </row>
    <row r="30" spans="1:28" x14ac:dyDescent="0.45">
      <c r="A30">
        <v>28</v>
      </c>
      <c r="B30" t="s">
        <v>97</v>
      </c>
      <c r="C30">
        <v>7</v>
      </c>
      <c r="D30">
        <v>192</v>
      </c>
      <c r="E30">
        <v>2447</v>
      </c>
      <c r="F30">
        <v>433</v>
      </c>
      <c r="G30">
        <v>5.7</v>
      </c>
      <c r="H30">
        <v>9</v>
      </c>
      <c r="I30">
        <v>5</v>
      </c>
      <c r="J30">
        <v>138</v>
      </c>
      <c r="K30">
        <v>150</v>
      </c>
      <c r="L30">
        <v>205</v>
      </c>
      <c r="M30">
        <v>1470</v>
      </c>
      <c r="N30">
        <v>9</v>
      </c>
      <c r="O30">
        <v>4</v>
      </c>
      <c r="P30">
        <v>6.7</v>
      </c>
      <c r="Q30">
        <v>70</v>
      </c>
      <c r="R30">
        <v>215</v>
      </c>
      <c r="S30">
        <v>977</v>
      </c>
      <c r="T30">
        <v>12</v>
      </c>
      <c r="U30">
        <v>4.5</v>
      </c>
      <c r="V30">
        <v>52</v>
      </c>
      <c r="W30">
        <v>39</v>
      </c>
      <c r="X30">
        <v>257</v>
      </c>
      <c r="Y30">
        <v>16</v>
      </c>
      <c r="Z30">
        <v>42.7</v>
      </c>
      <c r="AA30">
        <v>9.3000000000000007</v>
      </c>
      <c r="AB30">
        <v>-51.3</v>
      </c>
    </row>
    <row r="31" spans="1:28" x14ac:dyDescent="0.45">
      <c r="A31">
        <v>29</v>
      </c>
      <c r="B31" t="s">
        <v>93</v>
      </c>
      <c r="C31">
        <v>6</v>
      </c>
      <c r="D31">
        <v>194</v>
      </c>
      <c r="E31">
        <v>2285</v>
      </c>
      <c r="F31">
        <v>403</v>
      </c>
      <c r="G31">
        <v>5.7</v>
      </c>
      <c r="H31">
        <v>3</v>
      </c>
      <c r="I31">
        <v>2</v>
      </c>
      <c r="J31">
        <v>136</v>
      </c>
      <c r="K31">
        <v>148</v>
      </c>
      <c r="L31">
        <v>216</v>
      </c>
      <c r="M31">
        <v>1479</v>
      </c>
      <c r="N31">
        <v>14</v>
      </c>
      <c r="O31">
        <v>1</v>
      </c>
      <c r="P31">
        <v>6.6</v>
      </c>
      <c r="Q31">
        <v>79</v>
      </c>
      <c r="R31">
        <v>179</v>
      </c>
      <c r="S31">
        <v>806</v>
      </c>
      <c r="T31">
        <v>9</v>
      </c>
      <c r="U31">
        <v>4.5</v>
      </c>
      <c r="V31">
        <v>48</v>
      </c>
      <c r="W31">
        <v>34</v>
      </c>
      <c r="X31">
        <v>254</v>
      </c>
      <c r="Y31">
        <v>9</v>
      </c>
      <c r="Z31">
        <v>53.8</v>
      </c>
      <c r="AA31">
        <v>4.5999999999999996</v>
      </c>
      <c r="AB31">
        <v>-72.41</v>
      </c>
    </row>
    <row r="32" spans="1:28" x14ac:dyDescent="0.45">
      <c r="A32">
        <v>30</v>
      </c>
      <c r="B32" t="s">
        <v>95</v>
      </c>
      <c r="C32">
        <v>7</v>
      </c>
      <c r="D32">
        <v>205</v>
      </c>
      <c r="E32">
        <v>2542</v>
      </c>
      <c r="F32">
        <v>421</v>
      </c>
      <c r="G32">
        <v>6</v>
      </c>
      <c r="H32">
        <v>6</v>
      </c>
      <c r="I32">
        <v>5</v>
      </c>
      <c r="J32">
        <v>152</v>
      </c>
      <c r="K32">
        <v>144</v>
      </c>
      <c r="L32">
        <v>193</v>
      </c>
      <c r="M32">
        <v>1427</v>
      </c>
      <c r="N32">
        <v>11</v>
      </c>
      <c r="O32">
        <v>1</v>
      </c>
      <c r="P32">
        <v>6.9</v>
      </c>
      <c r="Q32">
        <v>77</v>
      </c>
      <c r="R32">
        <v>214</v>
      </c>
      <c r="S32">
        <v>1115</v>
      </c>
      <c r="T32">
        <v>9</v>
      </c>
      <c r="U32">
        <v>5.2</v>
      </c>
      <c r="V32">
        <v>56</v>
      </c>
      <c r="W32">
        <v>52</v>
      </c>
      <c r="X32">
        <v>384</v>
      </c>
      <c r="Y32">
        <v>19</v>
      </c>
      <c r="Z32">
        <v>56.1</v>
      </c>
      <c r="AA32">
        <v>7.6</v>
      </c>
      <c r="AB32">
        <v>-80.180000000000007</v>
      </c>
    </row>
    <row r="33" spans="1:28" x14ac:dyDescent="0.45">
      <c r="A33">
        <v>31</v>
      </c>
      <c r="B33" t="s">
        <v>79</v>
      </c>
      <c r="C33">
        <v>7</v>
      </c>
      <c r="D33">
        <v>206</v>
      </c>
      <c r="E33">
        <v>2811</v>
      </c>
      <c r="F33">
        <v>464</v>
      </c>
      <c r="G33">
        <v>6.1</v>
      </c>
      <c r="H33">
        <v>6</v>
      </c>
      <c r="I33">
        <v>3</v>
      </c>
      <c r="J33">
        <v>163</v>
      </c>
      <c r="K33">
        <v>164</v>
      </c>
      <c r="L33">
        <v>238</v>
      </c>
      <c r="M33">
        <v>1822</v>
      </c>
      <c r="N33">
        <v>16</v>
      </c>
      <c r="O33">
        <v>3</v>
      </c>
      <c r="P33">
        <v>7.2</v>
      </c>
      <c r="Q33">
        <v>81</v>
      </c>
      <c r="R33">
        <v>211</v>
      </c>
      <c r="S33">
        <v>989</v>
      </c>
      <c r="T33">
        <v>8</v>
      </c>
      <c r="U33">
        <v>4.7</v>
      </c>
      <c r="V33">
        <v>69</v>
      </c>
      <c r="W33">
        <v>63</v>
      </c>
      <c r="X33">
        <v>600</v>
      </c>
      <c r="Y33">
        <v>13</v>
      </c>
      <c r="Z33">
        <v>48</v>
      </c>
      <c r="AA33">
        <v>8</v>
      </c>
      <c r="AB33">
        <v>-80.319999999999993</v>
      </c>
    </row>
    <row r="34" spans="1:28" x14ac:dyDescent="0.45">
      <c r="A34">
        <v>32</v>
      </c>
      <c r="B34" t="s">
        <v>102</v>
      </c>
      <c r="C34">
        <v>7</v>
      </c>
      <c r="D34">
        <v>214</v>
      </c>
      <c r="E34">
        <v>2761</v>
      </c>
      <c r="F34">
        <v>454</v>
      </c>
      <c r="G34">
        <v>6.1</v>
      </c>
      <c r="H34">
        <v>9</v>
      </c>
      <c r="I34">
        <v>1</v>
      </c>
      <c r="J34">
        <v>160</v>
      </c>
      <c r="K34">
        <v>162</v>
      </c>
      <c r="L34">
        <v>237</v>
      </c>
      <c r="M34">
        <v>1800</v>
      </c>
      <c r="N34">
        <v>17</v>
      </c>
      <c r="O34">
        <v>8</v>
      </c>
      <c r="P34">
        <v>7.3</v>
      </c>
      <c r="Q34">
        <v>93</v>
      </c>
      <c r="R34">
        <v>206</v>
      </c>
      <c r="S34">
        <v>961</v>
      </c>
      <c r="T34">
        <v>8</v>
      </c>
      <c r="U34">
        <v>4.7</v>
      </c>
      <c r="V34">
        <v>57</v>
      </c>
      <c r="W34">
        <v>53</v>
      </c>
      <c r="X34">
        <v>440</v>
      </c>
      <c r="Y34">
        <v>10</v>
      </c>
      <c r="Z34">
        <v>44</v>
      </c>
      <c r="AA34">
        <v>12</v>
      </c>
      <c r="AB34">
        <v>-86.83</v>
      </c>
    </row>
    <row r="35" spans="1:28" x14ac:dyDescent="0.45">
      <c r="B35" t="s">
        <v>108</v>
      </c>
      <c r="D35">
        <v>155.6</v>
      </c>
      <c r="E35">
        <v>2209.3000000000002</v>
      </c>
      <c r="F35">
        <v>413.3</v>
      </c>
      <c r="G35">
        <v>5.3</v>
      </c>
      <c r="H35">
        <v>7.6</v>
      </c>
      <c r="I35">
        <v>3.1</v>
      </c>
      <c r="J35">
        <v>132</v>
      </c>
      <c r="K35">
        <v>144.9</v>
      </c>
      <c r="L35">
        <v>221.2</v>
      </c>
      <c r="M35">
        <v>1450</v>
      </c>
      <c r="N35">
        <v>10.6</v>
      </c>
      <c r="O35">
        <v>4.5</v>
      </c>
      <c r="P35">
        <v>6.1</v>
      </c>
      <c r="Q35">
        <v>74</v>
      </c>
      <c r="R35">
        <v>176</v>
      </c>
      <c r="S35">
        <v>759.3</v>
      </c>
      <c r="T35">
        <v>5.9</v>
      </c>
      <c r="U35">
        <v>4.3</v>
      </c>
      <c r="V35">
        <v>43.7</v>
      </c>
      <c r="W35">
        <v>48.1</v>
      </c>
      <c r="X35">
        <v>384.3</v>
      </c>
      <c r="Y35">
        <v>14.3</v>
      </c>
      <c r="Z35">
        <v>40</v>
      </c>
      <c r="AA35">
        <v>10.199999999999999</v>
      </c>
      <c r="AB35">
        <v>-25.5</v>
      </c>
    </row>
    <row r="36" spans="1:28" x14ac:dyDescent="0.45">
      <c r="B36" t="s">
        <v>109</v>
      </c>
      <c r="D36">
        <v>4979</v>
      </c>
      <c r="E36">
        <v>70697</v>
      </c>
      <c r="F36">
        <v>13227</v>
      </c>
      <c r="G36">
        <v>5.3</v>
      </c>
      <c r="H36">
        <v>243</v>
      </c>
      <c r="I36">
        <v>98</v>
      </c>
      <c r="J36">
        <v>4225</v>
      </c>
      <c r="K36">
        <v>4636</v>
      </c>
      <c r="L36">
        <v>7078</v>
      </c>
      <c r="M36">
        <v>46400</v>
      </c>
      <c r="N36">
        <v>338</v>
      </c>
      <c r="O36">
        <v>145</v>
      </c>
      <c r="P36">
        <v>6.1</v>
      </c>
      <c r="Q36">
        <v>2368</v>
      </c>
      <c r="R36">
        <v>5639</v>
      </c>
      <c r="S36">
        <v>24297</v>
      </c>
      <c r="T36">
        <v>189</v>
      </c>
      <c r="U36">
        <v>4.3</v>
      </c>
      <c r="V36">
        <v>1398</v>
      </c>
      <c r="W36">
        <v>1539</v>
      </c>
      <c r="X36">
        <v>12297</v>
      </c>
      <c r="Y36">
        <v>459</v>
      </c>
      <c r="Z36">
        <v>40</v>
      </c>
      <c r="AA36">
        <v>10.199999999999999</v>
      </c>
    </row>
    <row r="37" spans="1:28" x14ac:dyDescent="0.45">
      <c r="B37" t="s">
        <v>110</v>
      </c>
      <c r="D37">
        <v>23.1</v>
      </c>
      <c r="E37">
        <v>327.3</v>
      </c>
      <c r="F37">
        <v>61.2</v>
      </c>
      <c r="G37">
        <v>5.3</v>
      </c>
      <c r="H37">
        <v>1.1000000000000001</v>
      </c>
      <c r="I37">
        <v>0.5</v>
      </c>
      <c r="J37">
        <v>19.600000000000001</v>
      </c>
      <c r="K37">
        <v>21.5</v>
      </c>
      <c r="L37">
        <v>32.799999999999997</v>
      </c>
      <c r="M37">
        <v>214.8</v>
      </c>
      <c r="N37">
        <v>1.6</v>
      </c>
      <c r="O37">
        <v>0.7</v>
      </c>
      <c r="P37">
        <v>6.1</v>
      </c>
      <c r="Q37">
        <v>11</v>
      </c>
      <c r="R37">
        <v>26</v>
      </c>
      <c r="S37">
        <v>112.5</v>
      </c>
      <c r="T37">
        <v>0.9</v>
      </c>
      <c r="U37">
        <v>4.3</v>
      </c>
      <c r="V37">
        <v>6.5</v>
      </c>
      <c r="W37">
        <v>7.1</v>
      </c>
      <c r="X37">
        <v>56.9</v>
      </c>
      <c r="Y37">
        <v>2.1</v>
      </c>
      <c r="Z37">
        <v>40</v>
      </c>
      <c r="AA37">
        <v>10.199999999999999</v>
      </c>
    </row>
    <row r="40" spans="1:28" x14ac:dyDescent="0.45">
      <c r="A40" s="25" t="s">
        <v>166</v>
      </c>
      <c r="B40" s="25"/>
      <c r="C40" s="25"/>
    </row>
    <row r="41" spans="1:28" x14ac:dyDescent="0.45">
      <c r="A41" t="s">
        <v>54</v>
      </c>
      <c r="B41" t="s">
        <v>55</v>
      </c>
      <c r="C41" t="s">
        <v>56</v>
      </c>
      <c r="D41" t="s">
        <v>64</v>
      </c>
      <c r="E41" t="s">
        <v>65</v>
      </c>
      <c r="F41" t="s">
        <v>126</v>
      </c>
      <c r="G41" t="s">
        <v>58</v>
      </c>
      <c r="H41" t="s">
        <v>66</v>
      </c>
      <c r="I41" t="s">
        <v>127</v>
      </c>
      <c r="J41" t="s">
        <v>67</v>
      </c>
      <c r="K41" t="s">
        <v>158</v>
      </c>
      <c r="L41" t="s">
        <v>128</v>
      </c>
      <c r="M41" t="s">
        <v>69</v>
      </c>
      <c r="N41" t="s">
        <v>130</v>
      </c>
      <c r="O41" t="s">
        <v>131</v>
      </c>
      <c r="P41" t="s">
        <v>132</v>
      </c>
      <c r="Q41" t="s">
        <v>133</v>
      </c>
      <c r="R41" t="s">
        <v>134</v>
      </c>
      <c r="S41" t="s">
        <v>119</v>
      </c>
      <c r="T41" t="s">
        <v>159</v>
      </c>
      <c r="U41" t="s">
        <v>160</v>
      </c>
      <c r="V41" t="s">
        <v>135</v>
      </c>
      <c r="W41" t="s">
        <v>68</v>
      </c>
      <c r="X41" t="s">
        <v>136</v>
      </c>
      <c r="Y41" t="s">
        <v>74</v>
      </c>
    </row>
    <row r="42" spans="1:28" x14ac:dyDescent="0.45">
      <c r="A42">
        <v>1</v>
      </c>
      <c r="B42" t="s">
        <v>103</v>
      </c>
      <c r="C42">
        <v>6</v>
      </c>
      <c r="D42">
        <v>92</v>
      </c>
      <c r="E42">
        <v>156</v>
      </c>
      <c r="F42">
        <v>59</v>
      </c>
      <c r="G42">
        <v>847</v>
      </c>
      <c r="H42">
        <v>7</v>
      </c>
      <c r="I42">
        <v>4.5</v>
      </c>
      <c r="J42">
        <v>6</v>
      </c>
      <c r="K42">
        <v>27</v>
      </c>
      <c r="L42">
        <v>3.8</v>
      </c>
      <c r="M42">
        <v>6</v>
      </c>
      <c r="N42">
        <v>5.2</v>
      </c>
      <c r="O42">
        <v>10.199999999999999</v>
      </c>
      <c r="P42">
        <v>141.19999999999999</v>
      </c>
      <c r="Q42">
        <v>75.099999999999994</v>
      </c>
      <c r="R42">
        <v>15</v>
      </c>
      <c r="S42">
        <v>87</v>
      </c>
      <c r="T42">
        <v>33</v>
      </c>
      <c r="U42">
        <v>25</v>
      </c>
      <c r="V42">
        <v>8.8000000000000007</v>
      </c>
      <c r="W42">
        <v>5</v>
      </c>
      <c r="X42">
        <v>4.2</v>
      </c>
      <c r="Y42">
        <v>2.59</v>
      </c>
    </row>
    <row r="43" spans="1:28" x14ac:dyDescent="0.45">
      <c r="A43">
        <v>2</v>
      </c>
      <c r="B43" t="s">
        <v>77</v>
      </c>
      <c r="C43">
        <v>6</v>
      </c>
      <c r="D43">
        <v>106</v>
      </c>
      <c r="E43">
        <v>165</v>
      </c>
      <c r="F43">
        <v>64.2</v>
      </c>
      <c r="G43">
        <v>1003</v>
      </c>
      <c r="H43">
        <v>7</v>
      </c>
      <c r="I43">
        <v>4.2</v>
      </c>
      <c r="J43">
        <v>2</v>
      </c>
      <c r="K43">
        <v>16</v>
      </c>
      <c r="L43">
        <v>1.2</v>
      </c>
      <c r="M43">
        <v>6.6</v>
      </c>
      <c r="N43">
        <v>6.9</v>
      </c>
      <c r="O43">
        <v>10.3</v>
      </c>
      <c r="P43">
        <v>167.2</v>
      </c>
      <c r="Q43">
        <v>92.2</v>
      </c>
      <c r="R43">
        <v>15</v>
      </c>
      <c r="S43">
        <v>84</v>
      </c>
      <c r="T43">
        <v>28</v>
      </c>
      <c r="U43">
        <v>35</v>
      </c>
      <c r="V43">
        <v>8.3000000000000007</v>
      </c>
      <c r="W43">
        <v>5.6</v>
      </c>
      <c r="X43">
        <v>5.9</v>
      </c>
      <c r="Y43">
        <v>-4.29</v>
      </c>
    </row>
    <row r="44" spans="1:28" x14ac:dyDescent="0.45">
      <c r="A44">
        <v>3</v>
      </c>
      <c r="B44" t="s">
        <v>80</v>
      </c>
      <c r="C44">
        <v>6</v>
      </c>
      <c r="D44">
        <v>107</v>
      </c>
      <c r="E44">
        <v>185</v>
      </c>
      <c r="F44">
        <v>57.8</v>
      </c>
      <c r="G44">
        <v>1074</v>
      </c>
      <c r="H44">
        <v>4</v>
      </c>
      <c r="I44">
        <v>2.2000000000000002</v>
      </c>
      <c r="J44">
        <v>7</v>
      </c>
      <c r="K44">
        <v>27</v>
      </c>
      <c r="L44">
        <v>3.8</v>
      </c>
      <c r="M44">
        <v>6.4</v>
      </c>
      <c r="N44">
        <v>5.0999999999999996</v>
      </c>
      <c r="O44">
        <v>11</v>
      </c>
      <c r="P44">
        <v>179</v>
      </c>
      <c r="Q44">
        <v>68.3</v>
      </c>
      <c r="R44">
        <v>14</v>
      </c>
      <c r="S44">
        <v>108</v>
      </c>
      <c r="T44">
        <v>31</v>
      </c>
      <c r="U44">
        <v>30</v>
      </c>
      <c r="V44">
        <v>7</v>
      </c>
      <c r="W44">
        <v>5.4</v>
      </c>
      <c r="X44">
        <v>4.2</v>
      </c>
      <c r="Y44">
        <v>22.72</v>
      </c>
    </row>
    <row r="45" spans="1:28" x14ac:dyDescent="0.45">
      <c r="A45">
        <v>4</v>
      </c>
      <c r="B45" t="s">
        <v>82</v>
      </c>
      <c r="C45">
        <v>6</v>
      </c>
      <c r="D45">
        <v>109</v>
      </c>
      <c r="E45">
        <v>161</v>
      </c>
      <c r="F45">
        <v>67.7</v>
      </c>
      <c r="G45">
        <v>1104</v>
      </c>
      <c r="H45">
        <v>8</v>
      </c>
      <c r="I45">
        <v>5</v>
      </c>
      <c r="J45">
        <v>2</v>
      </c>
      <c r="K45">
        <v>15</v>
      </c>
      <c r="L45">
        <v>1.2</v>
      </c>
      <c r="M45">
        <v>7.5</v>
      </c>
      <c r="N45">
        <v>7.9</v>
      </c>
      <c r="O45">
        <v>11</v>
      </c>
      <c r="P45">
        <v>184</v>
      </c>
      <c r="Q45">
        <v>101</v>
      </c>
      <c r="R45">
        <v>16</v>
      </c>
      <c r="S45">
        <v>97</v>
      </c>
      <c r="T45">
        <v>27</v>
      </c>
      <c r="U45">
        <v>36</v>
      </c>
      <c r="V45">
        <v>9</v>
      </c>
      <c r="W45">
        <v>6.2</v>
      </c>
      <c r="X45">
        <v>6.6</v>
      </c>
      <c r="Y45">
        <v>14.49</v>
      </c>
    </row>
    <row r="46" spans="1:28" x14ac:dyDescent="0.45">
      <c r="A46">
        <v>5</v>
      </c>
      <c r="B46" t="s">
        <v>99</v>
      </c>
      <c r="C46">
        <v>7</v>
      </c>
      <c r="D46">
        <v>131</v>
      </c>
      <c r="E46">
        <v>200</v>
      </c>
      <c r="F46">
        <v>65.5</v>
      </c>
      <c r="G46">
        <v>1216</v>
      </c>
      <c r="H46">
        <v>12</v>
      </c>
      <c r="I46">
        <v>6</v>
      </c>
      <c r="J46">
        <v>5</v>
      </c>
      <c r="K46">
        <v>25</v>
      </c>
      <c r="L46">
        <v>2.5</v>
      </c>
      <c r="M46">
        <v>6.7</v>
      </c>
      <c r="N46">
        <v>6.8</v>
      </c>
      <c r="O46">
        <v>10.3</v>
      </c>
      <c r="P46">
        <v>173.7</v>
      </c>
      <c r="Q46">
        <v>94.3</v>
      </c>
      <c r="R46">
        <v>18</v>
      </c>
      <c r="S46">
        <v>129</v>
      </c>
      <c r="T46">
        <v>36</v>
      </c>
      <c r="U46">
        <v>46</v>
      </c>
      <c r="V46">
        <v>8.3000000000000007</v>
      </c>
      <c r="W46">
        <v>5.6</v>
      </c>
      <c r="X46">
        <v>5.6</v>
      </c>
      <c r="Y46">
        <v>-12.15</v>
      </c>
    </row>
    <row r="47" spans="1:28" x14ac:dyDescent="0.45">
      <c r="A47">
        <v>6</v>
      </c>
      <c r="B47" t="s">
        <v>85</v>
      </c>
      <c r="C47">
        <v>7</v>
      </c>
      <c r="D47">
        <v>134</v>
      </c>
      <c r="E47">
        <v>193</v>
      </c>
      <c r="F47">
        <v>69.400000000000006</v>
      </c>
      <c r="G47">
        <v>1222</v>
      </c>
      <c r="H47">
        <v>7</v>
      </c>
      <c r="I47">
        <v>3.6</v>
      </c>
      <c r="J47">
        <v>4</v>
      </c>
      <c r="K47">
        <v>22</v>
      </c>
      <c r="L47">
        <v>2.1</v>
      </c>
      <c r="M47">
        <v>6.6</v>
      </c>
      <c r="N47">
        <v>6.4</v>
      </c>
      <c r="O47">
        <v>9.5</v>
      </c>
      <c r="P47">
        <v>174.6</v>
      </c>
      <c r="Q47">
        <v>91</v>
      </c>
      <c r="R47">
        <v>15</v>
      </c>
      <c r="S47">
        <v>55</v>
      </c>
      <c r="T47">
        <v>38</v>
      </c>
      <c r="U47">
        <v>30</v>
      </c>
      <c r="V47">
        <v>7.2</v>
      </c>
      <c r="W47">
        <v>5.9</v>
      </c>
      <c r="X47">
        <v>5.7</v>
      </c>
      <c r="Y47">
        <v>1.66</v>
      </c>
    </row>
    <row r="48" spans="1:28" x14ac:dyDescent="0.45">
      <c r="A48">
        <v>7</v>
      </c>
      <c r="B48" t="s">
        <v>91</v>
      </c>
      <c r="C48">
        <v>7</v>
      </c>
      <c r="D48">
        <v>124</v>
      </c>
      <c r="E48">
        <v>222</v>
      </c>
      <c r="F48">
        <v>55.9</v>
      </c>
      <c r="G48">
        <v>1259</v>
      </c>
      <c r="H48">
        <v>7</v>
      </c>
      <c r="I48">
        <v>3.2</v>
      </c>
      <c r="J48">
        <v>2</v>
      </c>
      <c r="K48">
        <v>39</v>
      </c>
      <c r="L48">
        <v>0.9</v>
      </c>
      <c r="M48">
        <v>6.6</v>
      </c>
      <c r="N48">
        <v>6.8</v>
      </c>
      <c r="O48">
        <v>11.8</v>
      </c>
      <c r="P48">
        <v>179.9</v>
      </c>
      <c r="Q48">
        <v>82.8</v>
      </c>
      <c r="R48">
        <v>34</v>
      </c>
      <c r="S48">
        <v>202</v>
      </c>
      <c r="T48">
        <v>73</v>
      </c>
      <c r="U48">
        <v>35</v>
      </c>
      <c r="V48">
        <v>13.3</v>
      </c>
      <c r="W48">
        <v>4.9000000000000004</v>
      </c>
      <c r="X48">
        <v>5.0999999999999996</v>
      </c>
      <c r="Y48">
        <v>-1.42</v>
      </c>
    </row>
    <row r="49" spans="1:25" x14ac:dyDescent="0.45">
      <c r="A49">
        <v>8</v>
      </c>
      <c r="B49" t="s">
        <v>81</v>
      </c>
      <c r="C49">
        <v>6</v>
      </c>
      <c r="D49">
        <v>161</v>
      </c>
      <c r="E49">
        <v>238</v>
      </c>
      <c r="F49">
        <v>67.599999999999994</v>
      </c>
      <c r="G49">
        <v>1272</v>
      </c>
      <c r="H49">
        <v>10</v>
      </c>
      <c r="I49">
        <v>4.2</v>
      </c>
      <c r="J49">
        <v>2</v>
      </c>
      <c r="K49">
        <v>24</v>
      </c>
      <c r="L49">
        <v>0.8</v>
      </c>
      <c r="M49">
        <v>5.8</v>
      </c>
      <c r="N49">
        <v>6.3</v>
      </c>
      <c r="O49">
        <v>8.6</v>
      </c>
      <c r="P49">
        <v>212</v>
      </c>
      <c r="Q49">
        <v>93.2</v>
      </c>
      <c r="R49">
        <v>18</v>
      </c>
      <c r="S49">
        <v>112</v>
      </c>
      <c r="T49">
        <v>52</v>
      </c>
      <c r="U49">
        <v>32</v>
      </c>
      <c r="V49">
        <v>7</v>
      </c>
      <c r="W49">
        <v>5</v>
      </c>
      <c r="X49">
        <v>5.4</v>
      </c>
      <c r="Y49">
        <v>-29.72</v>
      </c>
    </row>
    <row r="50" spans="1:25" x14ac:dyDescent="0.45">
      <c r="A50">
        <v>9</v>
      </c>
      <c r="B50" t="s">
        <v>89</v>
      </c>
      <c r="C50">
        <v>6</v>
      </c>
      <c r="D50">
        <v>123</v>
      </c>
      <c r="E50">
        <v>172</v>
      </c>
      <c r="F50">
        <v>71.5</v>
      </c>
      <c r="G50">
        <v>1274</v>
      </c>
      <c r="H50">
        <v>15</v>
      </c>
      <c r="I50">
        <v>8.6999999999999993</v>
      </c>
      <c r="J50">
        <v>11</v>
      </c>
      <c r="K50">
        <v>27</v>
      </c>
      <c r="L50">
        <v>6.4</v>
      </c>
      <c r="M50">
        <v>7.7</v>
      </c>
      <c r="N50">
        <v>6.6</v>
      </c>
      <c r="O50">
        <v>10.8</v>
      </c>
      <c r="P50">
        <v>212.3</v>
      </c>
      <c r="Q50">
        <v>96.3</v>
      </c>
      <c r="R50">
        <v>12</v>
      </c>
      <c r="S50">
        <v>56</v>
      </c>
      <c r="T50">
        <v>27</v>
      </c>
      <c r="U50">
        <v>27</v>
      </c>
      <c r="V50">
        <v>6.5</v>
      </c>
      <c r="W50">
        <v>6.9</v>
      </c>
      <c r="X50">
        <v>5.9</v>
      </c>
      <c r="Y50">
        <v>-34.18</v>
      </c>
    </row>
    <row r="51" spans="1:25" x14ac:dyDescent="0.45">
      <c r="A51">
        <v>10</v>
      </c>
      <c r="B51" t="s">
        <v>90</v>
      </c>
      <c r="C51">
        <v>7</v>
      </c>
      <c r="D51">
        <v>136</v>
      </c>
      <c r="E51">
        <v>221</v>
      </c>
      <c r="F51">
        <v>61.5</v>
      </c>
      <c r="G51">
        <v>1346</v>
      </c>
      <c r="H51">
        <v>7</v>
      </c>
      <c r="I51">
        <v>3.2</v>
      </c>
      <c r="J51">
        <v>6</v>
      </c>
      <c r="K51">
        <v>35</v>
      </c>
      <c r="L51">
        <v>2.7</v>
      </c>
      <c r="M51">
        <v>6.5</v>
      </c>
      <c r="N51">
        <v>5.9</v>
      </c>
      <c r="O51">
        <v>10.6</v>
      </c>
      <c r="P51">
        <v>192.3</v>
      </c>
      <c r="Q51">
        <v>79.8</v>
      </c>
      <c r="R51">
        <v>17</v>
      </c>
      <c r="S51">
        <v>96</v>
      </c>
      <c r="T51">
        <v>36</v>
      </c>
      <c r="U51">
        <v>35</v>
      </c>
      <c r="V51">
        <v>7.1</v>
      </c>
      <c r="W51">
        <v>5.7</v>
      </c>
      <c r="X51">
        <v>5.0999999999999996</v>
      </c>
      <c r="Y51">
        <v>-23.56</v>
      </c>
    </row>
    <row r="52" spans="1:25" x14ac:dyDescent="0.45">
      <c r="A52">
        <v>11</v>
      </c>
      <c r="B52" t="s">
        <v>106</v>
      </c>
      <c r="C52">
        <v>7</v>
      </c>
      <c r="D52">
        <v>129</v>
      </c>
      <c r="E52">
        <v>202</v>
      </c>
      <c r="F52">
        <v>63.9</v>
      </c>
      <c r="G52">
        <v>1380</v>
      </c>
      <c r="H52">
        <v>13</v>
      </c>
      <c r="I52">
        <v>6.4</v>
      </c>
      <c r="K52">
        <v>29</v>
      </c>
      <c r="M52">
        <v>7.1</v>
      </c>
      <c r="N52">
        <v>8.4</v>
      </c>
      <c r="O52">
        <v>11.2</v>
      </c>
      <c r="P52">
        <v>197.1</v>
      </c>
      <c r="Q52">
        <v>106.5</v>
      </c>
      <c r="R52">
        <v>10</v>
      </c>
      <c r="S52">
        <v>63</v>
      </c>
      <c r="T52">
        <v>24</v>
      </c>
      <c r="U52">
        <v>32</v>
      </c>
      <c r="V52">
        <v>4.7</v>
      </c>
      <c r="W52">
        <v>6.5</v>
      </c>
      <c r="X52">
        <v>7.7</v>
      </c>
      <c r="Y52">
        <v>-43.57</v>
      </c>
    </row>
    <row r="53" spans="1:25" x14ac:dyDescent="0.45">
      <c r="A53">
        <v>12</v>
      </c>
      <c r="B53" t="s">
        <v>104</v>
      </c>
      <c r="C53">
        <v>7</v>
      </c>
      <c r="D53">
        <v>141</v>
      </c>
      <c r="E53">
        <v>221</v>
      </c>
      <c r="F53">
        <v>63.8</v>
      </c>
      <c r="G53">
        <v>1422</v>
      </c>
      <c r="H53">
        <v>10</v>
      </c>
      <c r="I53">
        <v>4.5</v>
      </c>
      <c r="J53">
        <v>6</v>
      </c>
      <c r="K53">
        <v>28</v>
      </c>
      <c r="L53">
        <v>2.7</v>
      </c>
      <c r="M53">
        <v>6.7</v>
      </c>
      <c r="N53">
        <v>6.4</v>
      </c>
      <c r="O53">
        <v>10.6</v>
      </c>
      <c r="P53">
        <v>203.1</v>
      </c>
      <c r="Q53">
        <v>87.1</v>
      </c>
      <c r="R53">
        <v>11</v>
      </c>
      <c r="S53">
        <v>69</v>
      </c>
      <c r="T53">
        <v>24</v>
      </c>
      <c r="U53">
        <v>25</v>
      </c>
      <c r="V53">
        <v>4.7</v>
      </c>
      <c r="W53">
        <v>6.1</v>
      </c>
      <c r="X53">
        <v>5.8</v>
      </c>
      <c r="Y53">
        <v>-38.46</v>
      </c>
    </row>
    <row r="54" spans="1:25" x14ac:dyDescent="0.45">
      <c r="A54">
        <v>13</v>
      </c>
      <c r="B54" t="s">
        <v>95</v>
      </c>
      <c r="C54">
        <v>7</v>
      </c>
      <c r="D54">
        <v>144</v>
      </c>
      <c r="E54">
        <v>193</v>
      </c>
      <c r="F54">
        <v>74.599999999999994</v>
      </c>
      <c r="G54">
        <v>1427</v>
      </c>
      <c r="H54">
        <v>11</v>
      </c>
      <c r="I54">
        <v>5.7</v>
      </c>
      <c r="J54">
        <v>1</v>
      </c>
      <c r="K54">
        <v>18</v>
      </c>
      <c r="L54">
        <v>0.5</v>
      </c>
      <c r="M54">
        <v>7.9</v>
      </c>
      <c r="N54">
        <v>8.8000000000000007</v>
      </c>
      <c r="O54">
        <v>10.5</v>
      </c>
      <c r="P54">
        <v>203.9</v>
      </c>
      <c r="Q54">
        <v>113.9</v>
      </c>
      <c r="R54">
        <v>14</v>
      </c>
      <c r="S54">
        <v>92</v>
      </c>
      <c r="T54">
        <v>28</v>
      </c>
      <c r="U54">
        <v>28</v>
      </c>
      <c r="V54">
        <v>6.8</v>
      </c>
      <c r="W54">
        <v>6.9</v>
      </c>
      <c r="X54">
        <v>7.7</v>
      </c>
      <c r="Y54">
        <v>-77.48</v>
      </c>
    </row>
    <row r="55" spans="1:25" x14ac:dyDescent="0.45">
      <c r="A55">
        <v>14</v>
      </c>
      <c r="B55" t="s">
        <v>75</v>
      </c>
      <c r="C55">
        <v>7</v>
      </c>
      <c r="D55">
        <v>138</v>
      </c>
      <c r="E55">
        <v>203</v>
      </c>
      <c r="F55">
        <v>68</v>
      </c>
      <c r="G55">
        <v>1444</v>
      </c>
      <c r="H55">
        <v>14</v>
      </c>
      <c r="I55">
        <v>6.9</v>
      </c>
      <c r="J55">
        <v>4</v>
      </c>
      <c r="K55">
        <v>31</v>
      </c>
      <c r="L55">
        <v>2</v>
      </c>
      <c r="M55">
        <v>7.5</v>
      </c>
      <c r="N55">
        <v>8</v>
      </c>
      <c r="O55">
        <v>11</v>
      </c>
      <c r="P55">
        <v>206.3</v>
      </c>
      <c r="Q55">
        <v>104.7</v>
      </c>
      <c r="R55">
        <v>14</v>
      </c>
      <c r="S55">
        <v>75</v>
      </c>
      <c r="T55">
        <v>34</v>
      </c>
      <c r="U55">
        <v>33</v>
      </c>
      <c r="V55">
        <v>6.5</v>
      </c>
      <c r="W55">
        <v>6.7</v>
      </c>
      <c r="X55">
        <v>7.1</v>
      </c>
      <c r="Y55">
        <v>-50.6</v>
      </c>
    </row>
    <row r="56" spans="1:25" x14ac:dyDescent="0.45">
      <c r="A56">
        <v>15</v>
      </c>
      <c r="B56" t="s">
        <v>94</v>
      </c>
      <c r="C56">
        <v>7</v>
      </c>
      <c r="D56">
        <v>160</v>
      </c>
      <c r="E56">
        <v>256</v>
      </c>
      <c r="F56">
        <v>62.5</v>
      </c>
      <c r="G56">
        <v>1458</v>
      </c>
      <c r="H56">
        <v>8</v>
      </c>
      <c r="I56">
        <v>3.1</v>
      </c>
      <c r="J56">
        <v>4</v>
      </c>
      <c r="K56">
        <v>38</v>
      </c>
      <c r="L56">
        <v>1.6</v>
      </c>
      <c r="M56">
        <v>6.4</v>
      </c>
      <c r="N56">
        <v>6.3</v>
      </c>
      <c r="O56">
        <v>10.199999999999999</v>
      </c>
      <c r="P56">
        <v>208.3</v>
      </c>
      <c r="Q56">
        <v>84.6</v>
      </c>
      <c r="R56">
        <v>26</v>
      </c>
      <c r="S56">
        <v>171</v>
      </c>
      <c r="T56">
        <v>58</v>
      </c>
      <c r="U56">
        <v>35</v>
      </c>
      <c r="V56">
        <v>9.1999999999999993</v>
      </c>
      <c r="W56">
        <v>5.2</v>
      </c>
      <c r="X56">
        <v>5.0999999999999996</v>
      </c>
      <c r="Y56">
        <v>23.27</v>
      </c>
    </row>
    <row r="57" spans="1:25" x14ac:dyDescent="0.45">
      <c r="A57">
        <v>16</v>
      </c>
      <c r="B57" t="s">
        <v>97</v>
      </c>
      <c r="C57">
        <v>7</v>
      </c>
      <c r="D57">
        <v>150</v>
      </c>
      <c r="E57">
        <v>205</v>
      </c>
      <c r="F57">
        <v>73.2</v>
      </c>
      <c r="G57">
        <v>1470</v>
      </c>
      <c r="H57">
        <v>9</v>
      </c>
      <c r="I57">
        <v>4.4000000000000004</v>
      </c>
      <c r="J57">
        <v>4</v>
      </c>
      <c r="K57">
        <v>19</v>
      </c>
      <c r="L57">
        <v>2</v>
      </c>
      <c r="M57">
        <v>7.6</v>
      </c>
      <c r="N57">
        <v>7.6</v>
      </c>
      <c r="O57">
        <v>10.4</v>
      </c>
      <c r="P57">
        <v>210</v>
      </c>
      <c r="Q57">
        <v>101.3</v>
      </c>
      <c r="R57">
        <v>13</v>
      </c>
      <c r="S57">
        <v>93</v>
      </c>
      <c r="T57">
        <v>35</v>
      </c>
      <c r="U57">
        <v>30</v>
      </c>
      <c r="V57">
        <v>6</v>
      </c>
      <c r="W57">
        <v>6.7</v>
      </c>
      <c r="X57">
        <v>6.7</v>
      </c>
      <c r="Y57">
        <v>-51.35</v>
      </c>
    </row>
    <row r="58" spans="1:25" x14ac:dyDescent="0.45">
      <c r="A58">
        <v>17</v>
      </c>
      <c r="B58" t="s">
        <v>93</v>
      </c>
      <c r="C58">
        <v>6</v>
      </c>
      <c r="D58">
        <v>148</v>
      </c>
      <c r="E58">
        <v>216</v>
      </c>
      <c r="F58">
        <v>68.5</v>
      </c>
      <c r="G58">
        <v>1479</v>
      </c>
      <c r="H58">
        <v>14</v>
      </c>
      <c r="I58">
        <v>6.5</v>
      </c>
      <c r="J58">
        <v>1</v>
      </c>
      <c r="K58">
        <v>14</v>
      </c>
      <c r="L58">
        <v>0.5</v>
      </c>
      <c r="M58">
        <v>7.1</v>
      </c>
      <c r="N58">
        <v>8.1999999999999993</v>
      </c>
      <c r="O58">
        <v>10.4</v>
      </c>
      <c r="P58">
        <v>246.5</v>
      </c>
      <c r="Q58">
        <v>108.4</v>
      </c>
      <c r="R58">
        <v>8</v>
      </c>
      <c r="S58">
        <v>53</v>
      </c>
      <c r="T58">
        <v>28</v>
      </c>
      <c r="U58">
        <v>25</v>
      </c>
      <c r="V58">
        <v>3.6</v>
      </c>
      <c r="W58">
        <v>6.6</v>
      </c>
      <c r="X58">
        <v>7.7</v>
      </c>
      <c r="Y58">
        <v>-64.23</v>
      </c>
    </row>
    <row r="59" spans="1:25" x14ac:dyDescent="0.45">
      <c r="A59">
        <v>18</v>
      </c>
      <c r="B59" t="s">
        <v>87</v>
      </c>
      <c r="C59">
        <v>7</v>
      </c>
      <c r="D59">
        <v>150</v>
      </c>
      <c r="E59">
        <v>238</v>
      </c>
      <c r="F59">
        <v>63</v>
      </c>
      <c r="G59">
        <v>1486</v>
      </c>
      <c r="H59">
        <v>14</v>
      </c>
      <c r="I59">
        <v>5.9</v>
      </c>
      <c r="J59">
        <v>7</v>
      </c>
      <c r="K59">
        <v>42</v>
      </c>
      <c r="L59">
        <v>2.9</v>
      </c>
      <c r="M59">
        <v>6.8</v>
      </c>
      <c r="N59">
        <v>6.7</v>
      </c>
      <c r="O59">
        <v>10.9</v>
      </c>
      <c r="P59">
        <v>212.3</v>
      </c>
      <c r="Q59">
        <v>90.5</v>
      </c>
      <c r="R59">
        <v>23</v>
      </c>
      <c r="S59">
        <v>144</v>
      </c>
      <c r="T59">
        <v>42</v>
      </c>
      <c r="U59">
        <v>28</v>
      </c>
      <c r="V59">
        <v>8.8000000000000007</v>
      </c>
      <c r="W59">
        <v>5.7</v>
      </c>
      <c r="X59">
        <v>5.6</v>
      </c>
      <c r="Y59">
        <v>-16.670000000000002</v>
      </c>
    </row>
    <row r="60" spans="1:25" x14ac:dyDescent="0.45">
      <c r="A60">
        <v>19</v>
      </c>
      <c r="B60" t="s">
        <v>107</v>
      </c>
      <c r="C60">
        <v>7</v>
      </c>
      <c r="D60">
        <v>152</v>
      </c>
      <c r="E60">
        <v>231</v>
      </c>
      <c r="F60">
        <v>65.8</v>
      </c>
      <c r="G60">
        <v>1516</v>
      </c>
      <c r="H60">
        <v>11</v>
      </c>
      <c r="I60">
        <v>4.8</v>
      </c>
      <c r="K60">
        <v>21</v>
      </c>
      <c r="M60">
        <v>6.8</v>
      </c>
      <c r="N60">
        <v>7.8</v>
      </c>
      <c r="O60">
        <v>10.4</v>
      </c>
      <c r="P60">
        <v>216.6</v>
      </c>
      <c r="Q60">
        <v>101.2</v>
      </c>
      <c r="R60">
        <v>9</v>
      </c>
      <c r="S60">
        <v>60</v>
      </c>
      <c r="T60">
        <v>19</v>
      </c>
      <c r="U60">
        <v>33</v>
      </c>
      <c r="V60">
        <v>3.8</v>
      </c>
      <c r="W60">
        <v>6.3</v>
      </c>
      <c r="X60">
        <v>7.2</v>
      </c>
      <c r="Y60">
        <v>-37.590000000000003</v>
      </c>
    </row>
    <row r="61" spans="1:25" x14ac:dyDescent="0.45">
      <c r="A61">
        <v>20</v>
      </c>
      <c r="B61" t="s">
        <v>78</v>
      </c>
      <c r="C61">
        <v>7</v>
      </c>
      <c r="D61">
        <v>145</v>
      </c>
      <c r="E61">
        <v>244</v>
      </c>
      <c r="F61">
        <v>59.4</v>
      </c>
      <c r="G61">
        <v>1549</v>
      </c>
      <c r="H61">
        <v>7</v>
      </c>
      <c r="I61">
        <v>2.9</v>
      </c>
      <c r="J61">
        <v>5</v>
      </c>
      <c r="K61">
        <v>36</v>
      </c>
      <c r="L61">
        <v>2</v>
      </c>
      <c r="M61">
        <v>6.6</v>
      </c>
      <c r="N61">
        <v>6.3</v>
      </c>
      <c r="O61">
        <v>11.1</v>
      </c>
      <c r="P61">
        <v>221.3</v>
      </c>
      <c r="Q61">
        <v>80.099999999999994</v>
      </c>
      <c r="R61">
        <v>11</v>
      </c>
      <c r="S61">
        <v>61</v>
      </c>
      <c r="T61">
        <v>38</v>
      </c>
      <c r="U61">
        <v>25</v>
      </c>
      <c r="V61">
        <v>4.3</v>
      </c>
      <c r="W61">
        <v>6.1</v>
      </c>
      <c r="X61">
        <v>5.7</v>
      </c>
      <c r="Y61">
        <v>-19.14</v>
      </c>
    </row>
    <row r="62" spans="1:25" x14ac:dyDescent="0.45">
      <c r="A62">
        <v>21</v>
      </c>
      <c r="B62" t="s">
        <v>96</v>
      </c>
      <c r="C62">
        <v>6</v>
      </c>
      <c r="D62">
        <v>156</v>
      </c>
      <c r="E62">
        <v>237</v>
      </c>
      <c r="F62">
        <v>65.8</v>
      </c>
      <c r="G62">
        <v>1553</v>
      </c>
      <c r="H62">
        <v>10</v>
      </c>
      <c r="I62">
        <v>4.2</v>
      </c>
      <c r="J62">
        <v>5</v>
      </c>
      <c r="K62">
        <v>37</v>
      </c>
      <c r="L62">
        <v>2.1</v>
      </c>
      <c r="M62">
        <v>7.1</v>
      </c>
      <c r="N62">
        <v>7</v>
      </c>
      <c r="O62">
        <v>10.9</v>
      </c>
      <c r="P62">
        <v>258.8</v>
      </c>
      <c r="Q62">
        <v>92</v>
      </c>
      <c r="R62">
        <v>22</v>
      </c>
      <c r="S62">
        <v>141</v>
      </c>
      <c r="T62">
        <v>59</v>
      </c>
      <c r="U62">
        <v>37</v>
      </c>
      <c r="V62">
        <v>8.5</v>
      </c>
      <c r="W62">
        <v>6</v>
      </c>
      <c r="X62">
        <v>5.9</v>
      </c>
      <c r="Y62">
        <v>-29.98</v>
      </c>
    </row>
    <row r="63" spans="1:25" x14ac:dyDescent="0.45">
      <c r="A63">
        <v>22</v>
      </c>
      <c r="B63" t="s">
        <v>101</v>
      </c>
      <c r="C63">
        <v>7</v>
      </c>
      <c r="D63">
        <v>159</v>
      </c>
      <c r="E63">
        <v>236</v>
      </c>
      <c r="F63">
        <v>67.400000000000006</v>
      </c>
      <c r="G63">
        <v>1576</v>
      </c>
      <c r="H63">
        <v>11</v>
      </c>
      <c r="I63">
        <v>4.7</v>
      </c>
      <c r="J63">
        <v>3</v>
      </c>
      <c r="K63">
        <v>25</v>
      </c>
      <c r="L63">
        <v>1.3</v>
      </c>
      <c r="M63">
        <v>7.1</v>
      </c>
      <c r="N63">
        <v>7.5</v>
      </c>
      <c r="O63">
        <v>10.5</v>
      </c>
      <c r="P63">
        <v>225.1</v>
      </c>
      <c r="Q63">
        <v>98.1</v>
      </c>
      <c r="R63">
        <v>15</v>
      </c>
      <c r="S63">
        <v>101</v>
      </c>
      <c r="T63">
        <v>31</v>
      </c>
      <c r="U63">
        <v>43</v>
      </c>
      <c r="V63">
        <v>6</v>
      </c>
      <c r="W63">
        <v>6.3</v>
      </c>
      <c r="X63">
        <v>6.6</v>
      </c>
      <c r="Y63">
        <v>-63.51</v>
      </c>
    </row>
    <row r="64" spans="1:25" x14ac:dyDescent="0.45">
      <c r="A64">
        <v>23</v>
      </c>
      <c r="B64" t="s">
        <v>76</v>
      </c>
      <c r="C64">
        <v>7</v>
      </c>
      <c r="D64">
        <v>156</v>
      </c>
      <c r="E64">
        <v>228</v>
      </c>
      <c r="F64">
        <v>68.400000000000006</v>
      </c>
      <c r="G64">
        <v>1603</v>
      </c>
      <c r="H64">
        <v>11</v>
      </c>
      <c r="I64">
        <v>4.8</v>
      </c>
      <c r="J64">
        <v>5</v>
      </c>
      <c r="K64">
        <v>30</v>
      </c>
      <c r="L64">
        <v>2.2000000000000002</v>
      </c>
      <c r="M64">
        <v>7.7</v>
      </c>
      <c r="N64">
        <v>7.7</v>
      </c>
      <c r="O64">
        <v>11.3</v>
      </c>
      <c r="P64">
        <v>229</v>
      </c>
      <c r="Q64">
        <v>98.2</v>
      </c>
      <c r="R64">
        <v>20</v>
      </c>
      <c r="S64">
        <v>158</v>
      </c>
      <c r="T64">
        <v>44</v>
      </c>
      <c r="U64">
        <v>45</v>
      </c>
      <c r="V64">
        <v>8.1</v>
      </c>
      <c r="W64">
        <v>6.5</v>
      </c>
      <c r="X64">
        <v>6.4</v>
      </c>
      <c r="Y64">
        <v>-23</v>
      </c>
    </row>
    <row r="65" spans="1:25" x14ac:dyDescent="0.45">
      <c r="A65">
        <v>24</v>
      </c>
      <c r="B65" t="s">
        <v>88</v>
      </c>
      <c r="C65">
        <v>7</v>
      </c>
      <c r="D65">
        <v>180</v>
      </c>
      <c r="E65">
        <v>276</v>
      </c>
      <c r="F65">
        <v>65.2</v>
      </c>
      <c r="G65">
        <v>1611</v>
      </c>
      <c r="H65">
        <v>11</v>
      </c>
      <c r="I65">
        <v>4</v>
      </c>
      <c r="J65">
        <v>8</v>
      </c>
      <c r="K65">
        <v>40</v>
      </c>
      <c r="L65">
        <v>2.9</v>
      </c>
      <c r="M65">
        <v>6.4</v>
      </c>
      <c r="N65">
        <v>5.9</v>
      </c>
      <c r="O65">
        <v>9.9</v>
      </c>
      <c r="P65">
        <v>230.1</v>
      </c>
      <c r="Q65">
        <v>84.5</v>
      </c>
      <c r="R65">
        <v>23</v>
      </c>
      <c r="S65">
        <v>165</v>
      </c>
      <c r="T65">
        <v>57</v>
      </c>
      <c r="U65">
        <v>41</v>
      </c>
      <c r="V65">
        <v>7.7</v>
      </c>
      <c r="W65">
        <v>5.4</v>
      </c>
      <c r="X65">
        <v>4.9000000000000004</v>
      </c>
      <c r="Y65">
        <v>-31.32</v>
      </c>
    </row>
    <row r="66" spans="1:25" x14ac:dyDescent="0.45">
      <c r="A66">
        <v>25</v>
      </c>
      <c r="B66" t="s">
        <v>83</v>
      </c>
      <c r="C66">
        <v>7</v>
      </c>
      <c r="D66">
        <v>169</v>
      </c>
      <c r="E66">
        <v>266</v>
      </c>
      <c r="F66">
        <v>63.5</v>
      </c>
      <c r="G66">
        <v>1644</v>
      </c>
      <c r="H66">
        <v>8</v>
      </c>
      <c r="I66">
        <v>3</v>
      </c>
      <c r="J66">
        <v>4</v>
      </c>
      <c r="K66">
        <v>40</v>
      </c>
      <c r="L66">
        <v>1.5</v>
      </c>
      <c r="M66">
        <v>6.5</v>
      </c>
      <c r="N66">
        <v>6.4</v>
      </c>
      <c r="O66">
        <v>10.199999999999999</v>
      </c>
      <c r="P66">
        <v>234.9</v>
      </c>
      <c r="Q66">
        <v>85.8</v>
      </c>
      <c r="R66">
        <v>12</v>
      </c>
      <c r="S66">
        <v>80</v>
      </c>
      <c r="T66">
        <v>35</v>
      </c>
      <c r="U66">
        <v>33</v>
      </c>
      <c r="V66">
        <v>4.3</v>
      </c>
      <c r="W66">
        <v>5.9</v>
      </c>
      <c r="X66">
        <v>5.8</v>
      </c>
      <c r="Y66">
        <v>-47.3</v>
      </c>
    </row>
    <row r="67" spans="1:25" x14ac:dyDescent="0.45">
      <c r="A67">
        <v>26</v>
      </c>
      <c r="B67" t="s">
        <v>100</v>
      </c>
      <c r="C67">
        <v>7</v>
      </c>
      <c r="D67">
        <v>156</v>
      </c>
      <c r="E67">
        <v>216</v>
      </c>
      <c r="F67">
        <v>72.2</v>
      </c>
      <c r="G67">
        <v>1650</v>
      </c>
      <c r="H67">
        <v>10</v>
      </c>
      <c r="I67">
        <v>4.5999999999999996</v>
      </c>
      <c r="J67">
        <v>5</v>
      </c>
      <c r="K67">
        <v>20</v>
      </c>
      <c r="L67">
        <v>2.2999999999999998</v>
      </c>
      <c r="M67">
        <v>8.1</v>
      </c>
      <c r="N67">
        <v>8</v>
      </c>
      <c r="O67">
        <v>11.3</v>
      </c>
      <c r="P67">
        <v>235.7</v>
      </c>
      <c r="Q67">
        <v>102</v>
      </c>
      <c r="R67">
        <v>18</v>
      </c>
      <c r="S67">
        <v>109</v>
      </c>
      <c r="T67">
        <v>35</v>
      </c>
      <c r="U67">
        <v>39</v>
      </c>
      <c r="V67">
        <v>7.7</v>
      </c>
      <c r="W67">
        <v>7.1</v>
      </c>
      <c r="X67">
        <v>6.9</v>
      </c>
      <c r="Y67">
        <v>-36.43</v>
      </c>
    </row>
    <row r="68" spans="1:25" x14ac:dyDescent="0.45">
      <c r="A68">
        <v>27</v>
      </c>
      <c r="B68" t="s">
        <v>92</v>
      </c>
      <c r="C68">
        <v>7</v>
      </c>
      <c r="D68">
        <v>138</v>
      </c>
      <c r="E68">
        <v>215</v>
      </c>
      <c r="F68">
        <v>64.2</v>
      </c>
      <c r="G68">
        <v>1668</v>
      </c>
      <c r="H68">
        <v>12</v>
      </c>
      <c r="I68">
        <v>5.6</v>
      </c>
      <c r="J68">
        <v>2</v>
      </c>
      <c r="K68">
        <v>31</v>
      </c>
      <c r="L68">
        <v>0.9</v>
      </c>
      <c r="M68">
        <v>8.3000000000000007</v>
      </c>
      <c r="N68">
        <v>9</v>
      </c>
      <c r="O68">
        <v>13</v>
      </c>
      <c r="P68">
        <v>238.3</v>
      </c>
      <c r="Q68">
        <v>105</v>
      </c>
      <c r="R68">
        <v>19</v>
      </c>
      <c r="S68">
        <v>120</v>
      </c>
      <c r="T68">
        <v>42</v>
      </c>
      <c r="U68">
        <v>37</v>
      </c>
      <c r="V68">
        <v>8.1</v>
      </c>
      <c r="W68">
        <v>7.1</v>
      </c>
      <c r="X68">
        <v>7.8</v>
      </c>
      <c r="Y68">
        <v>-43.4</v>
      </c>
    </row>
    <row r="69" spans="1:25" x14ac:dyDescent="0.45">
      <c r="A69">
        <v>28</v>
      </c>
      <c r="B69" t="s">
        <v>105</v>
      </c>
      <c r="C69">
        <v>7</v>
      </c>
      <c r="D69">
        <v>175</v>
      </c>
      <c r="E69">
        <v>275</v>
      </c>
      <c r="F69">
        <v>63.6</v>
      </c>
      <c r="G69">
        <v>1717</v>
      </c>
      <c r="H69">
        <v>9</v>
      </c>
      <c r="I69">
        <v>3.3</v>
      </c>
      <c r="J69">
        <v>4</v>
      </c>
      <c r="K69">
        <v>40</v>
      </c>
      <c r="L69">
        <v>1.5</v>
      </c>
      <c r="M69">
        <v>6.6</v>
      </c>
      <c r="N69">
        <v>6.6</v>
      </c>
      <c r="O69">
        <v>10.4</v>
      </c>
      <c r="P69">
        <v>245.3</v>
      </c>
      <c r="Q69">
        <v>87.6</v>
      </c>
      <c r="R69">
        <v>15</v>
      </c>
      <c r="S69">
        <v>110</v>
      </c>
      <c r="T69">
        <v>40</v>
      </c>
      <c r="U69">
        <v>38</v>
      </c>
      <c r="V69">
        <v>5.2</v>
      </c>
      <c r="W69">
        <v>5.9</v>
      </c>
      <c r="X69">
        <v>5.9</v>
      </c>
      <c r="Y69">
        <v>-33.67</v>
      </c>
    </row>
    <row r="70" spans="1:25" x14ac:dyDescent="0.45">
      <c r="A70">
        <v>29</v>
      </c>
      <c r="B70" t="s">
        <v>98</v>
      </c>
      <c r="C70">
        <v>7</v>
      </c>
      <c r="D70">
        <v>159</v>
      </c>
      <c r="E70">
        <v>257</v>
      </c>
      <c r="F70">
        <v>61.9</v>
      </c>
      <c r="G70">
        <v>1720</v>
      </c>
      <c r="H70">
        <v>15</v>
      </c>
      <c r="I70">
        <v>5.8</v>
      </c>
      <c r="J70">
        <v>10</v>
      </c>
      <c r="K70">
        <v>45</v>
      </c>
      <c r="L70">
        <v>3.9</v>
      </c>
      <c r="M70">
        <v>6.9</v>
      </c>
      <c r="N70">
        <v>6.3</v>
      </c>
      <c r="O70">
        <v>11.2</v>
      </c>
      <c r="P70">
        <v>245.7</v>
      </c>
      <c r="Q70">
        <v>85.7</v>
      </c>
      <c r="R70">
        <v>8</v>
      </c>
      <c r="S70">
        <v>59</v>
      </c>
      <c r="T70">
        <v>35</v>
      </c>
      <c r="U70">
        <v>24</v>
      </c>
      <c r="V70">
        <v>3</v>
      </c>
      <c r="W70">
        <v>6.5</v>
      </c>
      <c r="X70">
        <v>5.9</v>
      </c>
      <c r="Y70">
        <v>-25.42</v>
      </c>
    </row>
    <row r="71" spans="1:25" x14ac:dyDescent="0.45">
      <c r="A71">
        <v>30</v>
      </c>
      <c r="B71" t="s">
        <v>84</v>
      </c>
      <c r="C71">
        <v>7</v>
      </c>
      <c r="D71">
        <v>182</v>
      </c>
      <c r="E71">
        <v>275</v>
      </c>
      <c r="F71">
        <v>66.2</v>
      </c>
      <c r="G71">
        <v>1788</v>
      </c>
      <c r="H71">
        <v>13</v>
      </c>
      <c r="I71">
        <v>4.7</v>
      </c>
      <c r="J71">
        <v>9</v>
      </c>
      <c r="K71">
        <v>34</v>
      </c>
      <c r="L71">
        <v>3.3</v>
      </c>
      <c r="M71">
        <v>7</v>
      </c>
      <c r="N71">
        <v>6.4</v>
      </c>
      <c r="O71">
        <v>10.5</v>
      </c>
      <c r="P71">
        <v>255.4</v>
      </c>
      <c r="Q71">
        <v>88.4</v>
      </c>
      <c r="R71">
        <v>19</v>
      </c>
      <c r="S71">
        <v>126</v>
      </c>
      <c r="T71">
        <v>54</v>
      </c>
      <c r="U71">
        <v>37</v>
      </c>
      <c r="V71">
        <v>6.5</v>
      </c>
      <c r="W71">
        <v>6.1</v>
      </c>
      <c r="X71">
        <v>5.6</v>
      </c>
      <c r="Y71">
        <v>-36.200000000000003</v>
      </c>
    </row>
    <row r="72" spans="1:25" x14ac:dyDescent="0.45">
      <c r="A72">
        <v>31</v>
      </c>
      <c r="B72" t="s">
        <v>102</v>
      </c>
      <c r="C72">
        <v>7</v>
      </c>
      <c r="D72">
        <v>162</v>
      </c>
      <c r="E72">
        <v>237</v>
      </c>
      <c r="F72">
        <v>68.400000000000006</v>
      </c>
      <c r="G72">
        <v>1800</v>
      </c>
      <c r="H72">
        <v>17</v>
      </c>
      <c r="I72">
        <v>7.2</v>
      </c>
      <c r="J72">
        <v>8</v>
      </c>
      <c r="K72">
        <v>30</v>
      </c>
      <c r="L72">
        <v>3.4</v>
      </c>
      <c r="M72">
        <v>7.8</v>
      </c>
      <c r="N72">
        <v>7.8</v>
      </c>
      <c r="O72">
        <v>11.5</v>
      </c>
      <c r="P72">
        <v>257.10000000000002</v>
      </c>
      <c r="Q72">
        <v>101.6</v>
      </c>
      <c r="R72">
        <v>11</v>
      </c>
      <c r="S72">
        <v>58</v>
      </c>
      <c r="T72">
        <v>28</v>
      </c>
      <c r="U72">
        <v>22</v>
      </c>
      <c r="V72">
        <v>4.4000000000000004</v>
      </c>
      <c r="W72">
        <v>7.3</v>
      </c>
      <c r="X72">
        <v>7.2</v>
      </c>
      <c r="Y72">
        <v>-70.36</v>
      </c>
    </row>
    <row r="73" spans="1:25" x14ac:dyDescent="0.45">
      <c r="A73">
        <v>32</v>
      </c>
      <c r="B73" t="s">
        <v>79</v>
      </c>
      <c r="C73">
        <v>7</v>
      </c>
      <c r="D73">
        <v>164</v>
      </c>
      <c r="E73">
        <v>238</v>
      </c>
      <c r="F73">
        <v>68.900000000000006</v>
      </c>
      <c r="G73">
        <v>1822</v>
      </c>
      <c r="H73">
        <v>16</v>
      </c>
      <c r="I73">
        <v>6.7</v>
      </c>
      <c r="J73">
        <v>3</v>
      </c>
      <c r="K73">
        <v>15</v>
      </c>
      <c r="L73">
        <v>1.3</v>
      </c>
      <c r="M73">
        <v>8.1</v>
      </c>
      <c r="N73">
        <v>8.9</v>
      </c>
      <c r="O73">
        <v>11.8</v>
      </c>
      <c r="P73">
        <v>260.3</v>
      </c>
      <c r="Q73">
        <v>110.6</v>
      </c>
      <c r="R73">
        <v>15</v>
      </c>
      <c r="S73">
        <v>116</v>
      </c>
      <c r="T73">
        <v>41</v>
      </c>
      <c r="U73">
        <v>34</v>
      </c>
      <c r="V73">
        <v>5.9</v>
      </c>
      <c r="W73">
        <v>7.2</v>
      </c>
      <c r="X73">
        <v>7.9</v>
      </c>
      <c r="Y73">
        <v>-64.13</v>
      </c>
    </row>
    <row r="74" spans="1:25" x14ac:dyDescent="0.45">
      <c r="B74" t="s">
        <v>108</v>
      </c>
      <c r="D74">
        <v>144.9</v>
      </c>
      <c r="E74">
        <v>221.2</v>
      </c>
      <c r="F74">
        <v>65.5</v>
      </c>
      <c r="G74">
        <v>1450</v>
      </c>
      <c r="H74">
        <v>10.6</v>
      </c>
      <c r="I74">
        <v>4.8</v>
      </c>
      <c r="J74">
        <v>4.5</v>
      </c>
      <c r="K74">
        <v>28.8</v>
      </c>
      <c r="L74">
        <v>2</v>
      </c>
      <c r="M74">
        <v>7</v>
      </c>
      <c r="N74">
        <v>7</v>
      </c>
      <c r="O74">
        <v>10.7</v>
      </c>
      <c r="P74">
        <v>214.8</v>
      </c>
      <c r="Q74">
        <v>93.3</v>
      </c>
      <c r="R74">
        <v>15.9</v>
      </c>
      <c r="S74">
        <v>101.6</v>
      </c>
      <c r="T74">
        <v>37.9</v>
      </c>
      <c r="U74">
        <v>33</v>
      </c>
      <c r="V74">
        <v>6.7</v>
      </c>
      <c r="W74">
        <v>6.11</v>
      </c>
      <c r="X74">
        <v>6.1</v>
      </c>
      <c r="Y74">
        <v>-29.5</v>
      </c>
    </row>
    <row r="75" spans="1:25" x14ac:dyDescent="0.45">
      <c r="B75" t="s">
        <v>109</v>
      </c>
      <c r="D75">
        <v>4636</v>
      </c>
      <c r="E75">
        <v>7078</v>
      </c>
      <c r="F75">
        <v>65.5</v>
      </c>
      <c r="G75">
        <v>46400</v>
      </c>
      <c r="H75">
        <v>338</v>
      </c>
      <c r="I75">
        <v>4.8</v>
      </c>
      <c r="J75">
        <v>145</v>
      </c>
      <c r="K75">
        <v>920</v>
      </c>
      <c r="L75">
        <v>2</v>
      </c>
      <c r="M75">
        <v>7</v>
      </c>
      <c r="N75">
        <v>7</v>
      </c>
      <c r="O75">
        <v>10.7</v>
      </c>
      <c r="P75">
        <v>214.8</v>
      </c>
      <c r="Q75">
        <v>93.3</v>
      </c>
      <c r="R75">
        <v>510</v>
      </c>
      <c r="S75">
        <v>3250</v>
      </c>
      <c r="T75">
        <v>1212</v>
      </c>
      <c r="U75">
        <v>1055</v>
      </c>
      <c r="V75">
        <v>6.7</v>
      </c>
      <c r="W75">
        <v>6.11</v>
      </c>
      <c r="X75">
        <v>6.1</v>
      </c>
    </row>
    <row r="76" spans="1:25" x14ac:dyDescent="0.45">
      <c r="B76" t="s">
        <v>110</v>
      </c>
      <c r="D76">
        <v>21.5</v>
      </c>
      <c r="E76">
        <v>32.799999999999997</v>
      </c>
      <c r="F76">
        <v>65.5</v>
      </c>
      <c r="G76">
        <v>214.8</v>
      </c>
      <c r="H76">
        <v>1.6</v>
      </c>
      <c r="I76">
        <v>4.8</v>
      </c>
      <c r="J76">
        <v>0.7</v>
      </c>
      <c r="K76">
        <v>4.3</v>
      </c>
      <c r="L76">
        <v>2</v>
      </c>
      <c r="M76">
        <v>7</v>
      </c>
      <c r="N76">
        <v>7</v>
      </c>
      <c r="O76">
        <v>10.7</v>
      </c>
      <c r="P76">
        <v>214.8</v>
      </c>
      <c r="Q76">
        <v>93.3</v>
      </c>
      <c r="R76">
        <v>2.4</v>
      </c>
      <c r="S76">
        <v>15</v>
      </c>
      <c r="T76">
        <v>5.6</v>
      </c>
      <c r="U76">
        <v>4.9000000000000004</v>
      </c>
      <c r="V76">
        <v>6.7</v>
      </c>
      <c r="W76">
        <v>6.11</v>
      </c>
      <c r="X76">
        <v>6.1</v>
      </c>
    </row>
    <row r="79" spans="1:25" x14ac:dyDescent="0.45">
      <c r="A79" s="25" t="s">
        <v>167</v>
      </c>
      <c r="B79" s="25"/>
      <c r="C79" s="25"/>
    </row>
    <row r="80" spans="1:25" x14ac:dyDescent="0.45">
      <c r="A80" t="s">
        <v>54</v>
      </c>
      <c r="B80" t="s">
        <v>55</v>
      </c>
      <c r="C80" t="s">
        <v>56</v>
      </c>
      <c r="D80" t="s">
        <v>65</v>
      </c>
      <c r="E80" t="s">
        <v>58</v>
      </c>
      <c r="F80" t="s">
        <v>66</v>
      </c>
      <c r="G80" t="s">
        <v>69</v>
      </c>
      <c r="H80" t="s">
        <v>132</v>
      </c>
      <c r="I80" t="s">
        <v>74</v>
      </c>
    </row>
    <row r="81" spans="1:9" x14ac:dyDescent="0.45">
      <c r="A81">
        <v>1</v>
      </c>
      <c r="B81" t="s">
        <v>81</v>
      </c>
      <c r="C81">
        <v>6</v>
      </c>
      <c r="D81">
        <v>130</v>
      </c>
      <c r="E81">
        <v>459</v>
      </c>
      <c r="F81">
        <v>3</v>
      </c>
      <c r="G81">
        <v>3.5</v>
      </c>
      <c r="H81">
        <v>76.5</v>
      </c>
      <c r="I81">
        <v>9.98</v>
      </c>
    </row>
    <row r="82" spans="1:9" x14ac:dyDescent="0.45">
      <c r="A82">
        <v>2</v>
      </c>
      <c r="B82" t="s">
        <v>88</v>
      </c>
      <c r="C82">
        <v>7</v>
      </c>
      <c r="D82">
        <v>161</v>
      </c>
      <c r="E82">
        <v>530</v>
      </c>
      <c r="F82">
        <v>2</v>
      </c>
      <c r="G82">
        <v>3.3</v>
      </c>
      <c r="H82">
        <v>75.7</v>
      </c>
      <c r="I82">
        <v>22.43</v>
      </c>
    </row>
    <row r="83" spans="1:9" x14ac:dyDescent="0.45">
      <c r="A83">
        <v>3</v>
      </c>
      <c r="B83" t="s">
        <v>100</v>
      </c>
      <c r="C83">
        <v>7</v>
      </c>
      <c r="D83">
        <v>157</v>
      </c>
      <c r="E83">
        <v>540</v>
      </c>
      <c r="F83">
        <v>3</v>
      </c>
      <c r="G83">
        <v>3.4</v>
      </c>
      <c r="H83">
        <v>77.099999999999994</v>
      </c>
      <c r="I83">
        <v>16.96</v>
      </c>
    </row>
    <row r="84" spans="1:9" x14ac:dyDescent="0.45">
      <c r="A84">
        <v>4</v>
      </c>
      <c r="B84" t="s">
        <v>80</v>
      </c>
      <c r="C84">
        <v>6</v>
      </c>
      <c r="D84">
        <v>149</v>
      </c>
      <c r="E84">
        <v>571</v>
      </c>
      <c r="F84">
        <v>7</v>
      </c>
      <c r="G84">
        <v>3.8</v>
      </c>
      <c r="H84">
        <v>95.2</v>
      </c>
      <c r="I84">
        <v>-0.87</v>
      </c>
    </row>
    <row r="85" spans="1:9" x14ac:dyDescent="0.45">
      <c r="A85">
        <v>5</v>
      </c>
      <c r="B85" t="s">
        <v>99</v>
      </c>
      <c r="C85">
        <v>7</v>
      </c>
      <c r="D85">
        <v>177</v>
      </c>
      <c r="E85">
        <v>577</v>
      </c>
      <c r="F85">
        <v>3</v>
      </c>
      <c r="G85">
        <v>3.3</v>
      </c>
      <c r="H85">
        <v>82.4</v>
      </c>
      <c r="I85">
        <v>36.58</v>
      </c>
    </row>
    <row r="86" spans="1:9" x14ac:dyDescent="0.45">
      <c r="A86">
        <v>6</v>
      </c>
      <c r="B86" t="s">
        <v>87</v>
      </c>
      <c r="C86">
        <v>7</v>
      </c>
      <c r="D86">
        <v>155</v>
      </c>
      <c r="E86">
        <v>614</v>
      </c>
      <c r="F86">
        <v>5</v>
      </c>
      <c r="G86">
        <v>4</v>
      </c>
      <c r="H86">
        <v>87.7</v>
      </c>
      <c r="I86">
        <v>8.99</v>
      </c>
    </row>
    <row r="87" spans="1:9" x14ac:dyDescent="0.45">
      <c r="A87">
        <v>7</v>
      </c>
      <c r="B87" t="s">
        <v>84</v>
      </c>
      <c r="C87">
        <v>7</v>
      </c>
      <c r="D87">
        <v>150</v>
      </c>
      <c r="E87">
        <v>632</v>
      </c>
      <c r="F87">
        <v>3</v>
      </c>
      <c r="G87">
        <v>4.2</v>
      </c>
      <c r="H87">
        <v>90.3</v>
      </c>
      <c r="I87">
        <v>-7.54</v>
      </c>
    </row>
    <row r="88" spans="1:9" x14ac:dyDescent="0.45">
      <c r="A88">
        <v>8</v>
      </c>
      <c r="B88" t="s">
        <v>98</v>
      </c>
      <c r="C88">
        <v>7</v>
      </c>
      <c r="D88">
        <v>162</v>
      </c>
      <c r="E88">
        <v>638</v>
      </c>
      <c r="F88">
        <v>4</v>
      </c>
      <c r="G88">
        <v>3.9</v>
      </c>
      <c r="H88">
        <v>91.1</v>
      </c>
      <c r="I88">
        <v>9.2899999999999991</v>
      </c>
    </row>
    <row r="89" spans="1:9" x14ac:dyDescent="0.45">
      <c r="A89">
        <v>9</v>
      </c>
      <c r="B89" t="s">
        <v>104</v>
      </c>
      <c r="C89">
        <v>7</v>
      </c>
      <c r="D89">
        <v>159</v>
      </c>
      <c r="E89">
        <v>648</v>
      </c>
      <c r="F89">
        <v>5</v>
      </c>
      <c r="G89">
        <v>4.0999999999999996</v>
      </c>
      <c r="H89">
        <v>92.6</v>
      </c>
      <c r="I89">
        <v>17.48</v>
      </c>
    </row>
    <row r="90" spans="1:9" x14ac:dyDescent="0.45">
      <c r="A90">
        <v>10</v>
      </c>
      <c r="B90" t="s">
        <v>91</v>
      </c>
      <c r="C90">
        <v>7</v>
      </c>
      <c r="D90">
        <v>170</v>
      </c>
      <c r="E90">
        <v>653</v>
      </c>
      <c r="F90">
        <v>4</v>
      </c>
      <c r="G90">
        <v>3.8</v>
      </c>
      <c r="H90">
        <v>93.3</v>
      </c>
      <c r="I90">
        <v>9.56</v>
      </c>
    </row>
    <row r="91" spans="1:9" x14ac:dyDescent="0.45">
      <c r="A91">
        <v>11</v>
      </c>
      <c r="B91" t="s">
        <v>76</v>
      </c>
      <c r="C91">
        <v>7</v>
      </c>
      <c r="D91">
        <v>176</v>
      </c>
      <c r="E91">
        <v>693</v>
      </c>
      <c r="F91">
        <v>7</v>
      </c>
      <c r="G91">
        <v>3.9</v>
      </c>
      <c r="H91">
        <v>99</v>
      </c>
      <c r="I91">
        <v>2.0499999999999998</v>
      </c>
    </row>
    <row r="92" spans="1:9" x14ac:dyDescent="0.45">
      <c r="A92">
        <v>12</v>
      </c>
      <c r="B92" t="s">
        <v>96</v>
      </c>
      <c r="C92">
        <v>6</v>
      </c>
      <c r="D92">
        <v>157</v>
      </c>
      <c r="E92">
        <v>695</v>
      </c>
      <c r="F92">
        <v>4</v>
      </c>
      <c r="G92">
        <v>4.4000000000000004</v>
      </c>
      <c r="H92">
        <v>115.8</v>
      </c>
      <c r="I92">
        <v>-9.56</v>
      </c>
    </row>
    <row r="93" spans="1:9" x14ac:dyDescent="0.45">
      <c r="A93">
        <v>13</v>
      </c>
      <c r="B93" t="s">
        <v>107</v>
      </c>
      <c r="C93">
        <v>7</v>
      </c>
      <c r="D93">
        <v>178</v>
      </c>
      <c r="E93">
        <v>706</v>
      </c>
      <c r="F93">
        <v>4</v>
      </c>
      <c r="G93">
        <v>4</v>
      </c>
      <c r="H93">
        <v>100.9</v>
      </c>
      <c r="I93">
        <v>2.04</v>
      </c>
    </row>
    <row r="94" spans="1:9" x14ac:dyDescent="0.45">
      <c r="A94">
        <v>14</v>
      </c>
      <c r="B94" t="s">
        <v>83</v>
      </c>
      <c r="C94">
        <v>7</v>
      </c>
      <c r="D94">
        <v>170</v>
      </c>
      <c r="E94">
        <v>706</v>
      </c>
      <c r="F94">
        <v>7</v>
      </c>
      <c r="G94">
        <v>4.2</v>
      </c>
      <c r="H94">
        <v>100.9</v>
      </c>
      <c r="I94">
        <v>4.97</v>
      </c>
    </row>
    <row r="95" spans="1:9" x14ac:dyDescent="0.45">
      <c r="A95">
        <v>15</v>
      </c>
      <c r="B95" t="s">
        <v>82</v>
      </c>
      <c r="C95">
        <v>6</v>
      </c>
      <c r="D95">
        <v>170</v>
      </c>
      <c r="E95">
        <v>706</v>
      </c>
      <c r="F95">
        <v>4</v>
      </c>
      <c r="G95">
        <v>4.2</v>
      </c>
      <c r="H95">
        <v>117.7</v>
      </c>
      <c r="I95">
        <v>-0.13</v>
      </c>
    </row>
    <row r="96" spans="1:9" x14ac:dyDescent="0.45">
      <c r="A96">
        <v>16</v>
      </c>
      <c r="B96" t="s">
        <v>101</v>
      </c>
      <c r="C96">
        <v>7</v>
      </c>
      <c r="D96">
        <v>183</v>
      </c>
      <c r="E96">
        <v>724</v>
      </c>
      <c r="F96">
        <v>9</v>
      </c>
      <c r="G96">
        <v>4</v>
      </c>
      <c r="H96">
        <v>103.4</v>
      </c>
      <c r="I96">
        <v>6.45</v>
      </c>
    </row>
    <row r="97" spans="1:9" x14ac:dyDescent="0.45">
      <c r="A97">
        <v>17</v>
      </c>
      <c r="B97" t="s">
        <v>85</v>
      </c>
      <c r="C97">
        <v>7</v>
      </c>
      <c r="D97">
        <v>163</v>
      </c>
      <c r="E97">
        <v>740</v>
      </c>
      <c r="F97">
        <v>6</v>
      </c>
      <c r="G97">
        <v>4.5</v>
      </c>
      <c r="H97">
        <v>105.7</v>
      </c>
      <c r="I97">
        <v>-9.11</v>
      </c>
    </row>
    <row r="98" spans="1:9" x14ac:dyDescent="0.45">
      <c r="A98">
        <v>18</v>
      </c>
      <c r="B98" t="s">
        <v>94</v>
      </c>
      <c r="C98">
        <v>7</v>
      </c>
      <c r="D98">
        <v>190</v>
      </c>
      <c r="E98">
        <v>741</v>
      </c>
      <c r="F98">
        <v>2</v>
      </c>
      <c r="G98">
        <v>3.9</v>
      </c>
      <c r="H98">
        <v>105.9</v>
      </c>
      <c r="I98">
        <v>-3.83</v>
      </c>
    </row>
    <row r="99" spans="1:9" x14ac:dyDescent="0.45">
      <c r="A99">
        <v>19</v>
      </c>
      <c r="B99" t="s">
        <v>103</v>
      </c>
      <c r="C99">
        <v>6</v>
      </c>
      <c r="D99">
        <v>157</v>
      </c>
      <c r="E99">
        <v>744</v>
      </c>
      <c r="F99">
        <v>4</v>
      </c>
      <c r="G99">
        <v>4.7</v>
      </c>
      <c r="H99">
        <v>124</v>
      </c>
      <c r="I99">
        <v>-8.44</v>
      </c>
    </row>
    <row r="100" spans="1:9" x14ac:dyDescent="0.45">
      <c r="A100">
        <v>20</v>
      </c>
      <c r="B100" t="s">
        <v>93</v>
      </c>
      <c r="C100">
        <v>6</v>
      </c>
      <c r="D100">
        <v>179</v>
      </c>
      <c r="E100">
        <v>806</v>
      </c>
      <c r="F100">
        <v>9</v>
      </c>
      <c r="G100">
        <v>4.5</v>
      </c>
      <c r="H100">
        <v>134.30000000000001</v>
      </c>
      <c r="I100">
        <v>-14.31</v>
      </c>
    </row>
    <row r="101" spans="1:9" x14ac:dyDescent="0.45">
      <c r="A101">
        <v>21</v>
      </c>
      <c r="B101" t="s">
        <v>89</v>
      </c>
      <c r="C101">
        <v>6</v>
      </c>
      <c r="D101">
        <v>155</v>
      </c>
      <c r="E101">
        <v>826</v>
      </c>
      <c r="F101">
        <v>4</v>
      </c>
      <c r="G101">
        <v>5.3</v>
      </c>
      <c r="H101">
        <v>137.69999999999999</v>
      </c>
      <c r="I101">
        <v>2.83</v>
      </c>
    </row>
    <row r="102" spans="1:9" x14ac:dyDescent="0.45">
      <c r="A102">
        <v>22</v>
      </c>
      <c r="B102" t="s">
        <v>90</v>
      </c>
      <c r="C102">
        <v>7</v>
      </c>
      <c r="D102">
        <v>171</v>
      </c>
      <c r="E102">
        <v>865</v>
      </c>
      <c r="F102">
        <v>10</v>
      </c>
      <c r="G102">
        <v>5.0999999999999996</v>
      </c>
      <c r="H102">
        <v>123.6</v>
      </c>
      <c r="I102">
        <v>-24.91</v>
      </c>
    </row>
    <row r="103" spans="1:9" x14ac:dyDescent="0.45">
      <c r="A103">
        <v>23</v>
      </c>
      <c r="B103" t="s">
        <v>92</v>
      </c>
      <c r="C103">
        <v>7</v>
      </c>
      <c r="D103">
        <v>203</v>
      </c>
      <c r="E103">
        <v>882</v>
      </c>
      <c r="F103">
        <v>5</v>
      </c>
      <c r="G103">
        <v>4.3</v>
      </c>
      <c r="H103">
        <v>126</v>
      </c>
      <c r="I103">
        <v>-6.27</v>
      </c>
    </row>
    <row r="104" spans="1:9" x14ac:dyDescent="0.45">
      <c r="A104">
        <v>24</v>
      </c>
      <c r="B104" t="s">
        <v>78</v>
      </c>
      <c r="C104">
        <v>7</v>
      </c>
      <c r="D104">
        <v>196</v>
      </c>
      <c r="E104">
        <v>895</v>
      </c>
      <c r="F104">
        <v>9</v>
      </c>
      <c r="G104">
        <v>4.5999999999999996</v>
      </c>
      <c r="H104">
        <v>127.9</v>
      </c>
      <c r="I104">
        <v>-20.100000000000001</v>
      </c>
    </row>
    <row r="105" spans="1:9" x14ac:dyDescent="0.45">
      <c r="A105">
        <v>25</v>
      </c>
      <c r="B105" t="s">
        <v>106</v>
      </c>
      <c r="C105">
        <v>7</v>
      </c>
      <c r="D105">
        <v>219</v>
      </c>
      <c r="E105">
        <v>905</v>
      </c>
      <c r="F105">
        <v>5</v>
      </c>
      <c r="G105">
        <v>4.0999999999999996</v>
      </c>
      <c r="H105">
        <v>129.30000000000001</v>
      </c>
      <c r="I105">
        <v>-2.57</v>
      </c>
    </row>
    <row r="106" spans="1:9" x14ac:dyDescent="0.45">
      <c r="A106">
        <v>26</v>
      </c>
      <c r="B106" t="s">
        <v>75</v>
      </c>
      <c r="C106">
        <v>7</v>
      </c>
      <c r="D106">
        <v>218</v>
      </c>
      <c r="E106">
        <v>906</v>
      </c>
      <c r="F106">
        <v>6</v>
      </c>
      <c r="G106">
        <v>4.2</v>
      </c>
      <c r="H106">
        <v>129.4</v>
      </c>
      <c r="I106">
        <v>7.66</v>
      </c>
    </row>
    <row r="107" spans="1:9" x14ac:dyDescent="0.45">
      <c r="A107">
        <v>27</v>
      </c>
      <c r="B107" t="s">
        <v>105</v>
      </c>
      <c r="C107">
        <v>7</v>
      </c>
      <c r="D107">
        <v>175</v>
      </c>
      <c r="E107">
        <v>915</v>
      </c>
      <c r="F107">
        <v>9</v>
      </c>
      <c r="G107">
        <v>5.2</v>
      </c>
      <c r="H107">
        <v>130.69999999999999</v>
      </c>
      <c r="I107">
        <v>-28.57</v>
      </c>
    </row>
    <row r="108" spans="1:9" x14ac:dyDescent="0.45">
      <c r="A108">
        <v>28</v>
      </c>
      <c r="B108" t="s">
        <v>77</v>
      </c>
      <c r="C108">
        <v>6</v>
      </c>
      <c r="D108">
        <v>163</v>
      </c>
      <c r="E108">
        <v>938</v>
      </c>
      <c r="F108">
        <v>9</v>
      </c>
      <c r="G108">
        <v>5.8</v>
      </c>
      <c r="H108">
        <v>156.30000000000001</v>
      </c>
      <c r="I108">
        <v>-31.75</v>
      </c>
    </row>
    <row r="109" spans="1:9" x14ac:dyDescent="0.45">
      <c r="A109">
        <v>29</v>
      </c>
      <c r="B109" t="s">
        <v>102</v>
      </c>
      <c r="C109">
        <v>7</v>
      </c>
      <c r="D109">
        <v>206</v>
      </c>
      <c r="E109">
        <v>961</v>
      </c>
      <c r="F109">
        <v>8</v>
      </c>
      <c r="G109">
        <v>4.7</v>
      </c>
      <c r="H109">
        <v>137.30000000000001</v>
      </c>
      <c r="I109">
        <v>-18.71</v>
      </c>
    </row>
    <row r="110" spans="1:9" x14ac:dyDescent="0.45">
      <c r="A110">
        <v>30</v>
      </c>
      <c r="B110" t="s">
        <v>97</v>
      </c>
      <c r="C110">
        <v>7</v>
      </c>
      <c r="D110">
        <v>215</v>
      </c>
      <c r="E110">
        <v>977</v>
      </c>
      <c r="F110">
        <v>12</v>
      </c>
      <c r="G110">
        <v>4.5</v>
      </c>
      <c r="H110">
        <v>139.6</v>
      </c>
      <c r="I110">
        <v>-9.9600000000000009</v>
      </c>
    </row>
    <row r="111" spans="1:9" x14ac:dyDescent="0.45">
      <c r="A111">
        <v>31</v>
      </c>
      <c r="B111" t="s">
        <v>79</v>
      </c>
      <c r="C111">
        <v>7</v>
      </c>
      <c r="D111">
        <v>211</v>
      </c>
      <c r="E111">
        <v>989</v>
      </c>
      <c r="F111">
        <v>8</v>
      </c>
      <c r="G111">
        <v>4.7</v>
      </c>
      <c r="H111">
        <v>141.30000000000001</v>
      </c>
      <c r="I111">
        <v>-25.68</v>
      </c>
    </row>
    <row r="112" spans="1:9" x14ac:dyDescent="0.45">
      <c r="A112">
        <v>32</v>
      </c>
      <c r="B112" t="s">
        <v>95</v>
      </c>
      <c r="C112">
        <v>7</v>
      </c>
      <c r="D112">
        <v>214</v>
      </c>
      <c r="E112">
        <v>1115</v>
      </c>
      <c r="F112">
        <v>9</v>
      </c>
      <c r="G112">
        <v>5.2</v>
      </c>
      <c r="H112">
        <v>159.30000000000001</v>
      </c>
      <c r="I112">
        <v>-15.54</v>
      </c>
    </row>
    <row r="113" spans="1:21" x14ac:dyDescent="0.45">
      <c r="B113" t="s">
        <v>108</v>
      </c>
      <c r="D113">
        <v>176</v>
      </c>
      <c r="E113">
        <v>759.3</v>
      </c>
      <c r="F113">
        <v>5.9</v>
      </c>
      <c r="G113">
        <v>4.3</v>
      </c>
      <c r="H113">
        <v>112.5</v>
      </c>
      <c r="I113">
        <v>-2.5</v>
      </c>
    </row>
    <row r="114" spans="1:21" x14ac:dyDescent="0.45">
      <c r="B114" t="s">
        <v>109</v>
      </c>
      <c r="D114">
        <v>5639</v>
      </c>
      <c r="E114">
        <v>24297</v>
      </c>
      <c r="F114">
        <v>189</v>
      </c>
      <c r="G114">
        <v>4.3</v>
      </c>
      <c r="H114">
        <v>112.5</v>
      </c>
    </row>
    <row r="115" spans="1:21" x14ac:dyDescent="0.45">
      <c r="B115" t="s">
        <v>110</v>
      </c>
      <c r="D115">
        <v>26</v>
      </c>
      <c r="E115">
        <v>112.5</v>
      </c>
      <c r="F115">
        <v>0.9</v>
      </c>
      <c r="G115">
        <v>4.3</v>
      </c>
      <c r="H115">
        <v>112.5</v>
      </c>
    </row>
    <row r="118" spans="1:21" x14ac:dyDescent="0.45">
      <c r="A118" s="25" t="s">
        <v>168</v>
      </c>
      <c r="B118" s="25"/>
      <c r="C118" s="25"/>
    </row>
    <row r="119" spans="1:21" x14ac:dyDescent="0.45">
      <c r="A119" t="s">
        <v>54</v>
      </c>
      <c r="B119" t="s">
        <v>55</v>
      </c>
      <c r="C119" t="s">
        <v>56</v>
      </c>
      <c r="D119" t="s">
        <v>139</v>
      </c>
      <c r="E119" t="s">
        <v>140</v>
      </c>
      <c r="F119" t="s">
        <v>141</v>
      </c>
      <c r="G119" t="s">
        <v>142</v>
      </c>
      <c r="H119" t="s">
        <v>143</v>
      </c>
      <c r="I119" t="s">
        <v>144</v>
      </c>
      <c r="J119" t="s">
        <v>145</v>
      </c>
      <c r="K119" t="s">
        <v>146</v>
      </c>
      <c r="L119" t="s">
        <v>147</v>
      </c>
      <c r="M119" t="s">
        <v>148</v>
      </c>
      <c r="N119" t="s">
        <v>149</v>
      </c>
      <c r="O119" t="s">
        <v>150</v>
      </c>
      <c r="P119" t="s">
        <v>151</v>
      </c>
      <c r="Q119" t="s">
        <v>152</v>
      </c>
      <c r="R119" t="s">
        <v>153</v>
      </c>
      <c r="S119" t="s">
        <v>154</v>
      </c>
      <c r="T119" t="s">
        <v>155</v>
      </c>
      <c r="U119" t="s">
        <v>156</v>
      </c>
    </row>
    <row r="120" spans="1:21" x14ac:dyDescent="0.45">
      <c r="A120">
        <v>1</v>
      </c>
      <c r="B120" t="s">
        <v>80</v>
      </c>
      <c r="C120">
        <v>6</v>
      </c>
      <c r="D120">
        <v>7</v>
      </c>
      <c r="E120">
        <v>4</v>
      </c>
      <c r="K120">
        <v>11</v>
      </c>
      <c r="M120">
        <v>1</v>
      </c>
      <c r="O120">
        <v>10</v>
      </c>
      <c r="P120">
        <v>10</v>
      </c>
      <c r="Q120">
        <v>4</v>
      </c>
      <c r="R120">
        <v>10</v>
      </c>
      <c r="T120">
        <v>88</v>
      </c>
      <c r="U120">
        <v>14.7</v>
      </c>
    </row>
    <row r="121" spans="1:21" x14ac:dyDescent="0.45">
      <c r="A121">
        <v>2</v>
      </c>
      <c r="B121" t="s">
        <v>94</v>
      </c>
      <c r="C121">
        <v>7</v>
      </c>
      <c r="D121">
        <v>2</v>
      </c>
      <c r="E121">
        <v>8</v>
      </c>
      <c r="J121">
        <v>1</v>
      </c>
      <c r="K121">
        <v>11</v>
      </c>
      <c r="M121">
        <v>1</v>
      </c>
      <c r="O121">
        <v>9</v>
      </c>
      <c r="P121">
        <v>9</v>
      </c>
      <c r="Q121">
        <v>14</v>
      </c>
      <c r="R121">
        <v>15</v>
      </c>
      <c r="T121">
        <v>117</v>
      </c>
      <c r="U121">
        <v>16.7</v>
      </c>
    </row>
    <row r="122" spans="1:21" x14ac:dyDescent="0.45">
      <c r="A122">
        <v>3</v>
      </c>
      <c r="B122" t="s">
        <v>85</v>
      </c>
      <c r="C122">
        <v>7</v>
      </c>
      <c r="D122">
        <v>6</v>
      </c>
      <c r="E122">
        <v>7</v>
      </c>
      <c r="I122">
        <v>1</v>
      </c>
      <c r="K122">
        <v>14</v>
      </c>
      <c r="M122">
        <v>0</v>
      </c>
      <c r="O122">
        <v>13</v>
      </c>
      <c r="P122">
        <v>14</v>
      </c>
      <c r="Q122">
        <v>9</v>
      </c>
      <c r="R122">
        <v>9</v>
      </c>
      <c r="T122">
        <v>124</v>
      </c>
      <c r="U122">
        <v>17.7</v>
      </c>
    </row>
    <row r="123" spans="1:21" x14ac:dyDescent="0.45">
      <c r="A123">
        <v>4</v>
      </c>
      <c r="B123" t="s">
        <v>91</v>
      </c>
      <c r="C123">
        <v>7</v>
      </c>
      <c r="D123">
        <v>4</v>
      </c>
      <c r="E123">
        <v>7</v>
      </c>
      <c r="K123">
        <v>11</v>
      </c>
      <c r="M123">
        <v>1</v>
      </c>
      <c r="O123">
        <v>8</v>
      </c>
      <c r="P123">
        <v>10</v>
      </c>
      <c r="Q123">
        <v>17</v>
      </c>
      <c r="R123">
        <v>17</v>
      </c>
      <c r="S123">
        <v>1</v>
      </c>
      <c r="T123">
        <v>127</v>
      </c>
      <c r="U123">
        <v>18.100000000000001</v>
      </c>
    </row>
    <row r="124" spans="1:21" x14ac:dyDescent="0.45">
      <c r="A124">
        <v>5</v>
      </c>
      <c r="B124" t="s">
        <v>100</v>
      </c>
      <c r="C124">
        <v>7</v>
      </c>
      <c r="D124">
        <v>3</v>
      </c>
      <c r="E124">
        <v>10</v>
      </c>
      <c r="F124">
        <v>1</v>
      </c>
      <c r="K124">
        <v>14</v>
      </c>
      <c r="M124">
        <v>0</v>
      </c>
      <c r="O124">
        <v>13</v>
      </c>
      <c r="P124">
        <v>14</v>
      </c>
      <c r="Q124">
        <v>12</v>
      </c>
      <c r="R124">
        <v>14</v>
      </c>
      <c r="T124">
        <v>133</v>
      </c>
      <c r="U124">
        <v>19</v>
      </c>
    </row>
    <row r="125" spans="1:21" x14ac:dyDescent="0.45">
      <c r="A125">
        <v>6</v>
      </c>
      <c r="B125" t="s">
        <v>88</v>
      </c>
      <c r="C125">
        <v>7</v>
      </c>
      <c r="D125">
        <v>2</v>
      </c>
      <c r="E125">
        <v>11</v>
      </c>
      <c r="H125">
        <v>1</v>
      </c>
      <c r="K125">
        <v>14</v>
      </c>
      <c r="L125">
        <v>2</v>
      </c>
      <c r="M125">
        <v>4</v>
      </c>
      <c r="O125">
        <v>9</v>
      </c>
      <c r="P125">
        <v>10</v>
      </c>
      <c r="Q125">
        <v>13</v>
      </c>
      <c r="R125">
        <v>17</v>
      </c>
      <c r="T125">
        <v>136</v>
      </c>
      <c r="U125">
        <v>19.399999999999999</v>
      </c>
    </row>
    <row r="126" spans="1:21" x14ac:dyDescent="0.45">
      <c r="A126">
        <v>7</v>
      </c>
      <c r="B126" t="s">
        <v>107</v>
      </c>
      <c r="C126">
        <v>7</v>
      </c>
      <c r="D126">
        <v>4</v>
      </c>
      <c r="E126">
        <v>11</v>
      </c>
      <c r="F126">
        <v>1</v>
      </c>
      <c r="K126">
        <v>16</v>
      </c>
      <c r="M126">
        <v>2</v>
      </c>
      <c r="O126">
        <v>13</v>
      </c>
      <c r="P126">
        <v>14</v>
      </c>
      <c r="Q126">
        <v>9</v>
      </c>
      <c r="R126">
        <v>14</v>
      </c>
      <c r="S126">
        <v>1</v>
      </c>
      <c r="T126">
        <v>138</v>
      </c>
      <c r="U126">
        <v>19.7</v>
      </c>
    </row>
    <row r="127" spans="1:21" x14ac:dyDescent="0.45">
      <c r="A127">
        <v>8</v>
      </c>
      <c r="B127" t="s">
        <v>103</v>
      </c>
      <c r="C127">
        <v>6</v>
      </c>
      <c r="D127">
        <v>4</v>
      </c>
      <c r="E127">
        <v>7</v>
      </c>
      <c r="I127">
        <v>1</v>
      </c>
      <c r="K127">
        <v>12</v>
      </c>
      <c r="L127">
        <v>1</v>
      </c>
      <c r="M127">
        <v>1</v>
      </c>
      <c r="O127">
        <v>10</v>
      </c>
      <c r="P127">
        <v>11</v>
      </c>
      <c r="Q127">
        <v>12</v>
      </c>
      <c r="R127">
        <v>13</v>
      </c>
      <c r="T127">
        <v>120</v>
      </c>
      <c r="U127">
        <v>20</v>
      </c>
    </row>
    <row r="128" spans="1:21" x14ac:dyDescent="0.45">
      <c r="A128">
        <v>9</v>
      </c>
      <c r="B128" t="s">
        <v>84</v>
      </c>
      <c r="C128">
        <v>7</v>
      </c>
      <c r="D128">
        <v>3</v>
      </c>
      <c r="E128">
        <v>13</v>
      </c>
      <c r="K128">
        <v>16</v>
      </c>
      <c r="L128">
        <v>1</v>
      </c>
      <c r="M128">
        <v>1</v>
      </c>
      <c r="O128">
        <v>15</v>
      </c>
      <c r="P128">
        <v>15</v>
      </c>
      <c r="Q128">
        <v>9</v>
      </c>
      <c r="R128">
        <v>13</v>
      </c>
      <c r="T128">
        <v>140</v>
      </c>
      <c r="U128">
        <v>20</v>
      </c>
    </row>
    <row r="129" spans="1:21" x14ac:dyDescent="0.45">
      <c r="A129">
        <v>10</v>
      </c>
      <c r="B129" t="s">
        <v>81</v>
      </c>
      <c r="C129">
        <v>6</v>
      </c>
      <c r="D129">
        <v>3</v>
      </c>
      <c r="E129">
        <v>10</v>
      </c>
      <c r="K129">
        <v>13</v>
      </c>
      <c r="L129">
        <v>2</v>
      </c>
      <c r="M129">
        <v>2</v>
      </c>
      <c r="O129">
        <v>11</v>
      </c>
      <c r="P129">
        <v>11</v>
      </c>
      <c r="Q129">
        <v>10</v>
      </c>
      <c r="R129">
        <v>14</v>
      </c>
      <c r="T129">
        <v>125</v>
      </c>
      <c r="U129">
        <v>20.8</v>
      </c>
    </row>
    <row r="130" spans="1:21" x14ac:dyDescent="0.45">
      <c r="A130">
        <v>11</v>
      </c>
      <c r="B130" t="s">
        <v>82</v>
      </c>
      <c r="C130">
        <v>6</v>
      </c>
      <c r="D130">
        <v>4</v>
      </c>
      <c r="E130">
        <v>8</v>
      </c>
      <c r="I130">
        <v>2</v>
      </c>
      <c r="K130">
        <v>14</v>
      </c>
      <c r="M130">
        <v>0</v>
      </c>
      <c r="O130">
        <v>14</v>
      </c>
      <c r="P130">
        <v>14</v>
      </c>
      <c r="Q130">
        <v>9</v>
      </c>
      <c r="R130">
        <v>12</v>
      </c>
      <c r="T130">
        <v>125</v>
      </c>
      <c r="U130">
        <v>20.8</v>
      </c>
    </row>
    <row r="131" spans="1:21" x14ac:dyDescent="0.45">
      <c r="A131">
        <v>12</v>
      </c>
      <c r="B131" t="s">
        <v>87</v>
      </c>
      <c r="C131">
        <v>7</v>
      </c>
      <c r="D131">
        <v>5</v>
      </c>
      <c r="E131">
        <v>14</v>
      </c>
      <c r="K131">
        <v>19</v>
      </c>
      <c r="M131">
        <v>2</v>
      </c>
      <c r="O131">
        <v>16</v>
      </c>
      <c r="P131">
        <v>17</v>
      </c>
      <c r="Q131">
        <v>7</v>
      </c>
      <c r="R131">
        <v>8</v>
      </c>
      <c r="T131">
        <v>151</v>
      </c>
      <c r="U131">
        <v>21.6</v>
      </c>
    </row>
    <row r="132" spans="1:21" x14ac:dyDescent="0.45">
      <c r="A132">
        <v>13</v>
      </c>
      <c r="B132" t="s">
        <v>99</v>
      </c>
      <c r="C132">
        <v>7</v>
      </c>
      <c r="D132">
        <v>3</v>
      </c>
      <c r="E132">
        <v>12</v>
      </c>
      <c r="F132">
        <v>1</v>
      </c>
      <c r="H132">
        <v>1</v>
      </c>
      <c r="K132">
        <v>17</v>
      </c>
      <c r="M132">
        <v>0</v>
      </c>
      <c r="O132">
        <v>17</v>
      </c>
      <c r="P132">
        <v>17</v>
      </c>
      <c r="Q132">
        <v>11</v>
      </c>
      <c r="R132">
        <v>14</v>
      </c>
      <c r="T132">
        <v>152</v>
      </c>
      <c r="U132">
        <v>21.7</v>
      </c>
    </row>
    <row r="133" spans="1:21" x14ac:dyDescent="0.45">
      <c r="A133">
        <v>14</v>
      </c>
      <c r="B133" t="s">
        <v>104</v>
      </c>
      <c r="C133">
        <v>7</v>
      </c>
      <c r="D133">
        <v>5</v>
      </c>
      <c r="E133">
        <v>10</v>
      </c>
      <c r="F133">
        <v>1</v>
      </c>
      <c r="H133">
        <v>1</v>
      </c>
      <c r="K133">
        <v>17</v>
      </c>
      <c r="M133">
        <v>0</v>
      </c>
      <c r="O133">
        <v>17</v>
      </c>
      <c r="P133">
        <v>17</v>
      </c>
      <c r="Q133">
        <v>11</v>
      </c>
      <c r="R133">
        <v>13</v>
      </c>
      <c r="T133">
        <v>152</v>
      </c>
      <c r="U133">
        <v>21.7</v>
      </c>
    </row>
    <row r="134" spans="1:21" x14ac:dyDescent="0.45">
      <c r="A134">
        <v>15</v>
      </c>
      <c r="B134" t="s">
        <v>83</v>
      </c>
      <c r="C134">
        <v>7</v>
      </c>
      <c r="D134">
        <v>7</v>
      </c>
      <c r="E134">
        <v>8</v>
      </c>
      <c r="H134">
        <v>1</v>
      </c>
      <c r="K134">
        <v>16</v>
      </c>
      <c r="M134">
        <v>2</v>
      </c>
      <c r="O134">
        <v>13</v>
      </c>
      <c r="P134">
        <v>14</v>
      </c>
      <c r="Q134">
        <v>15</v>
      </c>
      <c r="R134">
        <v>17</v>
      </c>
      <c r="T134">
        <v>154</v>
      </c>
      <c r="U134">
        <v>22</v>
      </c>
    </row>
    <row r="135" spans="1:21" x14ac:dyDescent="0.45">
      <c r="A135">
        <v>16</v>
      </c>
      <c r="B135" t="s">
        <v>98</v>
      </c>
      <c r="C135">
        <v>7</v>
      </c>
      <c r="D135">
        <v>4</v>
      </c>
      <c r="E135">
        <v>15</v>
      </c>
      <c r="K135">
        <v>19</v>
      </c>
      <c r="L135">
        <v>1</v>
      </c>
      <c r="M135">
        <v>1</v>
      </c>
      <c r="O135">
        <v>18</v>
      </c>
      <c r="P135">
        <v>18</v>
      </c>
      <c r="Q135">
        <v>7</v>
      </c>
      <c r="R135">
        <v>8</v>
      </c>
      <c r="T135">
        <v>155</v>
      </c>
      <c r="U135">
        <v>22.1</v>
      </c>
    </row>
    <row r="136" spans="1:21" x14ac:dyDescent="0.45">
      <c r="A136">
        <v>17</v>
      </c>
      <c r="B136" t="s">
        <v>77</v>
      </c>
      <c r="C136">
        <v>6</v>
      </c>
      <c r="D136">
        <v>9</v>
      </c>
      <c r="E136">
        <v>7</v>
      </c>
      <c r="K136">
        <v>16</v>
      </c>
      <c r="M136">
        <v>1</v>
      </c>
      <c r="O136">
        <v>14</v>
      </c>
      <c r="P136">
        <v>15</v>
      </c>
      <c r="Q136">
        <v>9</v>
      </c>
      <c r="R136">
        <v>10</v>
      </c>
      <c r="T136">
        <v>137</v>
      </c>
      <c r="U136">
        <v>22.8</v>
      </c>
    </row>
    <row r="137" spans="1:21" x14ac:dyDescent="0.45">
      <c r="A137">
        <v>18</v>
      </c>
      <c r="B137" t="s">
        <v>90</v>
      </c>
      <c r="C137">
        <v>7</v>
      </c>
      <c r="D137">
        <v>10</v>
      </c>
      <c r="E137">
        <v>7</v>
      </c>
      <c r="K137">
        <v>17</v>
      </c>
      <c r="L137">
        <v>2</v>
      </c>
      <c r="M137">
        <v>3</v>
      </c>
      <c r="O137">
        <v>12</v>
      </c>
      <c r="P137">
        <v>14</v>
      </c>
      <c r="Q137">
        <v>15</v>
      </c>
      <c r="R137">
        <v>16</v>
      </c>
      <c r="T137">
        <v>163</v>
      </c>
      <c r="U137">
        <v>23.3</v>
      </c>
    </row>
    <row r="138" spans="1:21" x14ac:dyDescent="0.45">
      <c r="A138">
        <v>19</v>
      </c>
      <c r="B138" t="s">
        <v>96</v>
      </c>
      <c r="C138">
        <v>6</v>
      </c>
      <c r="D138">
        <v>4</v>
      </c>
      <c r="E138">
        <v>10</v>
      </c>
      <c r="J138">
        <v>2</v>
      </c>
      <c r="K138">
        <v>15</v>
      </c>
      <c r="L138">
        <v>1</v>
      </c>
      <c r="M138">
        <v>3</v>
      </c>
      <c r="O138">
        <v>12</v>
      </c>
      <c r="P138">
        <v>12</v>
      </c>
      <c r="Q138">
        <v>12</v>
      </c>
      <c r="R138">
        <v>13</v>
      </c>
      <c r="T138">
        <v>140</v>
      </c>
      <c r="U138">
        <v>23.3</v>
      </c>
    </row>
    <row r="139" spans="1:21" x14ac:dyDescent="0.45">
      <c r="A139">
        <v>20</v>
      </c>
      <c r="B139" t="s">
        <v>78</v>
      </c>
      <c r="C139">
        <v>7</v>
      </c>
      <c r="D139">
        <v>9</v>
      </c>
      <c r="E139">
        <v>7</v>
      </c>
      <c r="K139">
        <v>16</v>
      </c>
      <c r="L139">
        <v>1</v>
      </c>
      <c r="M139">
        <v>1</v>
      </c>
      <c r="O139">
        <v>14</v>
      </c>
      <c r="P139">
        <v>15</v>
      </c>
      <c r="Q139">
        <v>17</v>
      </c>
      <c r="R139">
        <v>20</v>
      </c>
      <c r="S139">
        <v>1</v>
      </c>
      <c r="T139">
        <v>165</v>
      </c>
      <c r="U139">
        <v>23.6</v>
      </c>
    </row>
    <row r="140" spans="1:21" x14ac:dyDescent="0.45">
      <c r="A140">
        <v>21</v>
      </c>
      <c r="B140" t="s">
        <v>92</v>
      </c>
      <c r="C140">
        <v>7</v>
      </c>
      <c r="D140">
        <v>5</v>
      </c>
      <c r="E140">
        <v>12</v>
      </c>
      <c r="I140">
        <v>1</v>
      </c>
      <c r="K140">
        <v>18</v>
      </c>
      <c r="L140">
        <v>1</v>
      </c>
      <c r="M140">
        <v>3</v>
      </c>
      <c r="O140">
        <v>15</v>
      </c>
      <c r="P140">
        <v>15</v>
      </c>
      <c r="Q140">
        <v>15</v>
      </c>
      <c r="R140">
        <v>17</v>
      </c>
      <c r="T140">
        <v>170</v>
      </c>
      <c r="U140">
        <v>24.3</v>
      </c>
    </row>
    <row r="141" spans="1:21" x14ac:dyDescent="0.45">
      <c r="A141">
        <v>22</v>
      </c>
      <c r="B141" t="s">
        <v>76</v>
      </c>
      <c r="C141">
        <v>7</v>
      </c>
      <c r="D141">
        <v>7</v>
      </c>
      <c r="E141">
        <v>11</v>
      </c>
      <c r="J141">
        <v>2</v>
      </c>
      <c r="K141">
        <v>20</v>
      </c>
      <c r="M141">
        <v>1</v>
      </c>
      <c r="O141">
        <v>19</v>
      </c>
      <c r="P141">
        <v>19</v>
      </c>
      <c r="Q141">
        <v>12</v>
      </c>
      <c r="R141">
        <v>15</v>
      </c>
      <c r="T141">
        <v>175</v>
      </c>
      <c r="U141">
        <v>25</v>
      </c>
    </row>
    <row r="142" spans="1:21" x14ac:dyDescent="0.45">
      <c r="A142">
        <v>23</v>
      </c>
      <c r="B142" t="s">
        <v>105</v>
      </c>
      <c r="C142">
        <v>7</v>
      </c>
      <c r="D142">
        <v>9</v>
      </c>
      <c r="E142">
        <v>9</v>
      </c>
      <c r="H142">
        <v>1</v>
      </c>
      <c r="K142">
        <v>19</v>
      </c>
      <c r="L142">
        <v>3</v>
      </c>
      <c r="M142">
        <v>3</v>
      </c>
      <c r="O142">
        <v>15</v>
      </c>
      <c r="P142">
        <v>16</v>
      </c>
      <c r="Q142">
        <v>14</v>
      </c>
      <c r="R142">
        <v>17</v>
      </c>
      <c r="T142">
        <v>177</v>
      </c>
      <c r="U142">
        <v>25.3</v>
      </c>
    </row>
    <row r="143" spans="1:21" x14ac:dyDescent="0.45">
      <c r="A143">
        <v>24</v>
      </c>
      <c r="B143" t="s">
        <v>101</v>
      </c>
      <c r="C143">
        <v>7</v>
      </c>
      <c r="D143">
        <v>9</v>
      </c>
      <c r="E143">
        <v>11</v>
      </c>
      <c r="F143">
        <v>1</v>
      </c>
      <c r="K143">
        <v>21</v>
      </c>
      <c r="L143">
        <v>1</v>
      </c>
      <c r="M143">
        <v>5</v>
      </c>
      <c r="O143">
        <v>16</v>
      </c>
      <c r="P143">
        <v>16</v>
      </c>
      <c r="Q143">
        <v>12</v>
      </c>
      <c r="R143">
        <v>14</v>
      </c>
      <c r="T143">
        <v>180</v>
      </c>
      <c r="U143">
        <v>25.7</v>
      </c>
    </row>
    <row r="144" spans="1:21" x14ac:dyDescent="0.45">
      <c r="A144">
        <v>25</v>
      </c>
      <c r="B144" t="s">
        <v>89</v>
      </c>
      <c r="C144">
        <v>6</v>
      </c>
      <c r="D144">
        <v>4</v>
      </c>
      <c r="E144">
        <v>15</v>
      </c>
      <c r="K144">
        <v>19</v>
      </c>
      <c r="L144">
        <v>2</v>
      </c>
      <c r="M144">
        <v>3</v>
      </c>
      <c r="O144">
        <v>16</v>
      </c>
      <c r="P144">
        <v>16</v>
      </c>
      <c r="Q144">
        <v>7</v>
      </c>
      <c r="R144">
        <v>11</v>
      </c>
      <c r="T144">
        <v>155</v>
      </c>
      <c r="U144">
        <v>25.8</v>
      </c>
    </row>
    <row r="145" spans="1:21" x14ac:dyDescent="0.45">
      <c r="A145">
        <v>26</v>
      </c>
      <c r="B145" t="s">
        <v>106</v>
      </c>
      <c r="C145">
        <v>7</v>
      </c>
      <c r="D145">
        <v>5</v>
      </c>
      <c r="E145">
        <v>13</v>
      </c>
      <c r="I145">
        <v>1</v>
      </c>
      <c r="K145">
        <v>19</v>
      </c>
      <c r="M145">
        <v>0</v>
      </c>
      <c r="O145">
        <v>18</v>
      </c>
      <c r="P145">
        <v>19</v>
      </c>
      <c r="Q145">
        <v>17</v>
      </c>
      <c r="R145">
        <v>18</v>
      </c>
      <c r="T145">
        <v>183</v>
      </c>
      <c r="U145">
        <v>26.1</v>
      </c>
    </row>
    <row r="146" spans="1:21" x14ac:dyDescent="0.45">
      <c r="A146">
        <v>27</v>
      </c>
      <c r="B146" t="s">
        <v>75</v>
      </c>
      <c r="C146">
        <v>7</v>
      </c>
      <c r="D146">
        <v>6</v>
      </c>
      <c r="E146">
        <v>14</v>
      </c>
      <c r="F146">
        <v>1</v>
      </c>
      <c r="K146">
        <v>21</v>
      </c>
      <c r="L146">
        <v>1</v>
      </c>
      <c r="M146">
        <v>1</v>
      </c>
      <c r="O146">
        <v>19</v>
      </c>
      <c r="P146">
        <v>20</v>
      </c>
      <c r="Q146">
        <v>13</v>
      </c>
      <c r="R146">
        <v>14</v>
      </c>
      <c r="T146">
        <v>186</v>
      </c>
      <c r="U146">
        <v>26.6</v>
      </c>
    </row>
    <row r="147" spans="1:21" x14ac:dyDescent="0.45">
      <c r="A147">
        <v>28</v>
      </c>
      <c r="B147" t="s">
        <v>97</v>
      </c>
      <c r="C147">
        <v>7</v>
      </c>
      <c r="D147">
        <v>12</v>
      </c>
      <c r="E147">
        <v>9</v>
      </c>
      <c r="H147">
        <v>1</v>
      </c>
      <c r="I147">
        <v>1</v>
      </c>
      <c r="K147">
        <v>23</v>
      </c>
      <c r="M147">
        <v>1</v>
      </c>
      <c r="O147">
        <v>21</v>
      </c>
      <c r="P147">
        <v>22</v>
      </c>
      <c r="Q147">
        <v>11</v>
      </c>
      <c r="R147">
        <v>13</v>
      </c>
      <c r="T147">
        <v>192</v>
      </c>
      <c r="U147">
        <v>27.4</v>
      </c>
    </row>
    <row r="148" spans="1:21" x14ac:dyDescent="0.45">
      <c r="A148">
        <v>29</v>
      </c>
      <c r="B148" t="s">
        <v>95</v>
      </c>
      <c r="C148">
        <v>7</v>
      </c>
      <c r="D148">
        <v>9</v>
      </c>
      <c r="E148">
        <v>11</v>
      </c>
      <c r="G148">
        <v>1</v>
      </c>
      <c r="I148">
        <v>1</v>
      </c>
      <c r="K148">
        <v>22</v>
      </c>
      <c r="L148">
        <v>2</v>
      </c>
      <c r="M148">
        <v>2</v>
      </c>
      <c r="O148">
        <v>18</v>
      </c>
      <c r="P148">
        <v>20</v>
      </c>
      <c r="Q148">
        <v>17</v>
      </c>
      <c r="R148">
        <v>18</v>
      </c>
      <c r="T148">
        <v>205</v>
      </c>
      <c r="U148">
        <v>29.3</v>
      </c>
    </row>
    <row r="149" spans="1:21" x14ac:dyDescent="0.45">
      <c r="A149">
        <v>30</v>
      </c>
      <c r="B149" t="s">
        <v>79</v>
      </c>
      <c r="C149">
        <v>7</v>
      </c>
      <c r="D149">
        <v>8</v>
      </c>
      <c r="E149">
        <v>16</v>
      </c>
      <c r="K149">
        <v>24</v>
      </c>
      <c r="L149">
        <v>2</v>
      </c>
      <c r="M149">
        <v>3</v>
      </c>
      <c r="O149">
        <v>20</v>
      </c>
      <c r="P149">
        <v>21</v>
      </c>
      <c r="Q149">
        <v>12</v>
      </c>
      <c r="R149">
        <v>12</v>
      </c>
      <c r="S149">
        <v>1</v>
      </c>
      <c r="T149">
        <v>206</v>
      </c>
      <c r="U149">
        <v>29.4</v>
      </c>
    </row>
    <row r="150" spans="1:21" x14ac:dyDescent="0.45">
      <c r="A150">
        <v>31</v>
      </c>
      <c r="B150" t="s">
        <v>102</v>
      </c>
      <c r="C150">
        <v>7</v>
      </c>
      <c r="D150">
        <v>8</v>
      </c>
      <c r="E150">
        <v>17</v>
      </c>
      <c r="H150">
        <v>1</v>
      </c>
      <c r="I150">
        <v>1</v>
      </c>
      <c r="K150">
        <v>27</v>
      </c>
      <c r="M150">
        <v>0</v>
      </c>
      <c r="O150">
        <v>26</v>
      </c>
      <c r="P150">
        <v>27</v>
      </c>
      <c r="Q150">
        <v>8</v>
      </c>
      <c r="R150">
        <v>9</v>
      </c>
      <c r="S150">
        <v>1</v>
      </c>
      <c r="T150">
        <v>214</v>
      </c>
      <c r="U150">
        <v>30.6</v>
      </c>
    </row>
    <row r="151" spans="1:21" x14ac:dyDescent="0.45">
      <c r="A151">
        <v>32</v>
      </c>
      <c r="B151" t="s">
        <v>93</v>
      </c>
      <c r="C151">
        <v>6</v>
      </c>
      <c r="D151">
        <v>9</v>
      </c>
      <c r="E151">
        <v>14</v>
      </c>
      <c r="K151">
        <v>23</v>
      </c>
      <c r="M151">
        <v>3</v>
      </c>
      <c r="O151">
        <v>20</v>
      </c>
      <c r="P151">
        <v>20</v>
      </c>
      <c r="Q151">
        <v>12</v>
      </c>
      <c r="R151">
        <v>15</v>
      </c>
      <c r="T151">
        <v>194</v>
      </c>
      <c r="U151">
        <v>32.299999999999997</v>
      </c>
    </row>
    <row r="152" spans="1:21" x14ac:dyDescent="0.45">
      <c r="B152" t="s">
        <v>108</v>
      </c>
      <c r="D152">
        <v>5.9</v>
      </c>
      <c r="E152">
        <v>10.6</v>
      </c>
      <c r="F152">
        <v>0.2</v>
      </c>
      <c r="H152">
        <v>0.2</v>
      </c>
      <c r="I152">
        <v>0.3</v>
      </c>
      <c r="J152">
        <v>0.1</v>
      </c>
      <c r="K152">
        <v>17.3</v>
      </c>
      <c r="L152">
        <v>0.7</v>
      </c>
      <c r="M152">
        <v>1.6</v>
      </c>
      <c r="N152">
        <v>0</v>
      </c>
      <c r="O152">
        <v>15</v>
      </c>
      <c r="P152">
        <v>15.7</v>
      </c>
      <c r="Q152">
        <v>11.6</v>
      </c>
      <c r="R152">
        <v>13.8</v>
      </c>
      <c r="S152">
        <v>0.2</v>
      </c>
      <c r="T152">
        <v>155.6</v>
      </c>
      <c r="U152">
        <v>23.1</v>
      </c>
    </row>
    <row r="153" spans="1:21" x14ac:dyDescent="0.45">
      <c r="B153" t="s">
        <v>109</v>
      </c>
      <c r="D153">
        <v>189</v>
      </c>
      <c r="E153">
        <v>338</v>
      </c>
      <c r="F153">
        <v>6</v>
      </c>
      <c r="G153">
        <v>1</v>
      </c>
      <c r="H153">
        <v>7</v>
      </c>
      <c r="I153">
        <v>9</v>
      </c>
      <c r="J153">
        <v>4</v>
      </c>
      <c r="K153">
        <v>554</v>
      </c>
      <c r="L153">
        <v>23</v>
      </c>
      <c r="M153">
        <v>51</v>
      </c>
      <c r="N153">
        <v>1</v>
      </c>
      <c r="O153">
        <v>481</v>
      </c>
      <c r="P153">
        <v>502</v>
      </c>
      <c r="Q153">
        <v>372</v>
      </c>
      <c r="R153">
        <v>440</v>
      </c>
      <c r="S153">
        <v>5</v>
      </c>
      <c r="T153">
        <v>4979</v>
      </c>
      <c r="U153">
        <v>23.1</v>
      </c>
    </row>
    <row r="154" spans="1:21" x14ac:dyDescent="0.45">
      <c r="B154" t="s">
        <v>110</v>
      </c>
      <c r="D154">
        <v>0.88</v>
      </c>
      <c r="E154">
        <v>1.56</v>
      </c>
      <c r="F154">
        <v>0.03</v>
      </c>
      <c r="H154">
        <v>0.03</v>
      </c>
      <c r="I154">
        <v>0.04</v>
      </c>
      <c r="J154">
        <v>0.02</v>
      </c>
      <c r="K154">
        <v>2.56</v>
      </c>
      <c r="L154">
        <v>0.11</v>
      </c>
      <c r="M154">
        <v>0.24</v>
      </c>
      <c r="N154">
        <v>0</v>
      </c>
      <c r="O154">
        <v>2.23</v>
      </c>
      <c r="P154">
        <v>2.3199999999999998</v>
      </c>
      <c r="Q154">
        <v>1.72</v>
      </c>
      <c r="R154">
        <v>2.04</v>
      </c>
      <c r="S154">
        <v>0.02</v>
      </c>
      <c r="T154">
        <v>23.1</v>
      </c>
    </row>
  </sheetData>
  <mergeCells count="4">
    <mergeCell ref="A1:C1"/>
    <mergeCell ref="A40:C40"/>
    <mergeCell ref="A79:C79"/>
    <mergeCell ref="A118:C118"/>
  </mergeCell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B61B3-3C1D-4765-8690-20005247C8D9}">
  <dimension ref="B2:AH565"/>
  <sheetViews>
    <sheetView zoomScale="99" workbookViewId="0">
      <selection activeCell="B2" sqref="B2:AH565"/>
    </sheetView>
  </sheetViews>
  <sheetFormatPr defaultRowHeight="14.25" x14ac:dyDescent="0.45"/>
  <cols>
    <col min="2" max="2" width="5.06640625" bestFit="1" customWidth="1"/>
    <col min="3" max="3" width="21.19921875" bestFit="1" customWidth="1"/>
    <col min="4" max="4" width="5.3984375" bestFit="1" customWidth="1"/>
    <col min="5" max="5" width="9.3984375" bestFit="1" customWidth="1"/>
    <col min="6" max="6" width="5.9296875" bestFit="1" customWidth="1"/>
    <col min="7" max="7" width="4.265625" bestFit="1" customWidth="1"/>
    <col min="8" max="8" width="5.33203125" bestFit="1" customWidth="1"/>
    <col min="9" max="9" width="6.73046875" bestFit="1" customWidth="1"/>
    <col min="10" max="10" width="5.265625" bestFit="1" customWidth="1"/>
    <col min="11" max="11" width="5.86328125" bestFit="1" customWidth="1"/>
    <col min="12" max="12" width="5.06640625" bestFit="1" customWidth="1"/>
    <col min="13" max="13" width="5.1328125" bestFit="1" customWidth="1"/>
    <col min="14" max="14" width="7.06640625" bestFit="1" customWidth="1"/>
    <col min="15" max="15" width="7.6640625" bestFit="1" customWidth="1"/>
    <col min="16" max="16" width="5.9296875" bestFit="1" customWidth="1"/>
    <col min="17" max="17" width="6.86328125" bestFit="1" customWidth="1"/>
    <col min="18" max="18" width="5.33203125" bestFit="1" customWidth="1"/>
    <col min="19" max="19" width="6.06640625" bestFit="1" customWidth="1"/>
    <col min="20" max="20" width="7.6640625" bestFit="1" customWidth="1"/>
    <col min="21" max="21" width="5.796875" bestFit="1" customWidth="1"/>
    <col min="22" max="22" width="6.86328125" bestFit="1" customWidth="1"/>
    <col min="23" max="23" width="6.46484375" bestFit="1" customWidth="1"/>
    <col min="24" max="24" width="4.796875" bestFit="1" customWidth="1"/>
    <col min="25" max="25" width="6.86328125" bestFit="1" customWidth="1"/>
    <col min="26" max="26" width="6.46484375" bestFit="1" customWidth="1"/>
    <col min="27" max="27" width="6.1328125" bestFit="1" customWidth="1"/>
    <col min="28" max="28" width="8.1328125" bestFit="1" customWidth="1"/>
    <col min="29" max="29" width="6.265625" bestFit="1" customWidth="1"/>
    <col min="30" max="30" width="6.9296875" bestFit="1" customWidth="1"/>
    <col min="31" max="31" width="6.796875" bestFit="1" customWidth="1"/>
    <col min="32" max="32" width="6.33203125" bestFit="1" customWidth="1"/>
    <col min="33" max="33" width="9.9296875" bestFit="1" customWidth="1"/>
    <col min="34" max="34" width="9.1328125" bestFit="1" customWidth="1"/>
    <col min="35" max="35" width="10.19921875" bestFit="1" customWidth="1"/>
    <col min="36" max="36" width="21" bestFit="1" customWidth="1"/>
    <col min="37" max="43" width="10.19921875" bestFit="1" customWidth="1"/>
    <col min="44" max="67" width="11.19921875" bestFit="1" customWidth="1"/>
  </cols>
  <sheetData>
    <row r="2" spans="2:34" x14ac:dyDescent="0.45">
      <c r="B2" t="s">
        <v>54</v>
      </c>
      <c r="C2" t="s">
        <v>593</v>
      </c>
      <c r="D2" t="s">
        <v>55</v>
      </c>
      <c r="E2" t="s">
        <v>594</v>
      </c>
      <c r="F2" t="s">
        <v>595</v>
      </c>
      <c r="G2" t="s">
        <v>56</v>
      </c>
      <c r="H2" t="s">
        <v>596</v>
      </c>
      <c r="I2" t="s">
        <v>64</v>
      </c>
      <c r="J2" t="s">
        <v>65</v>
      </c>
      <c r="K2" t="s">
        <v>58</v>
      </c>
      <c r="L2" t="s">
        <v>66</v>
      </c>
      <c r="M2" t="s">
        <v>67</v>
      </c>
      <c r="N2" t="s">
        <v>1861</v>
      </c>
      <c r="O2" t="s">
        <v>1862</v>
      </c>
      <c r="P2" t="s">
        <v>69</v>
      </c>
      <c r="Q2" t="s">
        <v>1863</v>
      </c>
      <c r="R2" t="s">
        <v>597</v>
      </c>
      <c r="S2" t="s">
        <v>598</v>
      </c>
      <c r="T2" t="s">
        <v>122</v>
      </c>
      <c r="U2" t="s">
        <v>599</v>
      </c>
      <c r="V2" t="s">
        <v>123</v>
      </c>
      <c r="W2" t="s">
        <v>157</v>
      </c>
      <c r="X2" t="s">
        <v>62</v>
      </c>
      <c r="Y2" t="s">
        <v>1864</v>
      </c>
      <c r="Z2" t="s">
        <v>147</v>
      </c>
      <c r="AA2" t="s">
        <v>600</v>
      </c>
      <c r="AB2" t="s">
        <v>601</v>
      </c>
      <c r="AC2" t="s">
        <v>602</v>
      </c>
      <c r="AD2" t="s">
        <v>603</v>
      </c>
      <c r="AE2" t="s">
        <v>604</v>
      </c>
      <c r="AF2" t="s">
        <v>605</v>
      </c>
      <c r="AG2" t="s">
        <v>606</v>
      </c>
      <c r="AH2" t="s">
        <v>607</v>
      </c>
    </row>
    <row r="3" spans="2:34" x14ac:dyDescent="0.45">
      <c r="B3" s="26" t="s">
        <v>308</v>
      </c>
      <c r="C3" s="26" t="s">
        <v>630</v>
      </c>
      <c r="D3" s="26" t="s">
        <v>582</v>
      </c>
      <c r="E3" s="26" t="s">
        <v>617</v>
      </c>
      <c r="F3" s="26" t="s">
        <v>331</v>
      </c>
      <c r="G3" s="26" t="s">
        <v>44</v>
      </c>
      <c r="H3" s="26" t="s">
        <v>44</v>
      </c>
      <c r="I3" s="26" t="s">
        <v>340</v>
      </c>
      <c r="J3" s="26" t="s">
        <v>340</v>
      </c>
      <c r="K3" s="26" t="s">
        <v>340</v>
      </c>
      <c r="L3" s="26" t="s">
        <v>340</v>
      </c>
      <c r="M3" s="26" t="s">
        <v>340</v>
      </c>
      <c r="N3" s="26" t="s">
        <v>1064</v>
      </c>
      <c r="O3" s="26" t="s">
        <v>2279</v>
      </c>
      <c r="P3" s="26" t="s">
        <v>2280</v>
      </c>
      <c r="Q3" s="26" t="s">
        <v>47</v>
      </c>
      <c r="R3" s="26" t="s">
        <v>329</v>
      </c>
      <c r="S3" s="26" t="s">
        <v>326</v>
      </c>
      <c r="T3" s="26" t="s">
        <v>876</v>
      </c>
      <c r="U3" s="26" t="s">
        <v>2281</v>
      </c>
      <c r="V3" s="26" t="s">
        <v>308</v>
      </c>
      <c r="W3" s="26" t="s">
        <v>340</v>
      </c>
      <c r="X3" s="26" t="s">
        <v>340</v>
      </c>
      <c r="Y3" s="26" t="s">
        <v>48</v>
      </c>
      <c r="Z3" s="26" t="s">
        <v>308</v>
      </c>
      <c r="AA3" s="26" t="s">
        <v>592</v>
      </c>
      <c r="AB3" s="26" t="s">
        <v>1131</v>
      </c>
      <c r="AC3" s="26" t="s">
        <v>2282</v>
      </c>
      <c r="AD3" s="26" t="s">
        <v>2283</v>
      </c>
      <c r="AE3" s="26" t="s">
        <v>2284</v>
      </c>
      <c r="AF3" s="26" t="s">
        <v>922</v>
      </c>
      <c r="AG3" s="26" t="s">
        <v>308</v>
      </c>
      <c r="AH3" s="26" t="s">
        <v>308</v>
      </c>
    </row>
    <row r="4" spans="2:34" x14ac:dyDescent="0.45">
      <c r="B4" s="26" t="s">
        <v>40</v>
      </c>
      <c r="C4" s="26" t="s">
        <v>616</v>
      </c>
      <c r="D4" s="26" t="s">
        <v>265</v>
      </c>
      <c r="E4" s="26" t="s">
        <v>617</v>
      </c>
      <c r="F4" s="26" t="s">
        <v>336</v>
      </c>
      <c r="G4" s="26" t="s">
        <v>44</v>
      </c>
      <c r="H4" s="26" t="s">
        <v>44</v>
      </c>
      <c r="I4" s="26" t="s">
        <v>340</v>
      </c>
      <c r="J4" s="26" t="s">
        <v>340</v>
      </c>
      <c r="K4" s="26" t="s">
        <v>340</v>
      </c>
      <c r="L4" s="26" t="s">
        <v>340</v>
      </c>
      <c r="M4" s="26" t="s">
        <v>340</v>
      </c>
      <c r="N4" s="26" t="s">
        <v>965</v>
      </c>
      <c r="O4" s="26" t="s">
        <v>1791</v>
      </c>
      <c r="P4" s="26" t="s">
        <v>2285</v>
      </c>
      <c r="Q4" s="26" t="s">
        <v>41</v>
      </c>
      <c r="R4" s="26" t="s">
        <v>708</v>
      </c>
      <c r="S4" s="26" t="s">
        <v>687</v>
      </c>
      <c r="T4" s="26" t="s">
        <v>2020</v>
      </c>
      <c r="U4" s="26" t="s">
        <v>2286</v>
      </c>
      <c r="V4" s="26" t="s">
        <v>41</v>
      </c>
      <c r="W4" s="26" t="s">
        <v>308</v>
      </c>
      <c r="X4" s="26" t="s">
        <v>340</v>
      </c>
      <c r="Y4" s="26" t="s">
        <v>43</v>
      </c>
      <c r="Z4" s="26" t="s">
        <v>592</v>
      </c>
      <c r="AA4" s="26" t="s">
        <v>592</v>
      </c>
      <c r="AB4" s="26" t="s">
        <v>1072</v>
      </c>
      <c r="AC4" s="26" t="s">
        <v>2287</v>
      </c>
      <c r="AD4" s="26" t="s">
        <v>2288</v>
      </c>
      <c r="AE4" s="26" t="s">
        <v>2289</v>
      </c>
      <c r="AF4" s="26" t="s">
        <v>738</v>
      </c>
      <c r="AG4" s="26" t="s">
        <v>40</v>
      </c>
      <c r="AH4" s="26" t="s">
        <v>40</v>
      </c>
    </row>
    <row r="5" spans="2:34" x14ac:dyDescent="0.45">
      <c r="B5" s="26" t="s">
        <v>41</v>
      </c>
      <c r="C5" s="26" t="s">
        <v>733</v>
      </c>
      <c r="D5" s="26" t="s">
        <v>250</v>
      </c>
      <c r="E5" s="26" t="s">
        <v>670</v>
      </c>
      <c r="F5" s="26" t="s">
        <v>337</v>
      </c>
      <c r="G5" s="26" t="s">
        <v>44</v>
      </c>
      <c r="H5" s="26" t="s">
        <v>44</v>
      </c>
      <c r="I5" s="26" t="s">
        <v>1063</v>
      </c>
      <c r="J5" s="26" t="s">
        <v>1326</v>
      </c>
      <c r="K5" s="26" t="s">
        <v>2290</v>
      </c>
      <c r="L5" s="26" t="s">
        <v>51</v>
      </c>
      <c r="M5" s="26" t="s">
        <v>40</v>
      </c>
      <c r="N5" s="26" t="s">
        <v>762</v>
      </c>
      <c r="O5" s="26" t="s">
        <v>1331</v>
      </c>
      <c r="P5" s="26" t="s">
        <v>2291</v>
      </c>
      <c r="Q5" s="26" t="s">
        <v>53</v>
      </c>
      <c r="R5" s="26" t="s">
        <v>340</v>
      </c>
      <c r="S5" s="26" t="s">
        <v>340</v>
      </c>
      <c r="T5" s="26" t="s">
        <v>340</v>
      </c>
      <c r="U5" s="26" t="s">
        <v>592</v>
      </c>
      <c r="V5" s="26" t="s">
        <v>340</v>
      </c>
      <c r="W5" s="26" t="s">
        <v>41</v>
      </c>
      <c r="X5" s="26" t="s">
        <v>340</v>
      </c>
      <c r="Y5" s="26" t="s">
        <v>53</v>
      </c>
      <c r="Z5" s="26" t="s">
        <v>592</v>
      </c>
      <c r="AA5" s="26" t="s">
        <v>592</v>
      </c>
      <c r="AB5" s="26" t="s">
        <v>1078</v>
      </c>
      <c r="AC5" s="26" t="s">
        <v>2292</v>
      </c>
      <c r="AD5" s="26" t="s">
        <v>2293</v>
      </c>
      <c r="AE5" s="26" t="s">
        <v>2294</v>
      </c>
      <c r="AF5" s="26" t="s">
        <v>721</v>
      </c>
      <c r="AG5" s="26" t="s">
        <v>308</v>
      </c>
      <c r="AH5" s="26" t="s">
        <v>41</v>
      </c>
    </row>
    <row r="6" spans="2:34" x14ac:dyDescent="0.45">
      <c r="B6" s="26" t="s">
        <v>53</v>
      </c>
      <c r="C6" s="26" t="s">
        <v>640</v>
      </c>
      <c r="D6" s="26" t="s">
        <v>237</v>
      </c>
      <c r="E6" s="26" t="s">
        <v>617</v>
      </c>
      <c r="F6" s="26" t="s">
        <v>326</v>
      </c>
      <c r="G6" s="26" t="s">
        <v>43</v>
      </c>
      <c r="H6" s="26" t="s">
        <v>43</v>
      </c>
      <c r="I6" s="26" t="s">
        <v>340</v>
      </c>
      <c r="J6" s="26" t="s">
        <v>340</v>
      </c>
      <c r="K6" s="26" t="s">
        <v>340</v>
      </c>
      <c r="L6" s="26" t="s">
        <v>340</v>
      </c>
      <c r="M6" s="26" t="s">
        <v>340</v>
      </c>
      <c r="N6" s="26" t="s">
        <v>952</v>
      </c>
      <c r="O6" s="26" t="s">
        <v>2233</v>
      </c>
      <c r="P6" s="26" t="s">
        <v>2295</v>
      </c>
      <c r="Q6" s="26" t="s">
        <v>40</v>
      </c>
      <c r="R6" s="26" t="s">
        <v>620</v>
      </c>
      <c r="S6" s="26" t="s">
        <v>337</v>
      </c>
      <c r="T6" s="26" t="s">
        <v>1639</v>
      </c>
      <c r="U6" s="26" t="s">
        <v>836</v>
      </c>
      <c r="V6" s="26" t="s">
        <v>40</v>
      </c>
      <c r="W6" s="26" t="s">
        <v>308</v>
      </c>
      <c r="X6" s="26" t="s">
        <v>340</v>
      </c>
      <c r="Y6" s="26" t="s">
        <v>53</v>
      </c>
      <c r="Z6" s="26" t="s">
        <v>592</v>
      </c>
      <c r="AA6" s="26" t="s">
        <v>592</v>
      </c>
      <c r="AB6" s="26" t="s">
        <v>1013</v>
      </c>
      <c r="AC6" s="26" t="s">
        <v>2296</v>
      </c>
      <c r="AD6" s="26" t="s">
        <v>2297</v>
      </c>
      <c r="AE6" s="26" t="s">
        <v>2298</v>
      </c>
      <c r="AF6" s="26" t="s">
        <v>668</v>
      </c>
      <c r="AG6" s="26" t="s">
        <v>41</v>
      </c>
      <c r="AH6" s="26" t="s">
        <v>53</v>
      </c>
    </row>
    <row r="7" spans="2:34" x14ac:dyDescent="0.45">
      <c r="B7" s="26" t="s">
        <v>42</v>
      </c>
      <c r="C7" s="26" t="s">
        <v>699</v>
      </c>
      <c r="D7" s="26" t="s">
        <v>246</v>
      </c>
      <c r="E7" s="26" t="s">
        <v>617</v>
      </c>
      <c r="F7" s="26" t="s">
        <v>326</v>
      </c>
      <c r="G7" s="26" t="s">
        <v>44</v>
      </c>
      <c r="H7" s="26" t="s">
        <v>44</v>
      </c>
      <c r="I7" s="26" t="s">
        <v>340</v>
      </c>
      <c r="J7" s="26" t="s">
        <v>340</v>
      </c>
      <c r="K7" s="26" t="s">
        <v>340</v>
      </c>
      <c r="L7" s="26" t="s">
        <v>340</v>
      </c>
      <c r="M7" s="26" t="s">
        <v>340</v>
      </c>
      <c r="N7" s="26" t="s">
        <v>978</v>
      </c>
      <c r="O7" s="26" t="s">
        <v>2234</v>
      </c>
      <c r="P7" s="26" t="s">
        <v>2299</v>
      </c>
      <c r="Q7" s="26" t="s">
        <v>43</v>
      </c>
      <c r="R7" s="26" t="s">
        <v>335</v>
      </c>
      <c r="S7" s="26" t="s">
        <v>331</v>
      </c>
      <c r="T7" s="26" t="s">
        <v>1216</v>
      </c>
      <c r="U7" s="26" t="s">
        <v>2300</v>
      </c>
      <c r="V7" s="26" t="s">
        <v>308</v>
      </c>
      <c r="W7" s="26" t="s">
        <v>340</v>
      </c>
      <c r="X7" s="26" t="s">
        <v>340</v>
      </c>
      <c r="Y7" s="26" t="s">
        <v>44</v>
      </c>
      <c r="Z7" s="26" t="s">
        <v>592</v>
      </c>
      <c r="AA7" s="26" t="s">
        <v>592</v>
      </c>
      <c r="AB7" s="26" t="s">
        <v>855</v>
      </c>
      <c r="AC7" s="26" t="s">
        <v>2301</v>
      </c>
      <c r="AD7" s="26" t="s">
        <v>2302</v>
      </c>
      <c r="AE7" s="26" t="s">
        <v>2303</v>
      </c>
      <c r="AF7" s="26" t="s">
        <v>611</v>
      </c>
      <c r="AG7" s="26" t="s">
        <v>53</v>
      </c>
      <c r="AH7" s="26" t="s">
        <v>42</v>
      </c>
    </row>
    <row r="8" spans="2:34" x14ac:dyDescent="0.45">
      <c r="B8" s="26" t="s">
        <v>43</v>
      </c>
      <c r="C8" s="26" t="s">
        <v>727</v>
      </c>
      <c r="D8" s="26" t="s">
        <v>264</v>
      </c>
      <c r="E8" s="26" t="s">
        <v>610</v>
      </c>
      <c r="F8" s="26" t="s">
        <v>326</v>
      </c>
      <c r="G8" s="26" t="s">
        <v>44</v>
      </c>
      <c r="H8" s="26" t="s">
        <v>44</v>
      </c>
      <c r="I8" s="26" t="s">
        <v>340</v>
      </c>
      <c r="J8" s="26" t="s">
        <v>340</v>
      </c>
      <c r="K8" s="26" t="s">
        <v>340</v>
      </c>
      <c r="L8" s="26" t="s">
        <v>340</v>
      </c>
      <c r="M8" s="26" t="s">
        <v>340</v>
      </c>
      <c r="N8" s="26" t="s">
        <v>41</v>
      </c>
      <c r="O8" s="26" t="s">
        <v>48</v>
      </c>
      <c r="P8" s="26" t="s">
        <v>728</v>
      </c>
      <c r="Q8" s="26" t="s">
        <v>340</v>
      </c>
      <c r="R8" s="26" t="s">
        <v>645</v>
      </c>
      <c r="S8" s="26" t="s">
        <v>717</v>
      </c>
      <c r="T8" s="26" t="s">
        <v>2304</v>
      </c>
      <c r="U8" s="26" t="s">
        <v>2305</v>
      </c>
      <c r="V8" s="26" t="s">
        <v>53</v>
      </c>
      <c r="W8" s="26" t="s">
        <v>40</v>
      </c>
      <c r="X8" s="26" t="s">
        <v>308</v>
      </c>
      <c r="Y8" s="26" t="s">
        <v>53</v>
      </c>
      <c r="Z8" s="26" t="s">
        <v>592</v>
      </c>
      <c r="AA8" s="26" t="s">
        <v>592</v>
      </c>
      <c r="AB8" s="26" t="s">
        <v>982</v>
      </c>
      <c r="AC8" s="26" t="s">
        <v>2306</v>
      </c>
      <c r="AD8" s="26" t="s">
        <v>2307</v>
      </c>
      <c r="AE8" s="26" t="s">
        <v>2308</v>
      </c>
      <c r="AF8" s="26" t="s">
        <v>611</v>
      </c>
      <c r="AG8" s="26" t="s">
        <v>308</v>
      </c>
      <c r="AH8" s="26" t="s">
        <v>43</v>
      </c>
    </row>
    <row r="9" spans="2:34" x14ac:dyDescent="0.45">
      <c r="B9" s="26" t="s">
        <v>44</v>
      </c>
      <c r="C9" s="26" t="s">
        <v>692</v>
      </c>
      <c r="D9" s="26" t="s">
        <v>245</v>
      </c>
      <c r="E9" s="26" t="s">
        <v>617</v>
      </c>
      <c r="F9" s="26" t="s">
        <v>329</v>
      </c>
      <c r="G9" s="26" t="s">
        <v>44</v>
      </c>
      <c r="H9" s="26" t="s">
        <v>44</v>
      </c>
      <c r="I9" s="26" t="s">
        <v>340</v>
      </c>
      <c r="J9" s="26" t="s">
        <v>340</v>
      </c>
      <c r="K9" s="26" t="s">
        <v>340</v>
      </c>
      <c r="L9" s="26" t="s">
        <v>340</v>
      </c>
      <c r="M9" s="26" t="s">
        <v>340</v>
      </c>
      <c r="N9" s="26" t="s">
        <v>930</v>
      </c>
      <c r="O9" s="26" t="s">
        <v>2309</v>
      </c>
      <c r="P9" s="26" t="s">
        <v>2310</v>
      </c>
      <c r="Q9" s="26" t="s">
        <v>43</v>
      </c>
      <c r="R9" s="26" t="s">
        <v>347</v>
      </c>
      <c r="S9" s="26" t="s">
        <v>326</v>
      </c>
      <c r="T9" s="26" t="s">
        <v>622</v>
      </c>
      <c r="U9" s="26" t="s">
        <v>2311</v>
      </c>
      <c r="V9" s="26" t="s">
        <v>308</v>
      </c>
      <c r="W9" s="26" t="s">
        <v>308</v>
      </c>
      <c r="X9" s="26" t="s">
        <v>308</v>
      </c>
      <c r="Y9" s="26" t="s">
        <v>44</v>
      </c>
      <c r="Z9" s="26" t="s">
        <v>592</v>
      </c>
      <c r="AA9" s="26" t="s">
        <v>592</v>
      </c>
      <c r="AB9" s="26" t="s">
        <v>905</v>
      </c>
      <c r="AC9" s="26" t="s">
        <v>2312</v>
      </c>
      <c r="AD9" s="26" t="s">
        <v>2313</v>
      </c>
      <c r="AE9" s="26" t="s">
        <v>2314</v>
      </c>
      <c r="AF9" s="26" t="s">
        <v>682</v>
      </c>
      <c r="AG9" s="26" t="s">
        <v>42</v>
      </c>
      <c r="AH9" s="26" t="s">
        <v>44</v>
      </c>
    </row>
    <row r="10" spans="2:34" x14ac:dyDescent="0.45">
      <c r="B10" s="26" t="s">
        <v>45</v>
      </c>
      <c r="C10" s="26" t="s">
        <v>675</v>
      </c>
      <c r="D10" s="26" t="s">
        <v>247</v>
      </c>
      <c r="E10" s="26" t="s">
        <v>617</v>
      </c>
      <c r="F10" s="26" t="s">
        <v>333</v>
      </c>
      <c r="G10" s="26" t="s">
        <v>43</v>
      </c>
      <c r="H10" s="26" t="s">
        <v>43</v>
      </c>
      <c r="I10" s="26" t="s">
        <v>340</v>
      </c>
      <c r="J10" s="26" t="s">
        <v>340</v>
      </c>
      <c r="K10" s="26" t="s">
        <v>340</v>
      </c>
      <c r="L10" s="26" t="s">
        <v>340</v>
      </c>
      <c r="M10" s="26" t="s">
        <v>340</v>
      </c>
      <c r="N10" s="26" t="s">
        <v>930</v>
      </c>
      <c r="O10" s="26" t="s">
        <v>632</v>
      </c>
      <c r="P10" s="26" t="s">
        <v>2315</v>
      </c>
      <c r="Q10" s="26" t="s">
        <v>45</v>
      </c>
      <c r="R10" s="26" t="s">
        <v>322</v>
      </c>
      <c r="S10" s="26" t="s">
        <v>314</v>
      </c>
      <c r="T10" s="26" t="s">
        <v>760</v>
      </c>
      <c r="U10" s="26" t="s">
        <v>2316</v>
      </c>
      <c r="V10" s="26" t="s">
        <v>340</v>
      </c>
      <c r="W10" s="26" t="s">
        <v>308</v>
      </c>
      <c r="X10" s="26" t="s">
        <v>340</v>
      </c>
      <c r="Y10" s="26" t="s">
        <v>45</v>
      </c>
      <c r="Z10" s="26" t="s">
        <v>592</v>
      </c>
      <c r="AA10" s="26" t="s">
        <v>592</v>
      </c>
      <c r="AB10" s="26" t="s">
        <v>970</v>
      </c>
      <c r="AC10" s="26" t="s">
        <v>2317</v>
      </c>
      <c r="AD10" s="26" t="s">
        <v>2318</v>
      </c>
      <c r="AE10" s="26" t="s">
        <v>2319</v>
      </c>
      <c r="AF10" s="26" t="s">
        <v>682</v>
      </c>
      <c r="AG10" s="26" t="s">
        <v>43</v>
      </c>
      <c r="AH10" s="26" t="s">
        <v>45</v>
      </c>
    </row>
    <row r="11" spans="2:34" x14ac:dyDescent="0.45">
      <c r="B11" s="26" t="s">
        <v>46</v>
      </c>
      <c r="C11" s="26" t="s">
        <v>635</v>
      </c>
      <c r="D11" s="26" t="s">
        <v>246</v>
      </c>
      <c r="E11" s="26" t="s">
        <v>610</v>
      </c>
      <c r="F11" s="26" t="s">
        <v>331</v>
      </c>
      <c r="G11" s="26" t="s">
        <v>44</v>
      </c>
      <c r="H11" s="26" t="s">
        <v>44</v>
      </c>
      <c r="I11" s="26" t="s">
        <v>340</v>
      </c>
      <c r="J11" s="26" t="s">
        <v>340</v>
      </c>
      <c r="K11" s="26" t="s">
        <v>340</v>
      </c>
      <c r="L11" s="26" t="s">
        <v>340</v>
      </c>
      <c r="M11" s="26" t="s">
        <v>340</v>
      </c>
      <c r="N11" s="26" t="s">
        <v>41</v>
      </c>
      <c r="O11" s="26" t="s">
        <v>46</v>
      </c>
      <c r="P11" s="26" t="s">
        <v>798</v>
      </c>
      <c r="Q11" s="26" t="s">
        <v>340</v>
      </c>
      <c r="R11" s="26" t="s">
        <v>695</v>
      </c>
      <c r="S11" s="26" t="s">
        <v>717</v>
      </c>
      <c r="T11" s="26" t="s">
        <v>2320</v>
      </c>
      <c r="U11" s="26" t="s">
        <v>2321</v>
      </c>
      <c r="V11" s="26" t="s">
        <v>44</v>
      </c>
      <c r="W11" s="26" t="s">
        <v>308</v>
      </c>
      <c r="X11" s="26" t="s">
        <v>340</v>
      </c>
      <c r="Y11" s="26" t="s">
        <v>44</v>
      </c>
      <c r="Z11" s="26" t="s">
        <v>592</v>
      </c>
      <c r="AA11" s="26" t="s">
        <v>592</v>
      </c>
      <c r="AB11" s="26" t="s">
        <v>952</v>
      </c>
      <c r="AC11" s="26" t="s">
        <v>2322</v>
      </c>
      <c r="AD11" s="26" t="s">
        <v>2323</v>
      </c>
      <c r="AE11" s="26" t="s">
        <v>2324</v>
      </c>
      <c r="AF11" s="26" t="s">
        <v>747</v>
      </c>
      <c r="AG11" s="26" t="s">
        <v>41</v>
      </c>
      <c r="AH11" s="26" t="s">
        <v>46</v>
      </c>
    </row>
    <row r="12" spans="2:34" x14ac:dyDescent="0.45">
      <c r="B12" s="26" t="s">
        <v>47</v>
      </c>
      <c r="C12" s="26" t="s">
        <v>665</v>
      </c>
      <c r="D12" s="26" t="s">
        <v>245</v>
      </c>
      <c r="E12" s="26" t="s">
        <v>610</v>
      </c>
      <c r="F12" s="26" t="s">
        <v>327</v>
      </c>
      <c r="G12" s="26" t="s">
        <v>44</v>
      </c>
      <c r="H12" s="26" t="s">
        <v>44</v>
      </c>
      <c r="I12" s="26" t="s">
        <v>340</v>
      </c>
      <c r="J12" s="26" t="s">
        <v>340</v>
      </c>
      <c r="K12" s="26" t="s">
        <v>340</v>
      </c>
      <c r="L12" s="26" t="s">
        <v>340</v>
      </c>
      <c r="M12" s="26" t="s">
        <v>340</v>
      </c>
      <c r="N12" s="26" t="s">
        <v>340</v>
      </c>
      <c r="O12" s="26" t="s">
        <v>340</v>
      </c>
      <c r="P12" s="26" t="s">
        <v>592</v>
      </c>
      <c r="Q12" s="26" t="s">
        <v>340</v>
      </c>
      <c r="R12" s="26" t="s">
        <v>668</v>
      </c>
      <c r="S12" s="26" t="s">
        <v>662</v>
      </c>
      <c r="T12" s="26" t="s">
        <v>2325</v>
      </c>
      <c r="U12" s="26" t="s">
        <v>2326</v>
      </c>
      <c r="V12" s="26" t="s">
        <v>43</v>
      </c>
      <c r="W12" s="26" t="s">
        <v>340</v>
      </c>
      <c r="X12" s="26" t="s">
        <v>340</v>
      </c>
      <c r="Y12" s="26" t="s">
        <v>43</v>
      </c>
      <c r="Z12" s="26" t="s">
        <v>592</v>
      </c>
      <c r="AA12" s="26" t="s">
        <v>592</v>
      </c>
      <c r="AB12" s="26" t="s">
        <v>952</v>
      </c>
      <c r="AC12" s="26" t="s">
        <v>2060</v>
      </c>
      <c r="AD12" s="26" t="s">
        <v>2327</v>
      </c>
      <c r="AE12" s="26" t="s">
        <v>2328</v>
      </c>
      <c r="AF12" s="26" t="s">
        <v>747</v>
      </c>
      <c r="AG12" s="26" t="s">
        <v>40</v>
      </c>
      <c r="AH12" s="26" t="s">
        <v>47</v>
      </c>
    </row>
    <row r="13" spans="2:34" x14ac:dyDescent="0.45">
      <c r="B13" s="26" t="s">
        <v>48</v>
      </c>
      <c r="C13" s="26" t="s">
        <v>716</v>
      </c>
      <c r="D13" s="26" t="s">
        <v>251</v>
      </c>
      <c r="E13" s="26" t="s">
        <v>617</v>
      </c>
      <c r="F13" s="26" t="s">
        <v>327</v>
      </c>
      <c r="G13" s="26" t="s">
        <v>44</v>
      </c>
      <c r="H13" s="26" t="s">
        <v>44</v>
      </c>
      <c r="I13" s="26" t="s">
        <v>340</v>
      </c>
      <c r="J13" s="26" t="s">
        <v>340</v>
      </c>
      <c r="K13" s="26" t="s">
        <v>340</v>
      </c>
      <c r="L13" s="26" t="s">
        <v>340</v>
      </c>
      <c r="M13" s="26" t="s">
        <v>340</v>
      </c>
      <c r="N13" s="26" t="s">
        <v>627</v>
      </c>
      <c r="O13" s="26" t="s">
        <v>1807</v>
      </c>
      <c r="P13" s="26" t="s">
        <v>2329</v>
      </c>
      <c r="Q13" s="26" t="s">
        <v>41</v>
      </c>
      <c r="R13" s="26" t="s">
        <v>758</v>
      </c>
      <c r="S13" s="26" t="s">
        <v>347</v>
      </c>
      <c r="T13" s="26" t="s">
        <v>1250</v>
      </c>
      <c r="U13" s="26" t="s">
        <v>2330</v>
      </c>
      <c r="V13" s="26" t="s">
        <v>41</v>
      </c>
      <c r="W13" s="26" t="s">
        <v>308</v>
      </c>
      <c r="X13" s="26" t="s">
        <v>340</v>
      </c>
      <c r="Y13" s="26" t="s">
        <v>43</v>
      </c>
      <c r="Z13" s="26" t="s">
        <v>592</v>
      </c>
      <c r="AA13" s="26" t="s">
        <v>592</v>
      </c>
      <c r="AB13" s="26" t="s">
        <v>978</v>
      </c>
      <c r="AC13" s="26" t="s">
        <v>2331</v>
      </c>
      <c r="AD13" s="26" t="s">
        <v>2332</v>
      </c>
      <c r="AE13" s="26" t="s">
        <v>2333</v>
      </c>
      <c r="AF13" s="26" t="s">
        <v>758</v>
      </c>
      <c r="AG13" s="26" t="s">
        <v>44</v>
      </c>
      <c r="AH13" s="26" t="s">
        <v>48</v>
      </c>
    </row>
    <row r="14" spans="2:34" x14ac:dyDescent="0.45">
      <c r="B14" s="26" t="s">
        <v>49</v>
      </c>
      <c r="C14" s="26" t="s">
        <v>871</v>
      </c>
      <c r="D14" s="26" t="s">
        <v>241</v>
      </c>
      <c r="E14" s="26" t="s">
        <v>610</v>
      </c>
      <c r="F14" s="26" t="s">
        <v>329</v>
      </c>
      <c r="G14" s="26" t="s">
        <v>44</v>
      </c>
      <c r="H14" s="26" t="s">
        <v>44</v>
      </c>
      <c r="I14" s="26" t="s">
        <v>340</v>
      </c>
      <c r="J14" s="26" t="s">
        <v>340</v>
      </c>
      <c r="K14" s="26" t="s">
        <v>340</v>
      </c>
      <c r="L14" s="26" t="s">
        <v>340</v>
      </c>
      <c r="M14" s="26" t="s">
        <v>340</v>
      </c>
      <c r="N14" s="26" t="s">
        <v>40</v>
      </c>
      <c r="O14" s="26" t="s">
        <v>43</v>
      </c>
      <c r="P14" s="26" t="s">
        <v>798</v>
      </c>
      <c r="Q14" s="26" t="s">
        <v>340</v>
      </c>
      <c r="R14" s="26" t="s">
        <v>676</v>
      </c>
      <c r="S14" s="26" t="s">
        <v>664</v>
      </c>
      <c r="T14" s="26" t="s">
        <v>2334</v>
      </c>
      <c r="U14" s="26" t="s">
        <v>2335</v>
      </c>
      <c r="V14" s="26" t="s">
        <v>42</v>
      </c>
      <c r="W14" s="26" t="s">
        <v>308</v>
      </c>
      <c r="X14" s="26" t="s">
        <v>308</v>
      </c>
      <c r="Y14" s="26" t="s">
        <v>42</v>
      </c>
      <c r="Z14" s="26" t="s">
        <v>592</v>
      </c>
      <c r="AA14" s="26" t="s">
        <v>592</v>
      </c>
      <c r="AB14" s="26" t="s">
        <v>922</v>
      </c>
      <c r="AC14" s="26" t="s">
        <v>2336</v>
      </c>
      <c r="AD14" s="26" t="s">
        <v>2337</v>
      </c>
      <c r="AE14" s="26" t="s">
        <v>2058</v>
      </c>
      <c r="AF14" s="26" t="s">
        <v>620</v>
      </c>
      <c r="AG14" s="26" t="s">
        <v>53</v>
      </c>
      <c r="AH14" s="26" t="s">
        <v>49</v>
      </c>
    </row>
    <row r="15" spans="2:34" x14ac:dyDescent="0.45">
      <c r="B15" s="26" t="s">
        <v>50</v>
      </c>
      <c r="C15" s="26" t="s">
        <v>774</v>
      </c>
      <c r="D15" s="26" t="s">
        <v>258</v>
      </c>
      <c r="E15" s="26" t="s">
        <v>670</v>
      </c>
      <c r="F15" s="26" t="s">
        <v>333</v>
      </c>
      <c r="G15" s="26" t="s">
        <v>44</v>
      </c>
      <c r="H15" s="26" t="s">
        <v>44</v>
      </c>
      <c r="I15" s="26" t="s">
        <v>1076</v>
      </c>
      <c r="J15" s="26" t="s">
        <v>1218</v>
      </c>
      <c r="K15" s="26" t="s">
        <v>2338</v>
      </c>
      <c r="L15" s="26" t="s">
        <v>48</v>
      </c>
      <c r="M15" s="26" t="s">
        <v>308</v>
      </c>
      <c r="N15" s="26" t="s">
        <v>668</v>
      </c>
      <c r="O15" s="26" t="s">
        <v>876</v>
      </c>
      <c r="P15" s="26" t="s">
        <v>2339</v>
      </c>
      <c r="Q15" s="26" t="s">
        <v>42</v>
      </c>
      <c r="R15" s="26" t="s">
        <v>340</v>
      </c>
      <c r="S15" s="26" t="s">
        <v>340</v>
      </c>
      <c r="T15" s="26" t="s">
        <v>340</v>
      </c>
      <c r="U15" s="26" t="s">
        <v>592</v>
      </c>
      <c r="V15" s="26" t="s">
        <v>340</v>
      </c>
      <c r="W15" s="26" t="s">
        <v>41</v>
      </c>
      <c r="X15" s="26" t="s">
        <v>308</v>
      </c>
      <c r="Y15" s="26" t="s">
        <v>42</v>
      </c>
      <c r="Z15" s="26" t="s">
        <v>592</v>
      </c>
      <c r="AA15" s="26" t="s">
        <v>592</v>
      </c>
      <c r="AB15" s="26" t="s">
        <v>900</v>
      </c>
      <c r="AC15" s="26" t="s">
        <v>2340</v>
      </c>
      <c r="AD15" s="26" t="s">
        <v>2341</v>
      </c>
      <c r="AE15" s="26" t="s">
        <v>2342</v>
      </c>
      <c r="AF15" s="26" t="s">
        <v>729</v>
      </c>
      <c r="AG15" s="26" t="s">
        <v>40</v>
      </c>
      <c r="AH15" s="26" t="s">
        <v>50</v>
      </c>
    </row>
    <row r="16" spans="2:34" x14ac:dyDescent="0.45">
      <c r="B16" s="26" t="s">
        <v>51</v>
      </c>
      <c r="C16" s="26" t="s">
        <v>838</v>
      </c>
      <c r="D16" s="26" t="s">
        <v>255</v>
      </c>
      <c r="E16" s="26" t="s">
        <v>617</v>
      </c>
      <c r="F16" s="26" t="s">
        <v>326</v>
      </c>
      <c r="G16" s="26" t="s">
        <v>44</v>
      </c>
      <c r="H16" s="26" t="s">
        <v>53</v>
      </c>
      <c r="I16" s="26" t="s">
        <v>340</v>
      </c>
      <c r="J16" s="26" t="s">
        <v>340</v>
      </c>
      <c r="K16" s="26" t="s">
        <v>340</v>
      </c>
      <c r="L16" s="26" t="s">
        <v>340</v>
      </c>
      <c r="M16" s="26" t="s">
        <v>340</v>
      </c>
      <c r="N16" s="26" t="s">
        <v>673</v>
      </c>
      <c r="O16" s="26" t="s">
        <v>1655</v>
      </c>
      <c r="P16" s="26" t="s">
        <v>2343</v>
      </c>
      <c r="Q16" s="26" t="s">
        <v>42</v>
      </c>
      <c r="R16" s="26" t="s">
        <v>337</v>
      </c>
      <c r="S16" s="26" t="s">
        <v>326</v>
      </c>
      <c r="T16" s="26" t="s">
        <v>1186</v>
      </c>
      <c r="U16" s="26" t="s">
        <v>2344</v>
      </c>
      <c r="V16" s="26" t="s">
        <v>308</v>
      </c>
      <c r="W16" s="26" t="s">
        <v>308</v>
      </c>
      <c r="X16" s="26" t="s">
        <v>308</v>
      </c>
      <c r="Y16" s="26" t="s">
        <v>43</v>
      </c>
      <c r="Z16" s="26" t="s">
        <v>308</v>
      </c>
      <c r="AA16" s="26" t="s">
        <v>592</v>
      </c>
      <c r="AB16" s="26" t="s">
        <v>709</v>
      </c>
      <c r="AC16" s="26" t="s">
        <v>2086</v>
      </c>
      <c r="AD16" s="26" t="s">
        <v>2345</v>
      </c>
      <c r="AE16" s="26" t="s">
        <v>2346</v>
      </c>
      <c r="AF16" s="26" t="s">
        <v>729</v>
      </c>
      <c r="AG16" s="26" t="s">
        <v>45</v>
      </c>
      <c r="AH16" s="26" t="s">
        <v>51</v>
      </c>
    </row>
    <row r="17" spans="2:34" x14ac:dyDescent="0.45">
      <c r="B17" s="26" t="s">
        <v>52</v>
      </c>
      <c r="C17" s="26" t="s">
        <v>892</v>
      </c>
      <c r="D17" s="26" t="s">
        <v>245</v>
      </c>
      <c r="E17" s="26" t="s">
        <v>670</v>
      </c>
      <c r="F17" s="26" t="s">
        <v>347</v>
      </c>
      <c r="G17" s="26" t="s">
        <v>44</v>
      </c>
      <c r="H17" s="26" t="s">
        <v>44</v>
      </c>
      <c r="I17" s="26" t="s">
        <v>876</v>
      </c>
      <c r="J17" s="26" t="s">
        <v>1348</v>
      </c>
      <c r="K17" s="26" t="s">
        <v>2347</v>
      </c>
      <c r="L17" s="26" t="s">
        <v>314</v>
      </c>
      <c r="M17" s="26" t="s">
        <v>41</v>
      </c>
      <c r="N17" s="26" t="s">
        <v>320</v>
      </c>
      <c r="O17" s="26" t="s">
        <v>833</v>
      </c>
      <c r="P17" s="26" t="s">
        <v>2348</v>
      </c>
      <c r="Q17" s="26" t="s">
        <v>308</v>
      </c>
      <c r="R17" s="26" t="s">
        <v>340</v>
      </c>
      <c r="S17" s="26" t="s">
        <v>340</v>
      </c>
      <c r="T17" s="26" t="s">
        <v>340</v>
      </c>
      <c r="U17" s="26" t="s">
        <v>592</v>
      </c>
      <c r="V17" s="26" t="s">
        <v>340</v>
      </c>
      <c r="W17" s="26" t="s">
        <v>41</v>
      </c>
      <c r="X17" s="26" t="s">
        <v>340</v>
      </c>
      <c r="Y17" s="26" t="s">
        <v>308</v>
      </c>
      <c r="Z17" s="26" t="s">
        <v>592</v>
      </c>
      <c r="AA17" s="26" t="s">
        <v>308</v>
      </c>
      <c r="AB17" s="26" t="s">
        <v>1108</v>
      </c>
      <c r="AC17" s="26" t="s">
        <v>2056</v>
      </c>
      <c r="AD17" s="26" t="s">
        <v>2349</v>
      </c>
      <c r="AE17" s="26" t="s">
        <v>2350</v>
      </c>
      <c r="AF17" s="26" t="s">
        <v>666</v>
      </c>
      <c r="AG17" s="26" t="s">
        <v>41</v>
      </c>
      <c r="AH17" s="26" t="s">
        <v>52</v>
      </c>
    </row>
    <row r="18" spans="2:34" x14ac:dyDescent="0.45">
      <c r="B18" s="26" t="s">
        <v>314</v>
      </c>
      <c r="C18" s="26" t="s">
        <v>685</v>
      </c>
      <c r="D18" s="26" t="s">
        <v>266</v>
      </c>
      <c r="E18" s="26" t="s">
        <v>610</v>
      </c>
      <c r="F18" s="26" t="s">
        <v>326</v>
      </c>
      <c r="G18" s="26" t="s">
        <v>44</v>
      </c>
      <c r="H18" s="26" t="s">
        <v>43</v>
      </c>
      <c r="I18" s="26" t="s">
        <v>340</v>
      </c>
      <c r="J18" s="26" t="s">
        <v>340</v>
      </c>
      <c r="K18" s="26" t="s">
        <v>340</v>
      </c>
      <c r="L18" s="26" t="s">
        <v>340</v>
      </c>
      <c r="M18" s="26" t="s">
        <v>340</v>
      </c>
      <c r="N18" s="26" t="s">
        <v>40</v>
      </c>
      <c r="O18" s="26" t="s">
        <v>46</v>
      </c>
      <c r="P18" s="26" t="s">
        <v>686</v>
      </c>
      <c r="Q18" s="26" t="s">
        <v>340</v>
      </c>
      <c r="R18" s="26" t="s">
        <v>668</v>
      </c>
      <c r="S18" s="26" t="s">
        <v>339</v>
      </c>
      <c r="T18" s="26" t="s">
        <v>2235</v>
      </c>
      <c r="U18" s="26" t="s">
        <v>1425</v>
      </c>
      <c r="V18" s="26" t="s">
        <v>42</v>
      </c>
      <c r="W18" s="26" t="s">
        <v>340</v>
      </c>
      <c r="X18" s="26" t="s">
        <v>340</v>
      </c>
      <c r="Y18" s="26" t="s">
        <v>42</v>
      </c>
      <c r="Z18" s="26" t="s">
        <v>308</v>
      </c>
      <c r="AA18" s="26" t="s">
        <v>592</v>
      </c>
      <c r="AB18" s="26" t="s">
        <v>913</v>
      </c>
      <c r="AC18" s="26" t="s">
        <v>2351</v>
      </c>
      <c r="AD18" s="26" t="s">
        <v>2352</v>
      </c>
      <c r="AE18" s="26" t="s">
        <v>2353</v>
      </c>
      <c r="AF18" s="26" t="s">
        <v>666</v>
      </c>
      <c r="AG18" s="26" t="s">
        <v>42</v>
      </c>
      <c r="AH18" s="26" t="s">
        <v>314</v>
      </c>
    </row>
    <row r="19" spans="2:34" x14ac:dyDescent="0.45">
      <c r="B19" s="26" t="s">
        <v>316</v>
      </c>
      <c r="C19" s="26" t="s">
        <v>608</v>
      </c>
      <c r="D19" s="26" t="s">
        <v>609</v>
      </c>
      <c r="E19" s="26" t="s">
        <v>610</v>
      </c>
      <c r="F19" s="26" t="s">
        <v>327</v>
      </c>
      <c r="G19" s="26" t="s">
        <v>43</v>
      </c>
      <c r="H19" s="26" t="s">
        <v>43</v>
      </c>
      <c r="I19" s="26" t="s">
        <v>340</v>
      </c>
      <c r="J19" s="26" t="s">
        <v>340</v>
      </c>
      <c r="K19" s="26" t="s">
        <v>340</v>
      </c>
      <c r="L19" s="26" t="s">
        <v>340</v>
      </c>
      <c r="M19" s="26" t="s">
        <v>340</v>
      </c>
      <c r="N19" s="26" t="s">
        <v>41</v>
      </c>
      <c r="O19" s="26" t="s">
        <v>611</v>
      </c>
      <c r="P19" s="26" t="s">
        <v>612</v>
      </c>
      <c r="Q19" s="26" t="s">
        <v>308</v>
      </c>
      <c r="R19" s="26" t="s">
        <v>697</v>
      </c>
      <c r="S19" s="26" t="s">
        <v>668</v>
      </c>
      <c r="T19" s="26" t="s">
        <v>2062</v>
      </c>
      <c r="U19" s="26" t="s">
        <v>2063</v>
      </c>
      <c r="V19" s="26" t="s">
        <v>40</v>
      </c>
      <c r="W19" s="26" t="s">
        <v>340</v>
      </c>
      <c r="X19" s="26" t="s">
        <v>340</v>
      </c>
      <c r="Y19" s="26" t="s">
        <v>41</v>
      </c>
      <c r="Z19" s="26" t="s">
        <v>592</v>
      </c>
      <c r="AA19" s="26" t="s">
        <v>592</v>
      </c>
      <c r="AB19" s="26" t="s">
        <v>622</v>
      </c>
      <c r="AC19" s="26" t="s">
        <v>2064</v>
      </c>
      <c r="AD19" s="26" t="s">
        <v>2065</v>
      </c>
      <c r="AE19" s="26" t="s">
        <v>2066</v>
      </c>
      <c r="AF19" s="26" t="s">
        <v>666</v>
      </c>
      <c r="AG19" s="26" t="s">
        <v>43</v>
      </c>
      <c r="AH19" s="26" t="s">
        <v>316</v>
      </c>
    </row>
    <row r="20" spans="2:34" x14ac:dyDescent="0.45">
      <c r="B20" s="26" t="s">
        <v>318</v>
      </c>
      <c r="C20" s="26" t="s">
        <v>786</v>
      </c>
      <c r="D20" s="26" t="s">
        <v>254</v>
      </c>
      <c r="E20" s="26" t="s">
        <v>670</v>
      </c>
      <c r="F20" s="26" t="s">
        <v>326</v>
      </c>
      <c r="G20" s="26" t="s">
        <v>44</v>
      </c>
      <c r="H20" s="26" t="s">
        <v>44</v>
      </c>
      <c r="I20" s="26" t="s">
        <v>1122</v>
      </c>
      <c r="J20" s="26" t="s">
        <v>1234</v>
      </c>
      <c r="K20" s="26" t="s">
        <v>2354</v>
      </c>
      <c r="L20" s="26" t="s">
        <v>49</v>
      </c>
      <c r="M20" s="26" t="s">
        <v>40</v>
      </c>
      <c r="N20" s="26" t="s">
        <v>747</v>
      </c>
      <c r="O20" s="26" t="s">
        <v>1229</v>
      </c>
      <c r="P20" s="26" t="s">
        <v>2355</v>
      </c>
      <c r="Q20" s="26" t="s">
        <v>40</v>
      </c>
      <c r="R20" s="26" t="s">
        <v>308</v>
      </c>
      <c r="S20" s="26" t="s">
        <v>308</v>
      </c>
      <c r="T20" s="26" t="s">
        <v>40</v>
      </c>
      <c r="U20" s="26" t="s">
        <v>788</v>
      </c>
      <c r="V20" s="26" t="s">
        <v>340</v>
      </c>
      <c r="W20" s="26" t="s">
        <v>41</v>
      </c>
      <c r="X20" s="26" t="s">
        <v>308</v>
      </c>
      <c r="Y20" s="26" t="s">
        <v>40</v>
      </c>
      <c r="Z20" s="26" t="s">
        <v>308</v>
      </c>
      <c r="AA20" s="26" t="s">
        <v>592</v>
      </c>
      <c r="AB20" s="26" t="s">
        <v>910</v>
      </c>
      <c r="AC20" s="26" t="s">
        <v>2356</v>
      </c>
      <c r="AD20" s="26" t="s">
        <v>2357</v>
      </c>
      <c r="AE20" s="26" t="s">
        <v>2358</v>
      </c>
      <c r="AF20" s="26" t="s">
        <v>347</v>
      </c>
      <c r="AG20" s="26" t="s">
        <v>53</v>
      </c>
      <c r="AH20" s="26" t="s">
        <v>318</v>
      </c>
    </row>
    <row r="21" spans="2:34" x14ac:dyDescent="0.45">
      <c r="B21" s="26" t="s">
        <v>320</v>
      </c>
      <c r="C21" s="26" t="s">
        <v>624</v>
      </c>
      <c r="D21" s="26" t="s">
        <v>238</v>
      </c>
      <c r="E21" s="26" t="s">
        <v>617</v>
      </c>
      <c r="F21" s="26" t="s">
        <v>331</v>
      </c>
      <c r="G21" s="26" t="s">
        <v>43</v>
      </c>
      <c r="H21" s="26" t="s">
        <v>43</v>
      </c>
      <c r="I21" s="26" t="s">
        <v>340</v>
      </c>
      <c r="J21" s="26" t="s">
        <v>340</v>
      </c>
      <c r="K21" s="26" t="s">
        <v>340</v>
      </c>
      <c r="L21" s="26" t="s">
        <v>340</v>
      </c>
      <c r="M21" s="26" t="s">
        <v>340</v>
      </c>
      <c r="N21" s="26" t="s">
        <v>970</v>
      </c>
      <c r="O21" s="26" t="s">
        <v>2067</v>
      </c>
      <c r="P21" s="26" t="s">
        <v>2068</v>
      </c>
      <c r="Q21" s="26" t="s">
        <v>42</v>
      </c>
      <c r="R21" s="26" t="s">
        <v>51</v>
      </c>
      <c r="S21" s="26" t="s">
        <v>49</v>
      </c>
      <c r="T21" s="26" t="s">
        <v>627</v>
      </c>
      <c r="U21" s="26" t="s">
        <v>628</v>
      </c>
      <c r="V21" s="26" t="s">
        <v>340</v>
      </c>
      <c r="W21" s="26" t="s">
        <v>308</v>
      </c>
      <c r="X21" s="26" t="s">
        <v>340</v>
      </c>
      <c r="Y21" s="26" t="s">
        <v>42</v>
      </c>
      <c r="Z21" s="26" t="s">
        <v>592</v>
      </c>
      <c r="AA21" s="26" t="s">
        <v>592</v>
      </c>
      <c r="AB21" s="26" t="s">
        <v>713</v>
      </c>
      <c r="AC21" s="26" t="s">
        <v>2069</v>
      </c>
      <c r="AD21" s="26" t="s">
        <v>2070</v>
      </c>
      <c r="AE21" s="26" t="s">
        <v>2071</v>
      </c>
      <c r="AF21" s="26" t="s">
        <v>347</v>
      </c>
      <c r="AG21" s="26" t="s">
        <v>46</v>
      </c>
      <c r="AH21" s="26" t="s">
        <v>320</v>
      </c>
    </row>
    <row r="22" spans="2:34" x14ac:dyDescent="0.45">
      <c r="B22" s="26" t="s">
        <v>322</v>
      </c>
      <c r="C22" s="26" t="s">
        <v>646</v>
      </c>
      <c r="D22" s="26" t="s">
        <v>609</v>
      </c>
      <c r="E22" s="26" t="s">
        <v>617</v>
      </c>
      <c r="F22" s="26" t="s">
        <v>329</v>
      </c>
      <c r="G22" s="26" t="s">
        <v>44</v>
      </c>
      <c r="H22" s="26" t="s">
        <v>44</v>
      </c>
      <c r="I22" s="26" t="s">
        <v>340</v>
      </c>
      <c r="J22" s="26" t="s">
        <v>340</v>
      </c>
      <c r="K22" s="26" t="s">
        <v>340</v>
      </c>
      <c r="L22" s="26" t="s">
        <v>340</v>
      </c>
      <c r="M22" s="26" t="s">
        <v>340</v>
      </c>
      <c r="N22" s="26" t="s">
        <v>970</v>
      </c>
      <c r="O22" s="26" t="s">
        <v>1807</v>
      </c>
      <c r="P22" s="26" t="s">
        <v>2359</v>
      </c>
      <c r="Q22" s="26" t="s">
        <v>40</v>
      </c>
      <c r="R22" s="26" t="s">
        <v>331</v>
      </c>
      <c r="S22" s="26" t="s">
        <v>322</v>
      </c>
      <c r="T22" s="26" t="s">
        <v>711</v>
      </c>
      <c r="U22" s="26" t="s">
        <v>2360</v>
      </c>
      <c r="V22" s="26" t="s">
        <v>41</v>
      </c>
      <c r="W22" s="26" t="s">
        <v>40</v>
      </c>
      <c r="X22" s="26" t="s">
        <v>40</v>
      </c>
      <c r="Y22" s="26" t="s">
        <v>42</v>
      </c>
      <c r="Z22" s="26" t="s">
        <v>592</v>
      </c>
      <c r="AA22" s="26" t="s">
        <v>592</v>
      </c>
      <c r="AB22" s="26" t="s">
        <v>895</v>
      </c>
      <c r="AC22" s="26" t="s">
        <v>2076</v>
      </c>
      <c r="AD22" s="26" t="s">
        <v>2361</v>
      </c>
      <c r="AE22" s="26" t="s">
        <v>2362</v>
      </c>
      <c r="AF22" s="26" t="s">
        <v>337</v>
      </c>
      <c r="AG22" s="26" t="s">
        <v>47</v>
      </c>
      <c r="AH22" s="26" t="s">
        <v>322</v>
      </c>
    </row>
    <row r="23" spans="2:34" x14ac:dyDescent="0.45">
      <c r="B23" s="26" t="s">
        <v>323</v>
      </c>
      <c r="C23" s="26" t="s">
        <v>681</v>
      </c>
      <c r="D23" s="26" t="s">
        <v>609</v>
      </c>
      <c r="E23" s="26" t="s">
        <v>610</v>
      </c>
      <c r="F23" s="26" t="s">
        <v>666</v>
      </c>
      <c r="G23" s="26" t="s">
        <v>44</v>
      </c>
      <c r="H23" s="26" t="s">
        <v>44</v>
      </c>
      <c r="I23" s="26" t="s">
        <v>340</v>
      </c>
      <c r="J23" s="26" t="s">
        <v>340</v>
      </c>
      <c r="K23" s="26" t="s">
        <v>340</v>
      </c>
      <c r="L23" s="26" t="s">
        <v>340</v>
      </c>
      <c r="M23" s="26" t="s">
        <v>340</v>
      </c>
      <c r="N23" s="26" t="s">
        <v>340</v>
      </c>
      <c r="O23" s="26" t="s">
        <v>340</v>
      </c>
      <c r="P23" s="26" t="s">
        <v>592</v>
      </c>
      <c r="Q23" s="26" t="s">
        <v>340</v>
      </c>
      <c r="R23" s="26" t="s">
        <v>680</v>
      </c>
      <c r="S23" s="26" t="s">
        <v>339</v>
      </c>
      <c r="T23" s="26" t="s">
        <v>1719</v>
      </c>
      <c r="U23" s="26" t="s">
        <v>1011</v>
      </c>
      <c r="V23" s="26" t="s">
        <v>43</v>
      </c>
      <c r="W23" s="26" t="s">
        <v>340</v>
      </c>
      <c r="X23" s="26" t="s">
        <v>340</v>
      </c>
      <c r="Y23" s="26" t="s">
        <v>43</v>
      </c>
      <c r="Z23" s="26" t="s">
        <v>592</v>
      </c>
      <c r="AA23" s="26" t="s">
        <v>592</v>
      </c>
      <c r="AB23" s="26" t="s">
        <v>629</v>
      </c>
      <c r="AC23" s="26" t="s">
        <v>2363</v>
      </c>
      <c r="AD23" s="26" t="s">
        <v>2364</v>
      </c>
      <c r="AE23" s="26" t="s">
        <v>2365</v>
      </c>
      <c r="AF23" s="26" t="s">
        <v>333</v>
      </c>
      <c r="AG23" s="26" t="s">
        <v>44</v>
      </c>
      <c r="AH23" s="26" t="s">
        <v>323</v>
      </c>
    </row>
    <row r="24" spans="2:34" x14ac:dyDescent="0.45">
      <c r="B24" s="26" t="s">
        <v>325</v>
      </c>
      <c r="C24" s="26" t="s">
        <v>830</v>
      </c>
      <c r="D24" s="26" t="s">
        <v>582</v>
      </c>
      <c r="E24" s="26" t="s">
        <v>670</v>
      </c>
      <c r="F24" s="26" t="s">
        <v>335</v>
      </c>
      <c r="G24" s="26" t="s">
        <v>44</v>
      </c>
      <c r="H24" s="26" t="s">
        <v>44</v>
      </c>
      <c r="I24" s="26" t="s">
        <v>1122</v>
      </c>
      <c r="J24" s="26" t="s">
        <v>1008</v>
      </c>
      <c r="K24" s="26" t="s">
        <v>2366</v>
      </c>
      <c r="L24" s="26" t="s">
        <v>47</v>
      </c>
      <c r="M24" s="26" t="s">
        <v>41</v>
      </c>
      <c r="N24" s="26" t="s">
        <v>336</v>
      </c>
      <c r="O24" s="26" t="s">
        <v>822</v>
      </c>
      <c r="P24" s="26" t="s">
        <v>2367</v>
      </c>
      <c r="Q24" s="26" t="s">
        <v>53</v>
      </c>
      <c r="R24" s="26" t="s">
        <v>340</v>
      </c>
      <c r="S24" s="26" t="s">
        <v>340</v>
      </c>
      <c r="T24" s="26" t="s">
        <v>340</v>
      </c>
      <c r="U24" s="26" t="s">
        <v>592</v>
      </c>
      <c r="V24" s="26" t="s">
        <v>340</v>
      </c>
      <c r="W24" s="26" t="s">
        <v>40</v>
      </c>
      <c r="X24" s="26" t="s">
        <v>340</v>
      </c>
      <c r="Y24" s="26" t="s">
        <v>53</v>
      </c>
      <c r="Z24" s="26" t="s">
        <v>592</v>
      </c>
      <c r="AA24" s="26" t="s">
        <v>308</v>
      </c>
      <c r="AB24" s="26" t="s">
        <v>1091</v>
      </c>
      <c r="AC24" s="26" t="s">
        <v>2368</v>
      </c>
      <c r="AD24" s="26" t="s">
        <v>2369</v>
      </c>
      <c r="AE24" s="26" t="s">
        <v>2370</v>
      </c>
      <c r="AF24" s="26" t="s">
        <v>331</v>
      </c>
      <c r="AG24" s="26" t="s">
        <v>42</v>
      </c>
      <c r="AH24" s="26" t="s">
        <v>325</v>
      </c>
    </row>
    <row r="25" spans="2:34" x14ac:dyDescent="0.45">
      <c r="B25" s="26" t="s">
        <v>326</v>
      </c>
      <c r="C25" s="26" t="s">
        <v>1187</v>
      </c>
      <c r="D25" s="26" t="s">
        <v>239</v>
      </c>
      <c r="E25" s="26" t="s">
        <v>617</v>
      </c>
      <c r="F25" s="26" t="s">
        <v>333</v>
      </c>
      <c r="G25" s="26" t="s">
        <v>44</v>
      </c>
      <c r="H25" s="26" t="s">
        <v>40</v>
      </c>
      <c r="I25" s="26" t="s">
        <v>340</v>
      </c>
      <c r="J25" s="26" t="s">
        <v>340</v>
      </c>
      <c r="K25" s="26" t="s">
        <v>340</v>
      </c>
      <c r="L25" s="26" t="s">
        <v>340</v>
      </c>
      <c r="M25" s="26" t="s">
        <v>340</v>
      </c>
      <c r="N25" s="26" t="s">
        <v>673</v>
      </c>
      <c r="O25" s="26" t="s">
        <v>2371</v>
      </c>
      <c r="P25" s="26" t="s">
        <v>2372</v>
      </c>
      <c r="Q25" s="26" t="s">
        <v>40</v>
      </c>
      <c r="R25" s="26" t="s">
        <v>316</v>
      </c>
      <c r="S25" s="26" t="s">
        <v>50</v>
      </c>
      <c r="T25" s="26" t="s">
        <v>671</v>
      </c>
      <c r="U25" s="26" t="s">
        <v>2173</v>
      </c>
      <c r="V25" s="26" t="s">
        <v>308</v>
      </c>
      <c r="W25" s="26" t="s">
        <v>308</v>
      </c>
      <c r="X25" s="26" t="s">
        <v>340</v>
      </c>
      <c r="Y25" s="26" t="s">
        <v>41</v>
      </c>
      <c r="Z25" s="26" t="s">
        <v>592</v>
      </c>
      <c r="AA25" s="26" t="s">
        <v>592</v>
      </c>
      <c r="AB25" s="26" t="s">
        <v>622</v>
      </c>
      <c r="AC25" s="26" t="s">
        <v>2373</v>
      </c>
      <c r="AD25" s="26" t="s">
        <v>2374</v>
      </c>
      <c r="AE25" s="26" t="s">
        <v>1882</v>
      </c>
      <c r="AF25" s="26" t="s">
        <v>329</v>
      </c>
      <c r="AG25" s="26" t="s">
        <v>48</v>
      </c>
      <c r="AH25" s="26" t="s">
        <v>326</v>
      </c>
    </row>
    <row r="26" spans="2:34" x14ac:dyDescent="0.45">
      <c r="B26" s="26" t="s">
        <v>327</v>
      </c>
      <c r="C26" s="26" t="s">
        <v>877</v>
      </c>
      <c r="D26" s="26" t="s">
        <v>245</v>
      </c>
      <c r="E26" s="26" t="s">
        <v>770</v>
      </c>
      <c r="F26" s="26" t="s">
        <v>331</v>
      </c>
      <c r="G26" s="26" t="s">
        <v>44</v>
      </c>
      <c r="H26" s="26" t="s">
        <v>42</v>
      </c>
      <c r="I26" s="26" t="s">
        <v>340</v>
      </c>
      <c r="J26" s="26" t="s">
        <v>340</v>
      </c>
      <c r="K26" s="26" t="s">
        <v>340</v>
      </c>
      <c r="L26" s="26" t="s">
        <v>340</v>
      </c>
      <c r="M26" s="26" t="s">
        <v>340</v>
      </c>
      <c r="N26" s="26" t="s">
        <v>340</v>
      </c>
      <c r="O26" s="26" t="s">
        <v>340</v>
      </c>
      <c r="P26" s="26" t="s">
        <v>592</v>
      </c>
      <c r="Q26" s="26" t="s">
        <v>340</v>
      </c>
      <c r="R26" s="26" t="s">
        <v>664</v>
      </c>
      <c r="S26" s="26" t="s">
        <v>615</v>
      </c>
      <c r="T26" s="26" t="s">
        <v>1524</v>
      </c>
      <c r="U26" s="26" t="s">
        <v>2375</v>
      </c>
      <c r="V26" s="26" t="s">
        <v>43</v>
      </c>
      <c r="W26" s="26" t="s">
        <v>340</v>
      </c>
      <c r="X26" s="26" t="s">
        <v>340</v>
      </c>
      <c r="Y26" s="26" t="s">
        <v>43</v>
      </c>
      <c r="Z26" s="26" t="s">
        <v>592</v>
      </c>
      <c r="AA26" s="26" t="s">
        <v>592</v>
      </c>
      <c r="AB26" s="26" t="s">
        <v>649</v>
      </c>
      <c r="AC26" s="26" t="s">
        <v>2376</v>
      </c>
      <c r="AD26" s="26" t="s">
        <v>2377</v>
      </c>
      <c r="AE26" s="26" t="s">
        <v>2378</v>
      </c>
      <c r="AF26" s="26" t="s">
        <v>329</v>
      </c>
      <c r="AG26" s="26" t="s">
        <v>308</v>
      </c>
      <c r="AH26" s="26" t="s">
        <v>327</v>
      </c>
    </row>
    <row r="27" spans="2:34" x14ac:dyDescent="0.45">
      <c r="B27" s="26" t="s">
        <v>329</v>
      </c>
      <c r="C27" s="26" t="s">
        <v>896</v>
      </c>
      <c r="D27" s="26" t="s">
        <v>229</v>
      </c>
      <c r="E27" s="26" t="s">
        <v>670</v>
      </c>
      <c r="F27" s="26" t="s">
        <v>329</v>
      </c>
      <c r="G27" s="26" t="s">
        <v>44</v>
      </c>
      <c r="H27" s="26" t="s">
        <v>44</v>
      </c>
      <c r="I27" s="26" t="s">
        <v>1019</v>
      </c>
      <c r="J27" s="26" t="s">
        <v>954</v>
      </c>
      <c r="K27" s="26" t="s">
        <v>2379</v>
      </c>
      <c r="L27" s="26" t="s">
        <v>48</v>
      </c>
      <c r="M27" s="26" t="s">
        <v>53</v>
      </c>
      <c r="N27" s="26" t="s">
        <v>704</v>
      </c>
      <c r="O27" s="26" t="s">
        <v>968</v>
      </c>
      <c r="P27" s="26" t="s">
        <v>1931</v>
      </c>
      <c r="Q27" s="26" t="s">
        <v>41</v>
      </c>
      <c r="R27" s="26" t="s">
        <v>340</v>
      </c>
      <c r="S27" s="26" t="s">
        <v>340</v>
      </c>
      <c r="T27" s="26" t="s">
        <v>340</v>
      </c>
      <c r="U27" s="26" t="s">
        <v>592</v>
      </c>
      <c r="V27" s="26" t="s">
        <v>340</v>
      </c>
      <c r="W27" s="26" t="s">
        <v>40</v>
      </c>
      <c r="X27" s="26" t="s">
        <v>308</v>
      </c>
      <c r="Y27" s="26" t="s">
        <v>41</v>
      </c>
      <c r="Z27" s="26" t="s">
        <v>592</v>
      </c>
      <c r="AA27" s="26" t="s">
        <v>41</v>
      </c>
      <c r="AB27" s="26" t="s">
        <v>897</v>
      </c>
      <c r="AC27" s="26" t="s">
        <v>2380</v>
      </c>
      <c r="AD27" s="26" t="s">
        <v>2340</v>
      </c>
      <c r="AE27" s="26" t="s">
        <v>2381</v>
      </c>
      <c r="AF27" s="26" t="s">
        <v>327</v>
      </c>
      <c r="AG27" s="26" t="s">
        <v>43</v>
      </c>
      <c r="AH27" s="26" t="s">
        <v>329</v>
      </c>
    </row>
    <row r="28" spans="2:34" x14ac:dyDescent="0.45">
      <c r="B28" s="26" t="s">
        <v>331</v>
      </c>
      <c r="C28" s="26" t="s">
        <v>817</v>
      </c>
      <c r="D28" s="26" t="s">
        <v>582</v>
      </c>
      <c r="E28" s="26" t="s">
        <v>770</v>
      </c>
      <c r="F28" s="26" t="s">
        <v>326</v>
      </c>
      <c r="G28" s="26" t="s">
        <v>44</v>
      </c>
      <c r="H28" s="26" t="s">
        <v>43</v>
      </c>
      <c r="I28" s="26" t="s">
        <v>340</v>
      </c>
      <c r="J28" s="26" t="s">
        <v>308</v>
      </c>
      <c r="K28" s="26" t="s">
        <v>340</v>
      </c>
      <c r="L28" s="26" t="s">
        <v>340</v>
      </c>
      <c r="M28" s="26" t="s">
        <v>340</v>
      </c>
      <c r="N28" s="26" t="s">
        <v>53</v>
      </c>
      <c r="O28" s="26" t="s">
        <v>43</v>
      </c>
      <c r="P28" s="26" t="s">
        <v>818</v>
      </c>
      <c r="Q28" s="26" t="s">
        <v>308</v>
      </c>
      <c r="R28" s="26" t="s">
        <v>623</v>
      </c>
      <c r="S28" s="26" t="s">
        <v>666</v>
      </c>
      <c r="T28" s="26" t="s">
        <v>1735</v>
      </c>
      <c r="U28" s="26" t="s">
        <v>2382</v>
      </c>
      <c r="V28" s="26" t="s">
        <v>41</v>
      </c>
      <c r="W28" s="26" t="s">
        <v>340</v>
      </c>
      <c r="X28" s="26" t="s">
        <v>340</v>
      </c>
      <c r="Y28" s="26" t="s">
        <v>53</v>
      </c>
      <c r="Z28" s="26" t="s">
        <v>592</v>
      </c>
      <c r="AA28" s="26" t="s">
        <v>592</v>
      </c>
      <c r="AB28" s="26" t="s">
        <v>649</v>
      </c>
      <c r="AC28" s="26" t="s">
        <v>2097</v>
      </c>
      <c r="AD28" s="26" t="s">
        <v>2059</v>
      </c>
      <c r="AE28" s="26" t="s">
        <v>2383</v>
      </c>
      <c r="AF28" s="26" t="s">
        <v>327</v>
      </c>
      <c r="AG28" s="26" t="s">
        <v>40</v>
      </c>
      <c r="AH28" s="26" t="s">
        <v>331</v>
      </c>
    </row>
    <row r="29" spans="2:34" x14ac:dyDescent="0.45">
      <c r="B29" s="26" t="s">
        <v>333</v>
      </c>
      <c r="C29" s="26" t="s">
        <v>821</v>
      </c>
      <c r="D29" s="26" t="s">
        <v>266</v>
      </c>
      <c r="E29" s="26" t="s">
        <v>670</v>
      </c>
      <c r="F29" s="26" t="s">
        <v>337</v>
      </c>
      <c r="G29" s="26" t="s">
        <v>44</v>
      </c>
      <c r="H29" s="26" t="s">
        <v>44</v>
      </c>
      <c r="I29" s="26" t="s">
        <v>1133</v>
      </c>
      <c r="J29" s="26" t="s">
        <v>805</v>
      </c>
      <c r="K29" s="26" t="s">
        <v>2384</v>
      </c>
      <c r="L29" s="26" t="s">
        <v>50</v>
      </c>
      <c r="M29" s="26" t="s">
        <v>40</v>
      </c>
      <c r="N29" s="26" t="s">
        <v>325</v>
      </c>
      <c r="O29" s="26" t="s">
        <v>1099</v>
      </c>
      <c r="P29" s="26" t="s">
        <v>2081</v>
      </c>
      <c r="Q29" s="26" t="s">
        <v>340</v>
      </c>
      <c r="R29" s="26" t="s">
        <v>340</v>
      </c>
      <c r="S29" s="26" t="s">
        <v>340</v>
      </c>
      <c r="T29" s="26" t="s">
        <v>340</v>
      </c>
      <c r="U29" s="26" t="s">
        <v>592</v>
      </c>
      <c r="V29" s="26" t="s">
        <v>340</v>
      </c>
      <c r="W29" s="26" t="s">
        <v>42</v>
      </c>
      <c r="X29" s="26" t="s">
        <v>340</v>
      </c>
      <c r="Y29" s="26" t="s">
        <v>340</v>
      </c>
      <c r="Z29" s="26" t="s">
        <v>592</v>
      </c>
      <c r="AA29" s="26" t="s">
        <v>308</v>
      </c>
      <c r="AB29" s="26" t="s">
        <v>1076</v>
      </c>
      <c r="AC29" s="26" t="s">
        <v>2385</v>
      </c>
      <c r="AD29" s="26" t="s">
        <v>2386</v>
      </c>
      <c r="AE29" s="26" t="s">
        <v>2387</v>
      </c>
      <c r="AF29" s="26" t="s">
        <v>326</v>
      </c>
      <c r="AG29" s="26" t="s">
        <v>44</v>
      </c>
      <c r="AH29" s="26" t="s">
        <v>333</v>
      </c>
    </row>
    <row r="30" spans="2:34" x14ac:dyDescent="0.45">
      <c r="B30" s="26" t="s">
        <v>335</v>
      </c>
      <c r="C30" s="26" t="s">
        <v>864</v>
      </c>
      <c r="D30" s="26" t="s">
        <v>242</v>
      </c>
      <c r="E30" s="26" t="s">
        <v>617</v>
      </c>
      <c r="F30" s="26" t="s">
        <v>325</v>
      </c>
      <c r="G30" s="26" t="s">
        <v>43</v>
      </c>
      <c r="H30" s="26" t="s">
        <v>43</v>
      </c>
      <c r="I30" s="26" t="s">
        <v>340</v>
      </c>
      <c r="J30" s="26" t="s">
        <v>340</v>
      </c>
      <c r="K30" s="26" t="s">
        <v>340</v>
      </c>
      <c r="L30" s="26" t="s">
        <v>340</v>
      </c>
      <c r="M30" s="26" t="s">
        <v>340</v>
      </c>
      <c r="N30" s="26" t="s">
        <v>993</v>
      </c>
      <c r="O30" s="26" t="s">
        <v>1797</v>
      </c>
      <c r="P30" s="26" t="s">
        <v>2388</v>
      </c>
      <c r="Q30" s="26" t="s">
        <v>42</v>
      </c>
      <c r="R30" s="26" t="s">
        <v>49</v>
      </c>
      <c r="S30" s="26" t="s">
        <v>46</v>
      </c>
      <c r="T30" s="26" t="s">
        <v>613</v>
      </c>
      <c r="U30" s="26" t="s">
        <v>1908</v>
      </c>
      <c r="V30" s="26" t="s">
        <v>340</v>
      </c>
      <c r="W30" s="26" t="s">
        <v>340</v>
      </c>
      <c r="X30" s="26" t="s">
        <v>340</v>
      </c>
      <c r="Y30" s="26" t="s">
        <v>42</v>
      </c>
      <c r="Z30" s="26" t="s">
        <v>592</v>
      </c>
      <c r="AA30" s="26" t="s">
        <v>592</v>
      </c>
      <c r="AB30" s="26" t="s">
        <v>822</v>
      </c>
      <c r="AC30" s="26" t="s">
        <v>2389</v>
      </c>
      <c r="AD30" s="26" t="s">
        <v>2378</v>
      </c>
      <c r="AE30" s="26" t="s">
        <v>2390</v>
      </c>
      <c r="AF30" s="26" t="s">
        <v>326</v>
      </c>
      <c r="AG30" s="26" t="s">
        <v>49</v>
      </c>
      <c r="AH30" s="26" t="s">
        <v>335</v>
      </c>
    </row>
    <row r="31" spans="2:34" x14ac:dyDescent="0.45">
      <c r="B31" s="26" t="s">
        <v>336</v>
      </c>
      <c r="C31" s="26" t="s">
        <v>882</v>
      </c>
      <c r="D31" s="26" t="s">
        <v>585</v>
      </c>
      <c r="E31" s="26" t="s">
        <v>670</v>
      </c>
      <c r="F31" s="26" t="s">
        <v>333</v>
      </c>
      <c r="G31" s="26" t="s">
        <v>44</v>
      </c>
      <c r="H31" s="26" t="s">
        <v>44</v>
      </c>
      <c r="I31" s="26" t="s">
        <v>690</v>
      </c>
      <c r="J31" s="26" t="s">
        <v>700</v>
      </c>
      <c r="K31" s="26" t="s">
        <v>2391</v>
      </c>
      <c r="L31" s="26" t="s">
        <v>50</v>
      </c>
      <c r="M31" s="26" t="s">
        <v>43</v>
      </c>
      <c r="N31" s="26" t="s">
        <v>337</v>
      </c>
      <c r="O31" s="26" t="s">
        <v>1199</v>
      </c>
      <c r="P31" s="26" t="s">
        <v>2392</v>
      </c>
      <c r="Q31" s="26" t="s">
        <v>340</v>
      </c>
      <c r="R31" s="26" t="s">
        <v>340</v>
      </c>
      <c r="S31" s="26" t="s">
        <v>340</v>
      </c>
      <c r="T31" s="26" t="s">
        <v>340</v>
      </c>
      <c r="U31" s="26" t="s">
        <v>592</v>
      </c>
      <c r="V31" s="26" t="s">
        <v>340</v>
      </c>
      <c r="W31" s="26" t="s">
        <v>40</v>
      </c>
      <c r="X31" s="26" t="s">
        <v>308</v>
      </c>
      <c r="Y31" s="26" t="s">
        <v>340</v>
      </c>
      <c r="Z31" s="26" t="s">
        <v>308</v>
      </c>
      <c r="AA31" s="26" t="s">
        <v>592</v>
      </c>
      <c r="AB31" s="26" t="s">
        <v>1074</v>
      </c>
      <c r="AC31" s="26" t="s">
        <v>2393</v>
      </c>
      <c r="AD31" s="26" t="s">
        <v>2394</v>
      </c>
      <c r="AE31" s="26" t="s">
        <v>2395</v>
      </c>
      <c r="AF31" s="26" t="s">
        <v>325</v>
      </c>
      <c r="AG31" s="26" t="s">
        <v>45</v>
      </c>
      <c r="AH31" s="26" t="s">
        <v>336</v>
      </c>
    </row>
    <row r="32" spans="2:34" x14ac:dyDescent="0.45">
      <c r="B32" s="26" t="s">
        <v>54</v>
      </c>
      <c r="C32" s="26" t="s">
        <v>593</v>
      </c>
      <c r="D32" s="26" t="s">
        <v>55</v>
      </c>
      <c r="E32" s="26" t="s">
        <v>594</v>
      </c>
      <c r="F32" s="26" t="s">
        <v>595</v>
      </c>
      <c r="G32" s="26" t="s">
        <v>56</v>
      </c>
      <c r="H32" s="26" t="s">
        <v>596</v>
      </c>
      <c r="I32" s="26" t="s">
        <v>64</v>
      </c>
      <c r="J32" s="26" t="s">
        <v>65</v>
      </c>
      <c r="K32" s="26" t="s">
        <v>58</v>
      </c>
      <c r="L32" s="26" t="s">
        <v>66</v>
      </c>
      <c r="M32" s="26" t="s">
        <v>67</v>
      </c>
      <c r="N32" s="26" t="s">
        <v>65</v>
      </c>
      <c r="O32" s="26" t="s">
        <v>58</v>
      </c>
      <c r="P32" s="26" t="s">
        <v>69</v>
      </c>
      <c r="Q32" s="26" t="s">
        <v>66</v>
      </c>
      <c r="R32" s="26" t="s">
        <v>597</v>
      </c>
      <c r="S32" s="26" t="s">
        <v>598</v>
      </c>
      <c r="T32" s="26" t="s">
        <v>58</v>
      </c>
      <c r="U32" s="26" t="s">
        <v>599</v>
      </c>
      <c r="V32" s="26" t="s">
        <v>66</v>
      </c>
      <c r="W32" s="26" t="s">
        <v>157</v>
      </c>
      <c r="X32" s="26" t="s">
        <v>62</v>
      </c>
      <c r="Y32" s="26" t="s">
        <v>66</v>
      </c>
      <c r="Z32" s="26" t="s">
        <v>147</v>
      </c>
      <c r="AA32" s="26" t="s">
        <v>600</v>
      </c>
      <c r="AB32" s="26" t="s">
        <v>601</v>
      </c>
      <c r="AC32" s="26" t="s">
        <v>602</v>
      </c>
      <c r="AD32" s="26" t="s">
        <v>603</v>
      </c>
      <c r="AE32" s="26" t="s">
        <v>604</v>
      </c>
      <c r="AF32" s="26" t="s">
        <v>605</v>
      </c>
      <c r="AG32" s="26" t="s">
        <v>606</v>
      </c>
      <c r="AH32" s="26" t="s">
        <v>607</v>
      </c>
    </row>
    <row r="33" spans="2:34" x14ac:dyDescent="0.45">
      <c r="B33" s="26" t="s">
        <v>337</v>
      </c>
      <c r="C33" s="26" t="s">
        <v>853</v>
      </c>
      <c r="D33" s="26" t="s">
        <v>590</v>
      </c>
      <c r="E33" s="26" t="s">
        <v>770</v>
      </c>
      <c r="F33" s="26" t="s">
        <v>331</v>
      </c>
      <c r="G33" s="26" t="s">
        <v>44</v>
      </c>
      <c r="H33" s="26" t="s">
        <v>44</v>
      </c>
      <c r="I33" s="26" t="s">
        <v>340</v>
      </c>
      <c r="J33" s="26" t="s">
        <v>340</v>
      </c>
      <c r="K33" s="26" t="s">
        <v>340</v>
      </c>
      <c r="L33" s="26" t="s">
        <v>340</v>
      </c>
      <c r="M33" s="26" t="s">
        <v>340</v>
      </c>
      <c r="N33" s="26" t="s">
        <v>340</v>
      </c>
      <c r="O33" s="26" t="s">
        <v>340</v>
      </c>
      <c r="P33" s="26" t="s">
        <v>592</v>
      </c>
      <c r="Q33" s="26" t="s">
        <v>340</v>
      </c>
      <c r="R33" s="26" t="s">
        <v>868</v>
      </c>
      <c r="S33" s="26" t="s">
        <v>803</v>
      </c>
      <c r="T33" s="26" t="s">
        <v>1699</v>
      </c>
      <c r="U33" s="26" t="s">
        <v>2121</v>
      </c>
      <c r="V33" s="26" t="s">
        <v>53</v>
      </c>
      <c r="W33" s="26" t="s">
        <v>340</v>
      </c>
      <c r="X33" s="26" t="s">
        <v>340</v>
      </c>
      <c r="Y33" s="26" t="s">
        <v>53</v>
      </c>
      <c r="Z33" s="26" t="s">
        <v>592</v>
      </c>
      <c r="AA33" s="26" t="s">
        <v>592</v>
      </c>
      <c r="AB33" s="26" t="s">
        <v>868</v>
      </c>
      <c r="AC33" s="26" t="s">
        <v>2364</v>
      </c>
      <c r="AD33" s="26" t="s">
        <v>2396</v>
      </c>
      <c r="AE33" s="26" t="s">
        <v>2397</v>
      </c>
      <c r="AF33" s="26" t="s">
        <v>325</v>
      </c>
      <c r="AG33" s="26" t="s">
        <v>41</v>
      </c>
      <c r="AH33" s="26" t="s">
        <v>337</v>
      </c>
    </row>
    <row r="34" spans="2:34" x14ac:dyDescent="0.45">
      <c r="B34" s="26" t="s">
        <v>339</v>
      </c>
      <c r="C34" s="26" t="s">
        <v>688</v>
      </c>
      <c r="D34" s="26" t="s">
        <v>609</v>
      </c>
      <c r="E34" s="26" t="s">
        <v>670</v>
      </c>
      <c r="F34" s="26" t="s">
        <v>634</v>
      </c>
      <c r="G34" s="26" t="s">
        <v>44</v>
      </c>
      <c r="H34" s="26" t="s">
        <v>44</v>
      </c>
      <c r="I34" s="26" t="s">
        <v>1019</v>
      </c>
      <c r="J34" s="26" t="s">
        <v>1313</v>
      </c>
      <c r="K34" s="26" t="s">
        <v>2398</v>
      </c>
      <c r="L34" s="26" t="s">
        <v>316</v>
      </c>
      <c r="M34" s="26" t="s">
        <v>40</v>
      </c>
      <c r="N34" s="26" t="s">
        <v>316</v>
      </c>
      <c r="O34" s="26" t="s">
        <v>660</v>
      </c>
      <c r="P34" s="26" t="s">
        <v>2399</v>
      </c>
      <c r="Q34" s="26" t="s">
        <v>340</v>
      </c>
      <c r="R34" s="26" t="s">
        <v>340</v>
      </c>
      <c r="S34" s="26" t="s">
        <v>340</v>
      </c>
      <c r="T34" s="26" t="s">
        <v>340</v>
      </c>
      <c r="U34" s="26" t="s">
        <v>592</v>
      </c>
      <c r="V34" s="26" t="s">
        <v>340</v>
      </c>
      <c r="W34" s="26" t="s">
        <v>42</v>
      </c>
      <c r="X34" s="26" t="s">
        <v>40</v>
      </c>
      <c r="Y34" s="26" t="s">
        <v>340</v>
      </c>
      <c r="Z34" s="26" t="s">
        <v>592</v>
      </c>
      <c r="AA34" s="26" t="s">
        <v>592</v>
      </c>
      <c r="AB34" s="26" t="s">
        <v>1072</v>
      </c>
      <c r="AC34" s="26" t="s">
        <v>2039</v>
      </c>
      <c r="AD34" s="26" t="s">
        <v>2381</v>
      </c>
      <c r="AE34" s="26" t="s">
        <v>2400</v>
      </c>
      <c r="AF34" s="26" t="s">
        <v>323</v>
      </c>
      <c r="AG34" s="26" t="s">
        <v>46</v>
      </c>
      <c r="AH34" s="26" t="s">
        <v>339</v>
      </c>
    </row>
    <row r="35" spans="2:34" x14ac:dyDescent="0.45">
      <c r="B35" s="26" t="s">
        <v>347</v>
      </c>
      <c r="C35" s="26" t="s">
        <v>941</v>
      </c>
      <c r="D35" s="26" t="s">
        <v>240</v>
      </c>
      <c r="E35" s="26" t="s">
        <v>617</v>
      </c>
      <c r="F35" s="26" t="s">
        <v>331</v>
      </c>
      <c r="G35" s="26" t="s">
        <v>43</v>
      </c>
      <c r="H35" s="26" t="s">
        <v>43</v>
      </c>
      <c r="I35" s="26" t="s">
        <v>340</v>
      </c>
      <c r="J35" s="26" t="s">
        <v>340</v>
      </c>
      <c r="K35" s="26" t="s">
        <v>340</v>
      </c>
      <c r="L35" s="26" t="s">
        <v>340</v>
      </c>
      <c r="M35" s="26" t="s">
        <v>340</v>
      </c>
      <c r="N35" s="26" t="s">
        <v>627</v>
      </c>
      <c r="O35" s="26" t="s">
        <v>1695</v>
      </c>
      <c r="P35" s="26" t="s">
        <v>2401</v>
      </c>
      <c r="Q35" s="26" t="s">
        <v>41</v>
      </c>
      <c r="R35" s="26" t="s">
        <v>325</v>
      </c>
      <c r="S35" s="26" t="s">
        <v>314</v>
      </c>
      <c r="T35" s="26" t="s">
        <v>711</v>
      </c>
      <c r="U35" s="26" t="s">
        <v>2402</v>
      </c>
      <c r="V35" s="26" t="s">
        <v>308</v>
      </c>
      <c r="W35" s="26" t="s">
        <v>308</v>
      </c>
      <c r="X35" s="26" t="s">
        <v>308</v>
      </c>
      <c r="Y35" s="26" t="s">
        <v>53</v>
      </c>
      <c r="Z35" s="26" t="s">
        <v>592</v>
      </c>
      <c r="AA35" s="26" t="s">
        <v>592</v>
      </c>
      <c r="AB35" s="26" t="s">
        <v>794</v>
      </c>
      <c r="AC35" s="26" t="s">
        <v>2403</v>
      </c>
      <c r="AD35" s="26" t="s">
        <v>1881</v>
      </c>
      <c r="AE35" s="26" t="s">
        <v>2404</v>
      </c>
      <c r="AF35" s="26" t="s">
        <v>323</v>
      </c>
      <c r="AG35" s="26" t="s">
        <v>51</v>
      </c>
      <c r="AH35" s="26" t="s">
        <v>347</v>
      </c>
    </row>
    <row r="36" spans="2:34" x14ac:dyDescent="0.45">
      <c r="B36" s="26" t="s">
        <v>666</v>
      </c>
      <c r="C36" s="26" t="s">
        <v>748</v>
      </c>
      <c r="D36" s="26" t="s">
        <v>723</v>
      </c>
      <c r="E36" s="26" t="s">
        <v>617</v>
      </c>
      <c r="F36" s="26" t="s">
        <v>325</v>
      </c>
      <c r="G36" s="26" t="s">
        <v>44</v>
      </c>
      <c r="H36" s="26" t="s">
        <v>44</v>
      </c>
      <c r="I36" s="26" t="s">
        <v>340</v>
      </c>
      <c r="J36" s="26" t="s">
        <v>340</v>
      </c>
      <c r="K36" s="26" t="s">
        <v>340</v>
      </c>
      <c r="L36" s="26" t="s">
        <v>340</v>
      </c>
      <c r="M36" s="26" t="s">
        <v>340</v>
      </c>
      <c r="N36" s="26" t="s">
        <v>930</v>
      </c>
      <c r="O36" s="26" t="s">
        <v>1749</v>
      </c>
      <c r="P36" s="26" t="s">
        <v>2405</v>
      </c>
      <c r="Q36" s="26" t="s">
        <v>41</v>
      </c>
      <c r="R36" s="26" t="s">
        <v>322</v>
      </c>
      <c r="S36" s="26" t="s">
        <v>52</v>
      </c>
      <c r="T36" s="26" t="s">
        <v>913</v>
      </c>
      <c r="U36" s="26" t="s">
        <v>2105</v>
      </c>
      <c r="V36" s="26" t="s">
        <v>40</v>
      </c>
      <c r="W36" s="26" t="s">
        <v>308</v>
      </c>
      <c r="X36" s="26" t="s">
        <v>308</v>
      </c>
      <c r="Y36" s="26" t="s">
        <v>42</v>
      </c>
      <c r="Z36" s="26" t="s">
        <v>592</v>
      </c>
      <c r="AA36" s="26" t="s">
        <v>592</v>
      </c>
      <c r="AB36" s="26" t="s">
        <v>794</v>
      </c>
      <c r="AC36" s="26" t="s">
        <v>2406</v>
      </c>
      <c r="AD36" s="26" t="s">
        <v>2407</v>
      </c>
      <c r="AE36" s="26" t="s">
        <v>2408</v>
      </c>
      <c r="AF36" s="26" t="s">
        <v>323</v>
      </c>
      <c r="AG36" s="26" t="s">
        <v>50</v>
      </c>
      <c r="AH36" s="26" t="s">
        <v>666</v>
      </c>
    </row>
    <row r="37" spans="2:34" x14ac:dyDescent="0.45">
      <c r="B37" s="26" t="s">
        <v>729</v>
      </c>
      <c r="C37" s="26" t="s">
        <v>669</v>
      </c>
      <c r="D37" s="26" t="s">
        <v>238</v>
      </c>
      <c r="E37" s="26" t="s">
        <v>670</v>
      </c>
      <c r="F37" s="26" t="s">
        <v>336</v>
      </c>
      <c r="G37" s="26" t="s">
        <v>43</v>
      </c>
      <c r="H37" s="26" t="s">
        <v>43</v>
      </c>
      <c r="I37" s="26" t="s">
        <v>689</v>
      </c>
      <c r="J37" s="26" t="s">
        <v>903</v>
      </c>
      <c r="K37" s="26" t="s">
        <v>2077</v>
      </c>
      <c r="L37" s="26" t="s">
        <v>48</v>
      </c>
      <c r="M37" s="26" t="s">
        <v>53</v>
      </c>
      <c r="N37" s="26" t="s">
        <v>682</v>
      </c>
      <c r="O37" s="26" t="s">
        <v>1340</v>
      </c>
      <c r="P37" s="26" t="s">
        <v>1093</v>
      </c>
      <c r="Q37" s="26" t="s">
        <v>41</v>
      </c>
      <c r="R37" s="26" t="s">
        <v>340</v>
      </c>
      <c r="S37" s="26" t="s">
        <v>340</v>
      </c>
      <c r="T37" s="26" t="s">
        <v>340</v>
      </c>
      <c r="U37" s="26" t="s">
        <v>592</v>
      </c>
      <c r="V37" s="26" t="s">
        <v>340</v>
      </c>
      <c r="W37" s="26" t="s">
        <v>53</v>
      </c>
      <c r="X37" s="26" t="s">
        <v>308</v>
      </c>
      <c r="Y37" s="26" t="s">
        <v>41</v>
      </c>
      <c r="Z37" s="26" t="s">
        <v>592</v>
      </c>
      <c r="AA37" s="26" t="s">
        <v>592</v>
      </c>
      <c r="AB37" s="26" t="s">
        <v>995</v>
      </c>
      <c r="AC37" s="26" t="s">
        <v>2078</v>
      </c>
      <c r="AD37" s="26" t="s">
        <v>2079</v>
      </c>
      <c r="AE37" s="26" t="s">
        <v>2080</v>
      </c>
      <c r="AF37" s="26" t="s">
        <v>322</v>
      </c>
      <c r="AG37" s="26" t="s">
        <v>47</v>
      </c>
      <c r="AH37" s="26" t="s">
        <v>729</v>
      </c>
    </row>
    <row r="38" spans="2:34" x14ac:dyDescent="0.45">
      <c r="B38" s="26" t="s">
        <v>653</v>
      </c>
      <c r="C38" s="26" t="s">
        <v>750</v>
      </c>
      <c r="D38" s="26" t="s">
        <v>229</v>
      </c>
      <c r="E38" s="26" t="s">
        <v>617</v>
      </c>
      <c r="F38" s="26" t="s">
        <v>333</v>
      </c>
      <c r="G38" s="26" t="s">
        <v>44</v>
      </c>
      <c r="H38" s="26" t="s">
        <v>43</v>
      </c>
      <c r="I38" s="26" t="s">
        <v>340</v>
      </c>
      <c r="J38" s="26" t="s">
        <v>340</v>
      </c>
      <c r="K38" s="26" t="s">
        <v>340</v>
      </c>
      <c r="L38" s="26" t="s">
        <v>340</v>
      </c>
      <c r="M38" s="26" t="s">
        <v>340</v>
      </c>
      <c r="N38" s="26" t="s">
        <v>982</v>
      </c>
      <c r="O38" s="26" t="s">
        <v>2232</v>
      </c>
      <c r="P38" s="26" t="s">
        <v>2409</v>
      </c>
      <c r="Q38" s="26" t="s">
        <v>53</v>
      </c>
      <c r="R38" s="26" t="s">
        <v>47</v>
      </c>
      <c r="S38" s="26" t="s">
        <v>44</v>
      </c>
      <c r="T38" s="26" t="s">
        <v>325</v>
      </c>
      <c r="U38" s="26" t="s">
        <v>2410</v>
      </c>
      <c r="V38" s="26" t="s">
        <v>340</v>
      </c>
      <c r="W38" s="26" t="s">
        <v>340</v>
      </c>
      <c r="X38" s="26" t="s">
        <v>340</v>
      </c>
      <c r="Y38" s="26" t="s">
        <v>53</v>
      </c>
      <c r="Z38" s="26" t="s">
        <v>592</v>
      </c>
      <c r="AA38" s="26" t="s">
        <v>592</v>
      </c>
      <c r="AB38" s="26" t="s">
        <v>629</v>
      </c>
      <c r="AC38" s="26" t="s">
        <v>2116</v>
      </c>
      <c r="AD38" s="26" t="s">
        <v>2404</v>
      </c>
      <c r="AE38" s="26" t="s">
        <v>2411</v>
      </c>
      <c r="AF38" s="26" t="s">
        <v>320</v>
      </c>
      <c r="AG38" s="26" t="s">
        <v>52</v>
      </c>
      <c r="AH38" s="26" t="s">
        <v>653</v>
      </c>
    </row>
    <row r="39" spans="2:34" x14ac:dyDescent="0.45">
      <c r="B39" s="26" t="s">
        <v>662</v>
      </c>
      <c r="C39" s="26" t="s">
        <v>696</v>
      </c>
      <c r="D39" s="26" t="s">
        <v>249</v>
      </c>
      <c r="E39" s="26" t="s">
        <v>617</v>
      </c>
      <c r="F39" s="26" t="s">
        <v>331</v>
      </c>
      <c r="G39" s="26" t="s">
        <v>44</v>
      </c>
      <c r="H39" s="26" t="s">
        <v>44</v>
      </c>
      <c r="I39" s="26" t="s">
        <v>340</v>
      </c>
      <c r="J39" s="26" t="s">
        <v>340</v>
      </c>
      <c r="K39" s="26" t="s">
        <v>340</v>
      </c>
      <c r="L39" s="26" t="s">
        <v>340</v>
      </c>
      <c r="M39" s="26" t="s">
        <v>340</v>
      </c>
      <c r="N39" s="26" t="s">
        <v>952</v>
      </c>
      <c r="O39" s="26" t="s">
        <v>2016</v>
      </c>
      <c r="P39" s="26" t="s">
        <v>2329</v>
      </c>
      <c r="Q39" s="26" t="s">
        <v>40</v>
      </c>
      <c r="R39" s="26" t="s">
        <v>325</v>
      </c>
      <c r="S39" s="26" t="s">
        <v>51</v>
      </c>
      <c r="T39" s="26" t="s">
        <v>676</v>
      </c>
      <c r="U39" s="26" t="s">
        <v>2122</v>
      </c>
      <c r="V39" s="26" t="s">
        <v>308</v>
      </c>
      <c r="W39" s="26" t="s">
        <v>340</v>
      </c>
      <c r="X39" s="26" t="s">
        <v>340</v>
      </c>
      <c r="Y39" s="26" t="s">
        <v>41</v>
      </c>
      <c r="Z39" s="26" t="s">
        <v>592</v>
      </c>
      <c r="AA39" s="26" t="s">
        <v>592</v>
      </c>
      <c r="AB39" s="26" t="s">
        <v>631</v>
      </c>
      <c r="AC39" s="26" t="s">
        <v>2412</v>
      </c>
      <c r="AD39" s="26" t="s">
        <v>639</v>
      </c>
      <c r="AE39" s="26" t="s">
        <v>2413</v>
      </c>
      <c r="AF39" s="26" t="s">
        <v>318</v>
      </c>
      <c r="AG39" s="26" t="s">
        <v>314</v>
      </c>
      <c r="AH39" s="26" t="s">
        <v>662</v>
      </c>
    </row>
    <row r="40" spans="2:34" x14ac:dyDescent="0.45">
      <c r="B40" s="26" t="s">
        <v>634</v>
      </c>
      <c r="C40" s="26" t="s">
        <v>659</v>
      </c>
      <c r="D40" s="26" t="s">
        <v>585</v>
      </c>
      <c r="E40" s="26" t="s">
        <v>610</v>
      </c>
      <c r="F40" s="26" t="s">
        <v>327</v>
      </c>
      <c r="G40" s="26" t="s">
        <v>43</v>
      </c>
      <c r="H40" s="26" t="s">
        <v>42</v>
      </c>
      <c r="I40" s="26" t="s">
        <v>340</v>
      </c>
      <c r="J40" s="26" t="s">
        <v>340</v>
      </c>
      <c r="K40" s="26" t="s">
        <v>340</v>
      </c>
      <c r="L40" s="26" t="s">
        <v>340</v>
      </c>
      <c r="M40" s="26" t="s">
        <v>340</v>
      </c>
      <c r="N40" s="26" t="s">
        <v>40</v>
      </c>
      <c r="O40" s="26" t="s">
        <v>44</v>
      </c>
      <c r="P40" s="26" t="s">
        <v>636</v>
      </c>
      <c r="Q40" s="26" t="s">
        <v>340</v>
      </c>
      <c r="R40" s="26" t="s">
        <v>682</v>
      </c>
      <c r="S40" s="26" t="s">
        <v>335</v>
      </c>
      <c r="T40" s="26" t="s">
        <v>1672</v>
      </c>
      <c r="U40" s="26" t="s">
        <v>2414</v>
      </c>
      <c r="V40" s="26" t="s">
        <v>42</v>
      </c>
      <c r="W40" s="26" t="s">
        <v>308</v>
      </c>
      <c r="X40" s="26" t="s">
        <v>308</v>
      </c>
      <c r="Y40" s="26" t="s">
        <v>42</v>
      </c>
      <c r="Z40" s="26" t="s">
        <v>592</v>
      </c>
      <c r="AA40" s="26" t="s">
        <v>592</v>
      </c>
      <c r="AB40" s="26" t="s">
        <v>649</v>
      </c>
      <c r="AC40" s="26" t="s">
        <v>2415</v>
      </c>
      <c r="AD40" s="26" t="s">
        <v>715</v>
      </c>
      <c r="AE40" s="26" t="s">
        <v>2416</v>
      </c>
      <c r="AF40" s="26" t="s">
        <v>318</v>
      </c>
      <c r="AG40" s="26" t="s">
        <v>45</v>
      </c>
      <c r="AH40" s="26" t="s">
        <v>634</v>
      </c>
    </row>
    <row r="41" spans="2:34" x14ac:dyDescent="0.45">
      <c r="B41" s="26" t="s">
        <v>704</v>
      </c>
      <c r="C41" s="26" t="s">
        <v>767</v>
      </c>
      <c r="D41" s="26" t="s">
        <v>585</v>
      </c>
      <c r="E41" s="26" t="s">
        <v>610</v>
      </c>
      <c r="F41" s="26" t="s">
        <v>666</v>
      </c>
      <c r="G41" s="26" t="s">
        <v>44</v>
      </c>
      <c r="H41" s="26" t="s">
        <v>308</v>
      </c>
      <c r="I41" s="26" t="s">
        <v>340</v>
      </c>
      <c r="J41" s="26" t="s">
        <v>340</v>
      </c>
      <c r="K41" s="26" t="s">
        <v>340</v>
      </c>
      <c r="L41" s="26" t="s">
        <v>340</v>
      </c>
      <c r="M41" s="26" t="s">
        <v>340</v>
      </c>
      <c r="N41" s="26" t="s">
        <v>340</v>
      </c>
      <c r="O41" s="26" t="s">
        <v>340</v>
      </c>
      <c r="P41" s="26" t="s">
        <v>592</v>
      </c>
      <c r="Q41" s="26" t="s">
        <v>340</v>
      </c>
      <c r="R41" s="26" t="s">
        <v>697</v>
      </c>
      <c r="S41" s="26" t="s">
        <v>747</v>
      </c>
      <c r="T41" s="26" t="s">
        <v>1726</v>
      </c>
      <c r="U41" s="26" t="s">
        <v>2417</v>
      </c>
      <c r="V41" s="26" t="s">
        <v>53</v>
      </c>
      <c r="W41" s="26" t="s">
        <v>308</v>
      </c>
      <c r="X41" s="26" t="s">
        <v>340</v>
      </c>
      <c r="Y41" s="26" t="s">
        <v>53</v>
      </c>
      <c r="Z41" s="26" t="s">
        <v>592</v>
      </c>
      <c r="AA41" s="26" t="s">
        <v>592</v>
      </c>
      <c r="AB41" s="26" t="s">
        <v>708</v>
      </c>
      <c r="AC41" s="26" t="s">
        <v>2418</v>
      </c>
      <c r="AD41" s="26" t="s">
        <v>2419</v>
      </c>
      <c r="AE41" s="26" t="s">
        <v>2085</v>
      </c>
      <c r="AF41" s="26" t="s">
        <v>314</v>
      </c>
      <c r="AG41" s="26" t="s">
        <v>46</v>
      </c>
      <c r="AH41" s="26" t="s">
        <v>704</v>
      </c>
    </row>
    <row r="42" spans="2:34" x14ac:dyDescent="0.45">
      <c r="B42" s="26" t="s">
        <v>620</v>
      </c>
      <c r="C42" s="26" t="s">
        <v>731</v>
      </c>
      <c r="D42" s="26" t="s">
        <v>229</v>
      </c>
      <c r="E42" s="26" t="s">
        <v>610</v>
      </c>
      <c r="F42" s="26" t="s">
        <v>337</v>
      </c>
      <c r="G42" s="26" t="s">
        <v>44</v>
      </c>
      <c r="H42" s="26" t="s">
        <v>44</v>
      </c>
      <c r="I42" s="26" t="s">
        <v>340</v>
      </c>
      <c r="J42" s="26" t="s">
        <v>340</v>
      </c>
      <c r="K42" s="26" t="s">
        <v>340</v>
      </c>
      <c r="L42" s="26" t="s">
        <v>340</v>
      </c>
      <c r="M42" s="26" t="s">
        <v>340</v>
      </c>
      <c r="N42" s="26" t="s">
        <v>340</v>
      </c>
      <c r="O42" s="26" t="s">
        <v>340</v>
      </c>
      <c r="P42" s="26" t="s">
        <v>592</v>
      </c>
      <c r="Q42" s="26" t="s">
        <v>340</v>
      </c>
      <c r="R42" s="26" t="s">
        <v>717</v>
      </c>
      <c r="S42" s="26" t="s">
        <v>666</v>
      </c>
      <c r="T42" s="26" t="s">
        <v>1802</v>
      </c>
      <c r="U42" s="26" t="s">
        <v>2420</v>
      </c>
      <c r="V42" s="26" t="s">
        <v>41</v>
      </c>
      <c r="W42" s="26" t="s">
        <v>340</v>
      </c>
      <c r="X42" s="26" t="s">
        <v>340</v>
      </c>
      <c r="Y42" s="26" t="s">
        <v>41</v>
      </c>
      <c r="Z42" s="26" t="s">
        <v>308</v>
      </c>
      <c r="AA42" s="26" t="s">
        <v>592</v>
      </c>
      <c r="AB42" s="26" t="s">
        <v>638</v>
      </c>
      <c r="AC42" s="26" t="s">
        <v>2421</v>
      </c>
      <c r="AD42" s="26" t="s">
        <v>2422</v>
      </c>
      <c r="AE42" s="26" t="s">
        <v>2416</v>
      </c>
      <c r="AF42" s="26" t="s">
        <v>314</v>
      </c>
      <c r="AG42" s="26" t="s">
        <v>48</v>
      </c>
      <c r="AH42" s="26" t="s">
        <v>620</v>
      </c>
    </row>
    <row r="43" spans="2:34" x14ac:dyDescent="0.45">
      <c r="B43" s="26" t="s">
        <v>785</v>
      </c>
      <c r="C43" s="26" t="s">
        <v>763</v>
      </c>
      <c r="D43" s="26" t="s">
        <v>582</v>
      </c>
      <c r="E43" s="26" t="s">
        <v>610</v>
      </c>
      <c r="F43" s="26" t="s">
        <v>335</v>
      </c>
      <c r="G43" s="26" t="s">
        <v>44</v>
      </c>
      <c r="H43" s="26" t="s">
        <v>44</v>
      </c>
      <c r="I43" s="26" t="s">
        <v>340</v>
      </c>
      <c r="J43" s="26" t="s">
        <v>340</v>
      </c>
      <c r="K43" s="26" t="s">
        <v>340</v>
      </c>
      <c r="L43" s="26" t="s">
        <v>340</v>
      </c>
      <c r="M43" s="26" t="s">
        <v>340</v>
      </c>
      <c r="N43" s="26" t="s">
        <v>340</v>
      </c>
      <c r="O43" s="26" t="s">
        <v>340</v>
      </c>
      <c r="P43" s="26" t="s">
        <v>592</v>
      </c>
      <c r="Q43" s="26" t="s">
        <v>340</v>
      </c>
      <c r="R43" s="26" t="s">
        <v>803</v>
      </c>
      <c r="S43" s="26" t="s">
        <v>653</v>
      </c>
      <c r="T43" s="26" t="s">
        <v>1562</v>
      </c>
      <c r="U43" s="26" t="s">
        <v>2423</v>
      </c>
      <c r="V43" s="26" t="s">
        <v>42</v>
      </c>
      <c r="W43" s="26" t="s">
        <v>340</v>
      </c>
      <c r="X43" s="26" t="s">
        <v>340</v>
      </c>
      <c r="Y43" s="26" t="s">
        <v>42</v>
      </c>
      <c r="Z43" s="26" t="s">
        <v>308</v>
      </c>
      <c r="AA43" s="26" t="s">
        <v>592</v>
      </c>
      <c r="AB43" s="26" t="s">
        <v>638</v>
      </c>
      <c r="AC43" s="26" t="s">
        <v>2424</v>
      </c>
      <c r="AD43" s="26" t="s">
        <v>2425</v>
      </c>
      <c r="AE43" s="26" t="s">
        <v>650</v>
      </c>
      <c r="AF43" s="26" t="s">
        <v>314</v>
      </c>
      <c r="AG43" s="26" t="s">
        <v>47</v>
      </c>
      <c r="AH43" s="26" t="s">
        <v>785</v>
      </c>
    </row>
    <row r="44" spans="2:34" x14ac:dyDescent="0.45">
      <c r="B44" s="26" t="s">
        <v>765</v>
      </c>
      <c r="C44" s="26" t="s">
        <v>777</v>
      </c>
      <c r="D44" s="26" t="s">
        <v>258</v>
      </c>
      <c r="E44" s="26" t="s">
        <v>617</v>
      </c>
      <c r="F44" s="26" t="s">
        <v>335</v>
      </c>
      <c r="G44" s="26" t="s">
        <v>44</v>
      </c>
      <c r="H44" s="26" t="s">
        <v>44</v>
      </c>
      <c r="I44" s="26" t="s">
        <v>340</v>
      </c>
      <c r="J44" s="26" t="s">
        <v>340</v>
      </c>
      <c r="K44" s="26" t="s">
        <v>340</v>
      </c>
      <c r="L44" s="26" t="s">
        <v>340</v>
      </c>
      <c r="M44" s="26" t="s">
        <v>340</v>
      </c>
      <c r="N44" s="26" t="s">
        <v>633</v>
      </c>
      <c r="O44" s="26" t="s">
        <v>1596</v>
      </c>
      <c r="P44" s="26" t="s">
        <v>1963</v>
      </c>
      <c r="Q44" s="26" t="s">
        <v>41</v>
      </c>
      <c r="R44" s="26" t="s">
        <v>326</v>
      </c>
      <c r="S44" s="26" t="s">
        <v>322</v>
      </c>
      <c r="T44" s="26" t="s">
        <v>1074</v>
      </c>
      <c r="U44" s="26" t="s">
        <v>1248</v>
      </c>
      <c r="V44" s="26" t="s">
        <v>308</v>
      </c>
      <c r="W44" s="26" t="s">
        <v>340</v>
      </c>
      <c r="X44" s="26" t="s">
        <v>340</v>
      </c>
      <c r="Y44" s="26" t="s">
        <v>53</v>
      </c>
      <c r="Z44" s="26" t="s">
        <v>592</v>
      </c>
      <c r="AA44" s="26" t="s">
        <v>592</v>
      </c>
      <c r="AB44" s="26" t="s">
        <v>694</v>
      </c>
      <c r="AC44" s="26" t="s">
        <v>639</v>
      </c>
      <c r="AD44" s="26" t="s">
        <v>2426</v>
      </c>
      <c r="AE44" s="26" t="s">
        <v>2413</v>
      </c>
      <c r="AF44" s="26" t="s">
        <v>52</v>
      </c>
      <c r="AG44" s="26" t="s">
        <v>316</v>
      </c>
      <c r="AH44" s="26" t="s">
        <v>765</v>
      </c>
    </row>
    <row r="45" spans="2:34" x14ac:dyDescent="0.45">
      <c r="B45" s="26" t="s">
        <v>762</v>
      </c>
      <c r="C45" s="26" t="s">
        <v>652</v>
      </c>
      <c r="D45" s="26" t="s">
        <v>240</v>
      </c>
      <c r="E45" s="26" t="s">
        <v>610</v>
      </c>
      <c r="F45" s="26" t="s">
        <v>326</v>
      </c>
      <c r="G45" s="26" t="s">
        <v>43</v>
      </c>
      <c r="H45" s="26" t="s">
        <v>43</v>
      </c>
      <c r="I45" s="26" t="s">
        <v>340</v>
      </c>
      <c r="J45" s="26" t="s">
        <v>340</v>
      </c>
      <c r="K45" s="26" t="s">
        <v>340</v>
      </c>
      <c r="L45" s="26" t="s">
        <v>340</v>
      </c>
      <c r="M45" s="26" t="s">
        <v>340</v>
      </c>
      <c r="N45" s="26" t="s">
        <v>340</v>
      </c>
      <c r="O45" s="26" t="s">
        <v>340</v>
      </c>
      <c r="P45" s="26" t="s">
        <v>592</v>
      </c>
      <c r="Q45" s="26" t="s">
        <v>340</v>
      </c>
      <c r="R45" s="26" t="s">
        <v>682</v>
      </c>
      <c r="S45" s="26" t="s">
        <v>327</v>
      </c>
      <c r="T45" s="26" t="s">
        <v>1578</v>
      </c>
      <c r="U45" s="26" t="s">
        <v>2427</v>
      </c>
      <c r="V45" s="26" t="s">
        <v>42</v>
      </c>
      <c r="W45" s="26" t="s">
        <v>340</v>
      </c>
      <c r="X45" s="26" t="s">
        <v>340</v>
      </c>
      <c r="Y45" s="26" t="s">
        <v>42</v>
      </c>
      <c r="Z45" s="26" t="s">
        <v>592</v>
      </c>
      <c r="AA45" s="26" t="s">
        <v>592</v>
      </c>
      <c r="AB45" s="26" t="s">
        <v>868</v>
      </c>
      <c r="AC45" s="26" t="s">
        <v>2428</v>
      </c>
      <c r="AD45" s="26" t="s">
        <v>2126</v>
      </c>
      <c r="AE45" s="26" t="s">
        <v>2429</v>
      </c>
      <c r="AF45" s="26" t="s">
        <v>52</v>
      </c>
      <c r="AG45" s="26" t="s">
        <v>49</v>
      </c>
      <c r="AH45" s="26" t="s">
        <v>762</v>
      </c>
    </row>
    <row r="46" spans="2:34" x14ac:dyDescent="0.45">
      <c r="B46" s="26" t="s">
        <v>758</v>
      </c>
      <c r="C46" s="26" t="s">
        <v>722</v>
      </c>
      <c r="D46" s="26" t="s">
        <v>723</v>
      </c>
      <c r="E46" s="26" t="s">
        <v>610</v>
      </c>
      <c r="F46" s="26" t="s">
        <v>327</v>
      </c>
      <c r="G46" s="26" t="s">
        <v>44</v>
      </c>
      <c r="H46" s="26" t="s">
        <v>44</v>
      </c>
      <c r="I46" s="26" t="s">
        <v>340</v>
      </c>
      <c r="J46" s="26" t="s">
        <v>340</v>
      </c>
      <c r="K46" s="26" t="s">
        <v>340</v>
      </c>
      <c r="L46" s="26" t="s">
        <v>340</v>
      </c>
      <c r="M46" s="26" t="s">
        <v>340</v>
      </c>
      <c r="N46" s="26" t="s">
        <v>42</v>
      </c>
      <c r="O46" s="26" t="s">
        <v>336</v>
      </c>
      <c r="P46" s="26" t="s">
        <v>808</v>
      </c>
      <c r="Q46" s="26" t="s">
        <v>340</v>
      </c>
      <c r="R46" s="26" t="s">
        <v>620</v>
      </c>
      <c r="S46" s="26" t="s">
        <v>336</v>
      </c>
      <c r="T46" s="26" t="s">
        <v>1637</v>
      </c>
      <c r="U46" s="26" t="s">
        <v>2430</v>
      </c>
      <c r="V46" s="26" t="s">
        <v>53</v>
      </c>
      <c r="W46" s="26" t="s">
        <v>340</v>
      </c>
      <c r="X46" s="26" t="s">
        <v>340</v>
      </c>
      <c r="Y46" s="26" t="s">
        <v>53</v>
      </c>
      <c r="Z46" s="26" t="s">
        <v>592</v>
      </c>
      <c r="AA46" s="26" t="s">
        <v>592</v>
      </c>
      <c r="AB46" s="26" t="s">
        <v>868</v>
      </c>
      <c r="AC46" s="26" t="s">
        <v>2431</v>
      </c>
      <c r="AD46" s="26" t="s">
        <v>2432</v>
      </c>
      <c r="AE46" s="26" t="s">
        <v>1888</v>
      </c>
      <c r="AF46" s="26" t="s">
        <v>52</v>
      </c>
      <c r="AG46" s="26" t="s">
        <v>50</v>
      </c>
      <c r="AH46" s="26" t="s">
        <v>758</v>
      </c>
    </row>
    <row r="47" spans="2:34" x14ac:dyDescent="0.45">
      <c r="B47" s="26" t="s">
        <v>747</v>
      </c>
      <c r="C47" s="26" t="s">
        <v>804</v>
      </c>
      <c r="D47" s="26" t="s">
        <v>246</v>
      </c>
      <c r="E47" s="26" t="s">
        <v>617</v>
      </c>
      <c r="F47" s="26" t="s">
        <v>335</v>
      </c>
      <c r="G47" s="26" t="s">
        <v>44</v>
      </c>
      <c r="H47" s="26" t="s">
        <v>340</v>
      </c>
      <c r="I47" s="26" t="s">
        <v>308</v>
      </c>
      <c r="J47" s="26" t="s">
        <v>308</v>
      </c>
      <c r="K47" s="26" t="s">
        <v>41</v>
      </c>
      <c r="L47" s="26" t="s">
        <v>308</v>
      </c>
      <c r="M47" s="26" t="s">
        <v>340</v>
      </c>
      <c r="N47" s="26" t="s">
        <v>898</v>
      </c>
      <c r="O47" s="26" t="s">
        <v>1571</v>
      </c>
      <c r="P47" s="26" t="s">
        <v>2355</v>
      </c>
      <c r="Q47" s="26" t="s">
        <v>53</v>
      </c>
      <c r="R47" s="26" t="s">
        <v>50</v>
      </c>
      <c r="S47" s="26" t="s">
        <v>48</v>
      </c>
      <c r="T47" s="26" t="s">
        <v>949</v>
      </c>
      <c r="U47" s="26" t="s">
        <v>2433</v>
      </c>
      <c r="V47" s="26" t="s">
        <v>340</v>
      </c>
      <c r="W47" s="26" t="s">
        <v>340</v>
      </c>
      <c r="X47" s="26" t="s">
        <v>340</v>
      </c>
      <c r="Y47" s="26" t="s">
        <v>53</v>
      </c>
      <c r="Z47" s="26" t="s">
        <v>592</v>
      </c>
      <c r="AA47" s="26" t="s">
        <v>592</v>
      </c>
      <c r="AB47" s="26" t="s">
        <v>884</v>
      </c>
      <c r="AC47" s="26" t="s">
        <v>1921</v>
      </c>
      <c r="AD47" s="26" t="s">
        <v>2434</v>
      </c>
      <c r="AE47" s="26" t="s">
        <v>2435</v>
      </c>
      <c r="AF47" s="26" t="s">
        <v>51</v>
      </c>
      <c r="AG47" s="26" t="s">
        <v>318</v>
      </c>
      <c r="AH47" s="26" t="s">
        <v>747</v>
      </c>
    </row>
    <row r="48" spans="2:34" x14ac:dyDescent="0.45">
      <c r="B48" s="26" t="s">
        <v>623</v>
      </c>
      <c r="C48" s="26" t="s">
        <v>745</v>
      </c>
      <c r="D48" s="26" t="s">
        <v>259</v>
      </c>
      <c r="E48" s="26" t="s">
        <v>610</v>
      </c>
      <c r="F48" s="26" t="s">
        <v>335</v>
      </c>
      <c r="G48" s="26" t="s">
        <v>43</v>
      </c>
      <c r="H48" s="26" t="s">
        <v>43</v>
      </c>
      <c r="I48" s="26" t="s">
        <v>340</v>
      </c>
      <c r="J48" s="26" t="s">
        <v>340</v>
      </c>
      <c r="K48" s="26" t="s">
        <v>340</v>
      </c>
      <c r="L48" s="26" t="s">
        <v>340</v>
      </c>
      <c r="M48" s="26" t="s">
        <v>340</v>
      </c>
      <c r="N48" s="26" t="s">
        <v>340</v>
      </c>
      <c r="O48" s="26" t="s">
        <v>340</v>
      </c>
      <c r="P48" s="26" t="s">
        <v>592</v>
      </c>
      <c r="Q48" s="26" t="s">
        <v>340</v>
      </c>
      <c r="R48" s="26" t="s">
        <v>662</v>
      </c>
      <c r="S48" s="26" t="s">
        <v>325</v>
      </c>
      <c r="T48" s="26" t="s">
        <v>1670</v>
      </c>
      <c r="U48" s="26" t="s">
        <v>2436</v>
      </c>
      <c r="V48" s="26" t="s">
        <v>53</v>
      </c>
      <c r="W48" s="26" t="s">
        <v>340</v>
      </c>
      <c r="X48" s="26" t="s">
        <v>340</v>
      </c>
      <c r="Y48" s="26" t="s">
        <v>53</v>
      </c>
      <c r="Z48" s="26" t="s">
        <v>592</v>
      </c>
      <c r="AA48" s="26" t="s">
        <v>592</v>
      </c>
      <c r="AB48" s="26" t="s">
        <v>697</v>
      </c>
      <c r="AC48" s="26" t="s">
        <v>1918</v>
      </c>
      <c r="AD48" s="26" t="s">
        <v>2397</v>
      </c>
      <c r="AE48" s="26" t="s">
        <v>2437</v>
      </c>
      <c r="AF48" s="26" t="s">
        <v>51</v>
      </c>
      <c r="AG48" s="26" t="s">
        <v>51</v>
      </c>
      <c r="AH48" s="26" t="s">
        <v>623</v>
      </c>
    </row>
    <row r="49" spans="2:34" x14ac:dyDescent="0.45">
      <c r="B49" s="26" t="s">
        <v>682</v>
      </c>
      <c r="C49" s="26" t="s">
        <v>703</v>
      </c>
      <c r="D49" s="26" t="s">
        <v>256</v>
      </c>
      <c r="E49" s="26" t="s">
        <v>610</v>
      </c>
      <c r="F49" s="26" t="s">
        <v>329</v>
      </c>
      <c r="G49" s="26" t="s">
        <v>43</v>
      </c>
      <c r="H49" s="26" t="s">
        <v>43</v>
      </c>
      <c r="I49" s="26" t="s">
        <v>340</v>
      </c>
      <c r="J49" s="26" t="s">
        <v>340</v>
      </c>
      <c r="K49" s="26" t="s">
        <v>340</v>
      </c>
      <c r="L49" s="26" t="s">
        <v>340</v>
      </c>
      <c r="M49" s="26" t="s">
        <v>340</v>
      </c>
      <c r="N49" s="26" t="s">
        <v>340</v>
      </c>
      <c r="O49" s="26" t="s">
        <v>340</v>
      </c>
      <c r="P49" s="26" t="s">
        <v>592</v>
      </c>
      <c r="Q49" s="26" t="s">
        <v>340</v>
      </c>
      <c r="R49" s="26" t="s">
        <v>833</v>
      </c>
      <c r="S49" s="26" t="s">
        <v>662</v>
      </c>
      <c r="T49" s="26" t="s">
        <v>1649</v>
      </c>
      <c r="U49" s="26" t="s">
        <v>2083</v>
      </c>
      <c r="V49" s="26" t="s">
        <v>53</v>
      </c>
      <c r="W49" s="26" t="s">
        <v>308</v>
      </c>
      <c r="X49" s="26" t="s">
        <v>340</v>
      </c>
      <c r="Y49" s="26" t="s">
        <v>53</v>
      </c>
      <c r="Z49" s="26" t="s">
        <v>592</v>
      </c>
      <c r="AA49" s="26" t="s">
        <v>592</v>
      </c>
      <c r="AB49" s="26" t="s">
        <v>641</v>
      </c>
      <c r="AC49" s="26" t="s">
        <v>674</v>
      </c>
      <c r="AD49" s="26" t="s">
        <v>1883</v>
      </c>
      <c r="AE49" s="26" t="s">
        <v>1884</v>
      </c>
      <c r="AF49" s="26" t="s">
        <v>50</v>
      </c>
      <c r="AG49" s="26" t="s">
        <v>52</v>
      </c>
      <c r="AH49" s="26" t="s">
        <v>682</v>
      </c>
    </row>
    <row r="50" spans="2:34" x14ac:dyDescent="0.45">
      <c r="B50" s="26" t="s">
        <v>803</v>
      </c>
      <c r="C50" s="26" t="s">
        <v>797</v>
      </c>
      <c r="D50" s="26" t="s">
        <v>247</v>
      </c>
      <c r="E50" s="26" t="s">
        <v>770</v>
      </c>
      <c r="F50" s="26" t="s">
        <v>329</v>
      </c>
      <c r="G50" s="26" t="s">
        <v>43</v>
      </c>
      <c r="H50" s="26" t="s">
        <v>43</v>
      </c>
      <c r="I50" s="26" t="s">
        <v>340</v>
      </c>
      <c r="J50" s="26" t="s">
        <v>340</v>
      </c>
      <c r="K50" s="26" t="s">
        <v>340</v>
      </c>
      <c r="L50" s="26" t="s">
        <v>340</v>
      </c>
      <c r="M50" s="26" t="s">
        <v>340</v>
      </c>
      <c r="N50" s="26" t="s">
        <v>308</v>
      </c>
      <c r="O50" s="26" t="s">
        <v>41</v>
      </c>
      <c r="P50" s="26" t="s">
        <v>798</v>
      </c>
      <c r="Q50" s="26" t="s">
        <v>340</v>
      </c>
      <c r="R50" s="26" t="s">
        <v>347</v>
      </c>
      <c r="S50" s="26" t="s">
        <v>326</v>
      </c>
      <c r="T50" s="26" t="s">
        <v>783</v>
      </c>
      <c r="U50" s="26" t="s">
        <v>2438</v>
      </c>
      <c r="V50" s="26" t="s">
        <v>53</v>
      </c>
      <c r="W50" s="26" t="s">
        <v>340</v>
      </c>
      <c r="X50" s="26" t="s">
        <v>340</v>
      </c>
      <c r="Y50" s="26" t="s">
        <v>53</v>
      </c>
      <c r="Z50" s="26" t="s">
        <v>592</v>
      </c>
      <c r="AA50" s="26" t="s">
        <v>592</v>
      </c>
      <c r="AB50" s="26" t="s">
        <v>721</v>
      </c>
      <c r="AC50" s="26" t="s">
        <v>2439</v>
      </c>
      <c r="AD50" s="26" t="s">
        <v>2440</v>
      </c>
      <c r="AE50" s="26" t="s">
        <v>2117</v>
      </c>
      <c r="AF50" s="26" t="s">
        <v>50</v>
      </c>
      <c r="AG50" s="26" t="s">
        <v>53</v>
      </c>
      <c r="AH50" s="26" t="s">
        <v>803</v>
      </c>
    </row>
    <row r="51" spans="2:34" x14ac:dyDescent="0.45">
      <c r="B51" s="26" t="s">
        <v>726</v>
      </c>
      <c r="C51" s="26" t="s">
        <v>1098</v>
      </c>
      <c r="D51" s="26" t="s">
        <v>258</v>
      </c>
      <c r="E51" s="26" t="s">
        <v>610</v>
      </c>
      <c r="F51" s="26" t="s">
        <v>333</v>
      </c>
      <c r="G51" s="26" t="s">
        <v>44</v>
      </c>
      <c r="H51" s="26" t="s">
        <v>44</v>
      </c>
      <c r="I51" s="26" t="s">
        <v>340</v>
      </c>
      <c r="J51" s="26" t="s">
        <v>340</v>
      </c>
      <c r="K51" s="26" t="s">
        <v>340</v>
      </c>
      <c r="L51" s="26" t="s">
        <v>340</v>
      </c>
      <c r="M51" s="26" t="s">
        <v>340</v>
      </c>
      <c r="N51" s="26" t="s">
        <v>340</v>
      </c>
      <c r="O51" s="26" t="s">
        <v>340</v>
      </c>
      <c r="P51" s="26" t="s">
        <v>592</v>
      </c>
      <c r="Q51" s="26" t="s">
        <v>340</v>
      </c>
      <c r="R51" s="26" t="s">
        <v>682</v>
      </c>
      <c r="S51" s="26" t="s">
        <v>704</v>
      </c>
      <c r="T51" s="26" t="s">
        <v>2006</v>
      </c>
      <c r="U51" s="26" t="s">
        <v>2441</v>
      </c>
      <c r="V51" s="26" t="s">
        <v>40</v>
      </c>
      <c r="W51" s="26" t="s">
        <v>340</v>
      </c>
      <c r="X51" s="26" t="s">
        <v>340</v>
      </c>
      <c r="Y51" s="26" t="s">
        <v>40</v>
      </c>
      <c r="Z51" s="26" t="s">
        <v>592</v>
      </c>
      <c r="AA51" s="26" t="s">
        <v>592</v>
      </c>
      <c r="AB51" s="26" t="s">
        <v>613</v>
      </c>
      <c r="AC51" s="26" t="s">
        <v>2426</v>
      </c>
      <c r="AD51" s="26" t="s">
        <v>2442</v>
      </c>
      <c r="AE51" s="26" t="s">
        <v>2443</v>
      </c>
      <c r="AF51" s="26" t="s">
        <v>49</v>
      </c>
      <c r="AG51" s="26" t="s">
        <v>314</v>
      </c>
      <c r="AH51" s="26" t="s">
        <v>726</v>
      </c>
    </row>
    <row r="52" spans="2:34" x14ac:dyDescent="0.45">
      <c r="B52" s="26" t="s">
        <v>706</v>
      </c>
      <c r="C52" s="26" t="s">
        <v>854</v>
      </c>
      <c r="D52" s="26" t="s">
        <v>258</v>
      </c>
      <c r="E52" s="26" t="s">
        <v>770</v>
      </c>
      <c r="F52" s="26" t="s">
        <v>337</v>
      </c>
      <c r="G52" s="26" t="s">
        <v>43</v>
      </c>
      <c r="H52" s="26" t="s">
        <v>43</v>
      </c>
      <c r="I52" s="26" t="s">
        <v>340</v>
      </c>
      <c r="J52" s="26" t="s">
        <v>340</v>
      </c>
      <c r="K52" s="26" t="s">
        <v>340</v>
      </c>
      <c r="L52" s="26" t="s">
        <v>340</v>
      </c>
      <c r="M52" s="26" t="s">
        <v>340</v>
      </c>
      <c r="N52" s="26" t="s">
        <v>340</v>
      </c>
      <c r="O52" s="26" t="s">
        <v>340</v>
      </c>
      <c r="P52" s="26" t="s">
        <v>592</v>
      </c>
      <c r="Q52" s="26" t="s">
        <v>340</v>
      </c>
      <c r="R52" s="26" t="s">
        <v>662</v>
      </c>
      <c r="S52" s="26" t="s">
        <v>333</v>
      </c>
      <c r="T52" s="26" t="s">
        <v>746</v>
      </c>
      <c r="U52" s="26" t="s">
        <v>2444</v>
      </c>
      <c r="V52" s="26" t="s">
        <v>42</v>
      </c>
      <c r="W52" s="26" t="s">
        <v>340</v>
      </c>
      <c r="X52" s="26" t="s">
        <v>340</v>
      </c>
      <c r="Y52" s="26" t="s">
        <v>42</v>
      </c>
      <c r="Z52" s="26" t="s">
        <v>592</v>
      </c>
      <c r="AA52" s="26" t="s">
        <v>592</v>
      </c>
      <c r="AB52" s="26" t="s">
        <v>833</v>
      </c>
      <c r="AC52" s="26" t="s">
        <v>2445</v>
      </c>
      <c r="AD52" s="26" t="s">
        <v>2446</v>
      </c>
      <c r="AE52" s="26" t="s">
        <v>658</v>
      </c>
      <c r="AF52" s="26" t="s">
        <v>49</v>
      </c>
      <c r="AG52" s="26" t="s">
        <v>42</v>
      </c>
      <c r="AH52" s="26" t="s">
        <v>706</v>
      </c>
    </row>
    <row r="53" spans="2:34" x14ac:dyDescent="0.45">
      <c r="B53" s="26" t="s">
        <v>717</v>
      </c>
      <c r="C53" s="26" t="s">
        <v>806</v>
      </c>
      <c r="D53" s="26" t="s">
        <v>588</v>
      </c>
      <c r="E53" s="26" t="s">
        <v>617</v>
      </c>
      <c r="F53" s="26" t="s">
        <v>339</v>
      </c>
      <c r="G53" s="26" t="s">
        <v>43</v>
      </c>
      <c r="H53" s="26" t="s">
        <v>43</v>
      </c>
      <c r="I53" s="26" t="s">
        <v>340</v>
      </c>
      <c r="J53" s="26" t="s">
        <v>308</v>
      </c>
      <c r="K53" s="26" t="s">
        <v>340</v>
      </c>
      <c r="L53" s="26" t="s">
        <v>340</v>
      </c>
      <c r="M53" s="26" t="s">
        <v>340</v>
      </c>
      <c r="N53" s="26" t="s">
        <v>925</v>
      </c>
      <c r="O53" s="26" t="s">
        <v>1735</v>
      </c>
      <c r="P53" s="26" t="s">
        <v>2092</v>
      </c>
      <c r="Q53" s="26" t="s">
        <v>53</v>
      </c>
      <c r="R53" s="26" t="s">
        <v>45</v>
      </c>
      <c r="S53" s="26" t="s">
        <v>42</v>
      </c>
      <c r="T53" s="26" t="s">
        <v>747</v>
      </c>
      <c r="U53" s="26" t="s">
        <v>2093</v>
      </c>
      <c r="V53" s="26" t="s">
        <v>340</v>
      </c>
      <c r="W53" s="26" t="s">
        <v>41</v>
      </c>
      <c r="X53" s="26" t="s">
        <v>40</v>
      </c>
      <c r="Y53" s="26" t="s">
        <v>53</v>
      </c>
      <c r="Z53" s="26" t="s">
        <v>592</v>
      </c>
      <c r="AA53" s="26" t="s">
        <v>592</v>
      </c>
      <c r="AB53" s="26" t="s">
        <v>708</v>
      </c>
      <c r="AC53" s="26" t="s">
        <v>2094</v>
      </c>
      <c r="AD53" s="26" t="s">
        <v>2087</v>
      </c>
      <c r="AE53" s="26" t="s">
        <v>2095</v>
      </c>
      <c r="AF53" s="26" t="s">
        <v>46</v>
      </c>
      <c r="AG53" s="26" t="s">
        <v>320</v>
      </c>
      <c r="AH53" s="26" t="s">
        <v>717</v>
      </c>
    </row>
    <row r="54" spans="2:34" x14ac:dyDescent="0.45">
      <c r="B54" s="26" t="s">
        <v>615</v>
      </c>
      <c r="C54" s="26" t="s">
        <v>755</v>
      </c>
      <c r="D54" s="26" t="s">
        <v>267</v>
      </c>
      <c r="E54" s="26" t="s">
        <v>610</v>
      </c>
      <c r="F54" s="26" t="s">
        <v>336</v>
      </c>
      <c r="G54" s="26" t="s">
        <v>43</v>
      </c>
      <c r="H54" s="26" t="s">
        <v>40</v>
      </c>
      <c r="I54" s="26" t="s">
        <v>340</v>
      </c>
      <c r="J54" s="26" t="s">
        <v>340</v>
      </c>
      <c r="K54" s="26" t="s">
        <v>340</v>
      </c>
      <c r="L54" s="26" t="s">
        <v>340</v>
      </c>
      <c r="M54" s="26" t="s">
        <v>340</v>
      </c>
      <c r="N54" s="26" t="s">
        <v>45</v>
      </c>
      <c r="O54" s="26" t="s">
        <v>623</v>
      </c>
      <c r="P54" s="26" t="s">
        <v>2088</v>
      </c>
      <c r="Q54" s="26" t="s">
        <v>308</v>
      </c>
      <c r="R54" s="26" t="s">
        <v>758</v>
      </c>
      <c r="S54" s="26" t="s">
        <v>729</v>
      </c>
      <c r="T54" s="26" t="s">
        <v>1473</v>
      </c>
      <c r="U54" s="26" t="s">
        <v>2089</v>
      </c>
      <c r="V54" s="26" t="s">
        <v>41</v>
      </c>
      <c r="W54" s="26" t="s">
        <v>308</v>
      </c>
      <c r="X54" s="26" t="s">
        <v>340</v>
      </c>
      <c r="Y54" s="26" t="s">
        <v>53</v>
      </c>
      <c r="Z54" s="26" t="s">
        <v>592</v>
      </c>
      <c r="AA54" s="26" t="s">
        <v>592</v>
      </c>
      <c r="AB54" s="26" t="s">
        <v>655</v>
      </c>
      <c r="AC54" s="26" t="s">
        <v>2090</v>
      </c>
      <c r="AD54" s="26" t="s">
        <v>2074</v>
      </c>
      <c r="AE54" s="26" t="s">
        <v>1903</v>
      </c>
      <c r="AF54" s="26" t="s">
        <v>46</v>
      </c>
      <c r="AG54" s="26" t="s">
        <v>318</v>
      </c>
      <c r="AH54" s="26" t="s">
        <v>615</v>
      </c>
    </row>
    <row r="55" spans="2:34" x14ac:dyDescent="0.45">
      <c r="B55" s="26" t="s">
        <v>611</v>
      </c>
      <c r="C55" s="26" t="s">
        <v>1069</v>
      </c>
      <c r="D55" s="26" t="s">
        <v>254</v>
      </c>
      <c r="E55" s="26" t="s">
        <v>610</v>
      </c>
      <c r="F55" s="26" t="s">
        <v>326</v>
      </c>
      <c r="G55" s="26" t="s">
        <v>44</v>
      </c>
      <c r="H55" s="26" t="s">
        <v>42</v>
      </c>
      <c r="I55" s="26" t="s">
        <v>340</v>
      </c>
      <c r="J55" s="26" t="s">
        <v>340</v>
      </c>
      <c r="K55" s="26" t="s">
        <v>340</v>
      </c>
      <c r="L55" s="26" t="s">
        <v>340</v>
      </c>
      <c r="M55" s="26" t="s">
        <v>340</v>
      </c>
      <c r="N55" s="26" t="s">
        <v>340</v>
      </c>
      <c r="O55" s="26" t="s">
        <v>340</v>
      </c>
      <c r="P55" s="26" t="s">
        <v>592</v>
      </c>
      <c r="Q55" s="26" t="s">
        <v>340</v>
      </c>
      <c r="R55" s="26" t="s">
        <v>329</v>
      </c>
      <c r="S55" s="26" t="s">
        <v>322</v>
      </c>
      <c r="T55" s="26" t="s">
        <v>1573</v>
      </c>
      <c r="U55" s="26" t="s">
        <v>2447</v>
      </c>
      <c r="V55" s="26" t="s">
        <v>53</v>
      </c>
      <c r="W55" s="26" t="s">
        <v>340</v>
      </c>
      <c r="X55" s="26" t="s">
        <v>340</v>
      </c>
      <c r="Y55" s="26" t="s">
        <v>53</v>
      </c>
      <c r="Z55" s="26" t="s">
        <v>592</v>
      </c>
      <c r="AA55" s="26" t="s">
        <v>592</v>
      </c>
      <c r="AB55" s="26" t="s">
        <v>655</v>
      </c>
      <c r="AC55" s="26" t="s">
        <v>656</v>
      </c>
      <c r="AD55" s="26" t="s">
        <v>657</v>
      </c>
      <c r="AE55" s="26" t="s">
        <v>658</v>
      </c>
      <c r="AF55" s="26" t="s">
        <v>46</v>
      </c>
      <c r="AG55" s="26" t="s">
        <v>320</v>
      </c>
      <c r="AH55" s="26" t="s">
        <v>611</v>
      </c>
    </row>
    <row r="56" spans="2:34" x14ac:dyDescent="0.45">
      <c r="B56" s="26" t="s">
        <v>687</v>
      </c>
      <c r="C56" s="26" t="s">
        <v>1080</v>
      </c>
      <c r="D56" s="26" t="s">
        <v>253</v>
      </c>
      <c r="E56" s="26" t="s">
        <v>610</v>
      </c>
      <c r="F56" s="26" t="s">
        <v>329</v>
      </c>
      <c r="G56" s="26" t="s">
        <v>44</v>
      </c>
      <c r="H56" s="26" t="s">
        <v>44</v>
      </c>
      <c r="I56" s="26" t="s">
        <v>340</v>
      </c>
      <c r="J56" s="26" t="s">
        <v>308</v>
      </c>
      <c r="K56" s="26" t="s">
        <v>340</v>
      </c>
      <c r="L56" s="26" t="s">
        <v>340</v>
      </c>
      <c r="M56" s="26" t="s">
        <v>308</v>
      </c>
      <c r="N56" s="26" t="s">
        <v>340</v>
      </c>
      <c r="O56" s="26" t="s">
        <v>340</v>
      </c>
      <c r="P56" s="26" t="s">
        <v>592</v>
      </c>
      <c r="Q56" s="26" t="s">
        <v>340</v>
      </c>
      <c r="R56" s="26" t="s">
        <v>738</v>
      </c>
      <c r="S56" s="26" t="s">
        <v>747</v>
      </c>
      <c r="T56" s="26" t="s">
        <v>1738</v>
      </c>
      <c r="U56" s="26" t="s">
        <v>1126</v>
      </c>
      <c r="V56" s="26" t="s">
        <v>41</v>
      </c>
      <c r="W56" s="26" t="s">
        <v>340</v>
      </c>
      <c r="X56" s="26" t="s">
        <v>340</v>
      </c>
      <c r="Y56" s="26" t="s">
        <v>41</v>
      </c>
      <c r="Z56" s="26" t="s">
        <v>592</v>
      </c>
      <c r="AA56" s="26" t="s">
        <v>592</v>
      </c>
      <c r="AB56" s="26" t="s">
        <v>655</v>
      </c>
      <c r="AC56" s="26" t="s">
        <v>2124</v>
      </c>
      <c r="AD56" s="26" t="s">
        <v>2448</v>
      </c>
      <c r="AE56" s="26" t="s">
        <v>1904</v>
      </c>
      <c r="AF56" s="26" t="s">
        <v>46</v>
      </c>
      <c r="AG56" s="26" t="s">
        <v>316</v>
      </c>
      <c r="AH56" s="26" t="s">
        <v>687</v>
      </c>
    </row>
    <row r="57" spans="2:34" x14ac:dyDescent="0.45">
      <c r="B57" s="26" t="s">
        <v>668</v>
      </c>
      <c r="C57" s="26" t="s">
        <v>781</v>
      </c>
      <c r="D57" s="26" t="s">
        <v>252</v>
      </c>
      <c r="E57" s="26" t="s">
        <v>610</v>
      </c>
      <c r="F57" s="26" t="s">
        <v>331</v>
      </c>
      <c r="G57" s="26" t="s">
        <v>43</v>
      </c>
      <c r="H57" s="26" t="s">
        <v>43</v>
      </c>
      <c r="I57" s="26" t="s">
        <v>340</v>
      </c>
      <c r="J57" s="26" t="s">
        <v>340</v>
      </c>
      <c r="K57" s="26" t="s">
        <v>340</v>
      </c>
      <c r="L57" s="26" t="s">
        <v>340</v>
      </c>
      <c r="M57" s="26" t="s">
        <v>340</v>
      </c>
      <c r="N57" s="26" t="s">
        <v>308</v>
      </c>
      <c r="O57" s="26" t="s">
        <v>53</v>
      </c>
      <c r="P57" s="26" t="s">
        <v>782</v>
      </c>
      <c r="Q57" s="26" t="s">
        <v>340</v>
      </c>
      <c r="R57" s="26" t="s">
        <v>611</v>
      </c>
      <c r="S57" s="26" t="s">
        <v>729</v>
      </c>
      <c r="T57" s="26" t="s">
        <v>2236</v>
      </c>
      <c r="U57" s="26" t="s">
        <v>2449</v>
      </c>
      <c r="V57" s="26" t="s">
        <v>308</v>
      </c>
      <c r="W57" s="26" t="s">
        <v>340</v>
      </c>
      <c r="X57" s="26" t="s">
        <v>340</v>
      </c>
      <c r="Y57" s="26" t="s">
        <v>308</v>
      </c>
      <c r="Z57" s="26" t="s">
        <v>592</v>
      </c>
      <c r="AA57" s="26" t="s">
        <v>592</v>
      </c>
      <c r="AB57" s="26" t="s">
        <v>701</v>
      </c>
      <c r="AC57" s="26" t="s">
        <v>2450</v>
      </c>
      <c r="AD57" s="26" t="s">
        <v>2451</v>
      </c>
      <c r="AE57" s="26" t="s">
        <v>2452</v>
      </c>
      <c r="AF57" s="26" t="s">
        <v>46</v>
      </c>
      <c r="AG57" s="26" t="s">
        <v>322</v>
      </c>
      <c r="AH57" s="26" t="s">
        <v>668</v>
      </c>
    </row>
    <row r="58" spans="2:34" x14ac:dyDescent="0.45">
      <c r="B58" s="26" t="s">
        <v>831</v>
      </c>
      <c r="C58" s="26" t="s">
        <v>789</v>
      </c>
      <c r="D58" s="26" t="s">
        <v>264</v>
      </c>
      <c r="E58" s="26" t="s">
        <v>617</v>
      </c>
      <c r="F58" s="26" t="s">
        <v>329</v>
      </c>
      <c r="G58" s="26" t="s">
        <v>44</v>
      </c>
      <c r="H58" s="26" t="s">
        <v>44</v>
      </c>
      <c r="I58" s="26" t="s">
        <v>340</v>
      </c>
      <c r="J58" s="26" t="s">
        <v>340</v>
      </c>
      <c r="K58" s="26" t="s">
        <v>340</v>
      </c>
      <c r="L58" s="26" t="s">
        <v>340</v>
      </c>
      <c r="M58" s="26" t="s">
        <v>340</v>
      </c>
      <c r="N58" s="26" t="s">
        <v>709</v>
      </c>
      <c r="O58" s="26" t="s">
        <v>1717</v>
      </c>
      <c r="P58" s="26" t="s">
        <v>1931</v>
      </c>
      <c r="Q58" s="26" t="s">
        <v>41</v>
      </c>
      <c r="R58" s="26" t="s">
        <v>46</v>
      </c>
      <c r="S58" s="26" t="s">
        <v>45</v>
      </c>
      <c r="T58" s="26" t="s">
        <v>695</v>
      </c>
      <c r="U58" s="26" t="s">
        <v>1973</v>
      </c>
      <c r="V58" s="26" t="s">
        <v>340</v>
      </c>
      <c r="W58" s="26" t="s">
        <v>340</v>
      </c>
      <c r="X58" s="26" t="s">
        <v>340</v>
      </c>
      <c r="Y58" s="26" t="s">
        <v>41</v>
      </c>
      <c r="Z58" s="26" t="s">
        <v>592</v>
      </c>
      <c r="AA58" s="26" t="s">
        <v>592</v>
      </c>
      <c r="AB58" s="26" t="s">
        <v>638</v>
      </c>
      <c r="AC58" s="26" t="s">
        <v>1897</v>
      </c>
      <c r="AD58" s="26" t="s">
        <v>2453</v>
      </c>
      <c r="AE58" s="26" t="s">
        <v>2129</v>
      </c>
      <c r="AF58" s="26" t="s">
        <v>45</v>
      </c>
      <c r="AG58" s="26" t="s">
        <v>322</v>
      </c>
      <c r="AH58" s="26" t="s">
        <v>831</v>
      </c>
    </row>
    <row r="59" spans="2:34" x14ac:dyDescent="0.45">
      <c r="B59" s="26" t="s">
        <v>833</v>
      </c>
      <c r="C59" s="26" t="s">
        <v>875</v>
      </c>
      <c r="D59" s="26" t="s">
        <v>251</v>
      </c>
      <c r="E59" s="26" t="s">
        <v>610</v>
      </c>
      <c r="F59" s="26" t="s">
        <v>333</v>
      </c>
      <c r="G59" s="26" t="s">
        <v>44</v>
      </c>
      <c r="H59" s="26" t="s">
        <v>44</v>
      </c>
      <c r="I59" s="26" t="s">
        <v>308</v>
      </c>
      <c r="J59" s="26" t="s">
        <v>308</v>
      </c>
      <c r="K59" s="26" t="s">
        <v>45</v>
      </c>
      <c r="L59" s="26" t="s">
        <v>340</v>
      </c>
      <c r="M59" s="26" t="s">
        <v>340</v>
      </c>
      <c r="N59" s="26" t="s">
        <v>340</v>
      </c>
      <c r="O59" s="26" t="s">
        <v>340</v>
      </c>
      <c r="P59" s="26" t="s">
        <v>592</v>
      </c>
      <c r="Q59" s="26" t="s">
        <v>340</v>
      </c>
      <c r="R59" s="26" t="s">
        <v>747</v>
      </c>
      <c r="S59" s="26" t="s">
        <v>337</v>
      </c>
      <c r="T59" s="26" t="s">
        <v>1668</v>
      </c>
      <c r="U59" s="26" t="s">
        <v>1256</v>
      </c>
      <c r="V59" s="26" t="s">
        <v>41</v>
      </c>
      <c r="W59" s="26" t="s">
        <v>340</v>
      </c>
      <c r="X59" s="26" t="s">
        <v>340</v>
      </c>
      <c r="Y59" s="26" t="s">
        <v>41</v>
      </c>
      <c r="Z59" s="26" t="s">
        <v>592</v>
      </c>
      <c r="AA59" s="26" t="s">
        <v>592</v>
      </c>
      <c r="AB59" s="26" t="s">
        <v>701</v>
      </c>
      <c r="AC59" s="26" t="s">
        <v>2454</v>
      </c>
      <c r="AD59" s="26" t="s">
        <v>2455</v>
      </c>
      <c r="AE59" s="26" t="s">
        <v>2084</v>
      </c>
      <c r="AF59" s="26" t="s">
        <v>45</v>
      </c>
      <c r="AG59" s="26" t="s">
        <v>323</v>
      </c>
      <c r="AH59" s="26" t="s">
        <v>833</v>
      </c>
    </row>
    <row r="60" spans="2:34" x14ac:dyDescent="0.45">
      <c r="B60" s="26" t="s">
        <v>721</v>
      </c>
      <c r="C60" s="26" t="s">
        <v>1104</v>
      </c>
      <c r="D60" s="26" t="s">
        <v>258</v>
      </c>
      <c r="E60" s="26" t="s">
        <v>610</v>
      </c>
      <c r="F60" s="26" t="s">
        <v>335</v>
      </c>
      <c r="G60" s="26" t="s">
        <v>44</v>
      </c>
      <c r="H60" s="26" t="s">
        <v>44</v>
      </c>
      <c r="I60" s="26" t="s">
        <v>340</v>
      </c>
      <c r="J60" s="26" t="s">
        <v>340</v>
      </c>
      <c r="K60" s="26" t="s">
        <v>340</v>
      </c>
      <c r="L60" s="26" t="s">
        <v>340</v>
      </c>
      <c r="M60" s="26" t="s">
        <v>340</v>
      </c>
      <c r="N60" s="26" t="s">
        <v>340</v>
      </c>
      <c r="O60" s="26" t="s">
        <v>340</v>
      </c>
      <c r="P60" s="26" t="s">
        <v>592</v>
      </c>
      <c r="Q60" s="26" t="s">
        <v>340</v>
      </c>
      <c r="R60" s="26" t="s">
        <v>615</v>
      </c>
      <c r="S60" s="26" t="s">
        <v>336</v>
      </c>
      <c r="T60" s="26" t="s">
        <v>1649</v>
      </c>
      <c r="U60" s="26" t="s">
        <v>2456</v>
      </c>
      <c r="V60" s="26" t="s">
        <v>41</v>
      </c>
      <c r="W60" s="26" t="s">
        <v>340</v>
      </c>
      <c r="X60" s="26" t="s">
        <v>340</v>
      </c>
      <c r="Y60" s="26" t="s">
        <v>41</v>
      </c>
      <c r="Z60" s="26" t="s">
        <v>592</v>
      </c>
      <c r="AA60" s="26" t="s">
        <v>592</v>
      </c>
      <c r="AB60" s="26" t="s">
        <v>664</v>
      </c>
      <c r="AC60" s="26" t="s">
        <v>1895</v>
      </c>
      <c r="AD60" s="26" t="s">
        <v>2085</v>
      </c>
      <c r="AE60" s="26" t="s">
        <v>743</v>
      </c>
      <c r="AF60" s="26" t="s">
        <v>44</v>
      </c>
      <c r="AG60" s="26" t="s">
        <v>325</v>
      </c>
      <c r="AH60" s="26" t="s">
        <v>721</v>
      </c>
    </row>
    <row r="61" spans="2:34" x14ac:dyDescent="0.45">
      <c r="B61" s="26" t="s">
        <v>664</v>
      </c>
      <c r="C61" s="26" t="s">
        <v>866</v>
      </c>
      <c r="D61" s="26" t="s">
        <v>237</v>
      </c>
      <c r="E61" s="26" t="s">
        <v>610</v>
      </c>
      <c r="F61" s="26" t="s">
        <v>327</v>
      </c>
      <c r="G61" s="26" t="s">
        <v>43</v>
      </c>
      <c r="H61" s="26" t="s">
        <v>43</v>
      </c>
      <c r="I61" s="26" t="s">
        <v>340</v>
      </c>
      <c r="J61" s="26" t="s">
        <v>340</v>
      </c>
      <c r="K61" s="26" t="s">
        <v>340</v>
      </c>
      <c r="L61" s="26" t="s">
        <v>340</v>
      </c>
      <c r="M61" s="26" t="s">
        <v>340</v>
      </c>
      <c r="N61" s="26" t="s">
        <v>340</v>
      </c>
      <c r="O61" s="26" t="s">
        <v>340</v>
      </c>
      <c r="P61" s="26" t="s">
        <v>592</v>
      </c>
      <c r="Q61" s="26" t="s">
        <v>340</v>
      </c>
      <c r="R61" s="26" t="s">
        <v>680</v>
      </c>
      <c r="S61" s="26" t="s">
        <v>704</v>
      </c>
      <c r="T61" s="26" t="s">
        <v>1802</v>
      </c>
      <c r="U61" s="26" t="s">
        <v>2457</v>
      </c>
      <c r="V61" s="26" t="s">
        <v>40</v>
      </c>
      <c r="W61" s="26" t="s">
        <v>308</v>
      </c>
      <c r="X61" s="26" t="s">
        <v>308</v>
      </c>
      <c r="Y61" s="26" t="s">
        <v>40</v>
      </c>
      <c r="Z61" s="26" t="s">
        <v>592</v>
      </c>
      <c r="AA61" s="26" t="s">
        <v>592</v>
      </c>
      <c r="AB61" s="26" t="s">
        <v>721</v>
      </c>
      <c r="AC61" s="26" t="s">
        <v>2378</v>
      </c>
      <c r="AD61" s="26" t="s">
        <v>2458</v>
      </c>
      <c r="AE61" s="26" t="s">
        <v>2459</v>
      </c>
      <c r="AF61" s="26" t="s">
        <v>43</v>
      </c>
      <c r="AG61" s="26" t="s">
        <v>326</v>
      </c>
      <c r="AH61" s="26" t="s">
        <v>664</v>
      </c>
    </row>
    <row r="62" spans="2:34" x14ac:dyDescent="0.45">
      <c r="B62" s="26" t="s">
        <v>701</v>
      </c>
      <c r="C62" s="26" t="s">
        <v>879</v>
      </c>
      <c r="D62" s="26" t="s">
        <v>255</v>
      </c>
      <c r="E62" s="26" t="s">
        <v>610</v>
      </c>
      <c r="F62" s="26" t="s">
        <v>327</v>
      </c>
      <c r="G62" s="26" t="s">
        <v>44</v>
      </c>
      <c r="H62" s="26" t="s">
        <v>43</v>
      </c>
      <c r="I62" s="26" t="s">
        <v>340</v>
      </c>
      <c r="J62" s="26" t="s">
        <v>340</v>
      </c>
      <c r="K62" s="26" t="s">
        <v>340</v>
      </c>
      <c r="L62" s="26" t="s">
        <v>340</v>
      </c>
      <c r="M62" s="26" t="s">
        <v>340</v>
      </c>
      <c r="N62" s="26" t="s">
        <v>308</v>
      </c>
      <c r="O62" s="26" t="s">
        <v>40</v>
      </c>
      <c r="P62" s="26" t="s">
        <v>788</v>
      </c>
      <c r="Q62" s="26" t="s">
        <v>340</v>
      </c>
      <c r="R62" s="26" t="s">
        <v>687</v>
      </c>
      <c r="S62" s="26" t="s">
        <v>653</v>
      </c>
      <c r="T62" s="26" t="s">
        <v>1751</v>
      </c>
      <c r="U62" s="26" t="s">
        <v>2166</v>
      </c>
      <c r="V62" s="26" t="s">
        <v>40</v>
      </c>
      <c r="W62" s="26" t="s">
        <v>340</v>
      </c>
      <c r="X62" s="26" t="s">
        <v>340</v>
      </c>
      <c r="Y62" s="26" t="s">
        <v>40</v>
      </c>
      <c r="Z62" s="26" t="s">
        <v>592</v>
      </c>
      <c r="AA62" s="26" t="s">
        <v>592</v>
      </c>
      <c r="AB62" s="26" t="s">
        <v>721</v>
      </c>
      <c r="AC62" s="26" t="s">
        <v>2455</v>
      </c>
      <c r="AD62" s="26" t="s">
        <v>2431</v>
      </c>
      <c r="AE62" s="26" t="s">
        <v>2138</v>
      </c>
      <c r="AF62" s="26" t="s">
        <v>43</v>
      </c>
      <c r="AG62" s="26" t="s">
        <v>327</v>
      </c>
      <c r="AH62" s="26" t="s">
        <v>701</v>
      </c>
    </row>
    <row r="63" spans="2:34" x14ac:dyDescent="0.45">
      <c r="B63" s="26" t="s">
        <v>54</v>
      </c>
      <c r="C63" s="26" t="s">
        <v>593</v>
      </c>
      <c r="D63" s="26" t="s">
        <v>55</v>
      </c>
      <c r="E63" s="26" t="s">
        <v>594</v>
      </c>
      <c r="F63" s="26" t="s">
        <v>595</v>
      </c>
      <c r="G63" s="26" t="s">
        <v>56</v>
      </c>
      <c r="H63" s="26" t="s">
        <v>596</v>
      </c>
      <c r="I63" s="26" t="s">
        <v>64</v>
      </c>
      <c r="J63" s="26" t="s">
        <v>65</v>
      </c>
      <c r="K63" s="26" t="s">
        <v>58</v>
      </c>
      <c r="L63" s="26" t="s">
        <v>66</v>
      </c>
      <c r="M63" s="26" t="s">
        <v>67</v>
      </c>
      <c r="N63" s="26" t="s">
        <v>65</v>
      </c>
      <c r="O63" s="26" t="s">
        <v>58</v>
      </c>
      <c r="P63" s="26" t="s">
        <v>69</v>
      </c>
      <c r="Q63" s="26" t="s">
        <v>66</v>
      </c>
      <c r="R63" s="26" t="s">
        <v>597</v>
      </c>
      <c r="S63" s="26" t="s">
        <v>598</v>
      </c>
      <c r="T63" s="26" t="s">
        <v>58</v>
      </c>
      <c r="U63" s="26" t="s">
        <v>599</v>
      </c>
      <c r="V63" s="26" t="s">
        <v>66</v>
      </c>
      <c r="W63" s="26" t="s">
        <v>157</v>
      </c>
      <c r="X63" s="26" t="s">
        <v>62</v>
      </c>
      <c r="Y63" s="26" t="s">
        <v>66</v>
      </c>
      <c r="Z63" s="26" t="s">
        <v>147</v>
      </c>
      <c r="AA63" s="26" t="s">
        <v>600</v>
      </c>
      <c r="AB63" s="26" t="s">
        <v>601</v>
      </c>
      <c r="AC63" s="26" t="s">
        <v>602</v>
      </c>
      <c r="AD63" s="26" t="s">
        <v>603</v>
      </c>
      <c r="AE63" s="26" t="s">
        <v>604</v>
      </c>
      <c r="AF63" s="26" t="s">
        <v>605</v>
      </c>
      <c r="AG63" s="26" t="s">
        <v>606</v>
      </c>
      <c r="AH63" s="26" t="s">
        <v>607</v>
      </c>
    </row>
    <row r="64" spans="2:34" x14ac:dyDescent="0.45">
      <c r="B64" s="26" t="s">
        <v>655</v>
      </c>
      <c r="C64" s="26" t="s">
        <v>1055</v>
      </c>
      <c r="D64" s="26" t="s">
        <v>250</v>
      </c>
      <c r="E64" s="26" t="s">
        <v>770</v>
      </c>
      <c r="F64" s="26" t="s">
        <v>662</v>
      </c>
      <c r="G64" s="26" t="s">
        <v>44</v>
      </c>
      <c r="H64" s="26" t="s">
        <v>44</v>
      </c>
      <c r="I64" s="26" t="s">
        <v>340</v>
      </c>
      <c r="J64" s="26" t="s">
        <v>340</v>
      </c>
      <c r="K64" s="26" t="s">
        <v>340</v>
      </c>
      <c r="L64" s="26" t="s">
        <v>340</v>
      </c>
      <c r="M64" s="26" t="s">
        <v>340</v>
      </c>
      <c r="N64" s="26" t="s">
        <v>340</v>
      </c>
      <c r="O64" s="26" t="s">
        <v>340</v>
      </c>
      <c r="P64" s="26" t="s">
        <v>592</v>
      </c>
      <c r="Q64" s="26" t="s">
        <v>340</v>
      </c>
      <c r="R64" s="26" t="s">
        <v>785</v>
      </c>
      <c r="S64" s="26" t="s">
        <v>339</v>
      </c>
      <c r="T64" s="26" t="s">
        <v>1608</v>
      </c>
      <c r="U64" s="26" t="s">
        <v>2118</v>
      </c>
      <c r="V64" s="26" t="s">
        <v>40</v>
      </c>
      <c r="W64" s="26" t="s">
        <v>340</v>
      </c>
      <c r="X64" s="26" t="s">
        <v>340</v>
      </c>
      <c r="Y64" s="26" t="s">
        <v>40</v>
      </c>
      <c r="Z64" s="26" t="s">
        <v>592</v>
      </c>
      <c r="AA64" s="26" t="s">
        <v>592</v>
      </c>
      <c r="AB64" s="26" t="s">
        <v>717</v>
      </c>
      <c r="AC64" s="26" t="s">
        <v>2460</v>
      </c>
      <c r="AD64" s="26" t="s">
        <v>2461</v>
      </c>
      <c r="AE64" s="26" t="s">
        <v>2462</v>
      </c>
      <c r="AF64" s="26" t="s">
        <v>43</v>
      </c>
      <c r="AG64" s="26" t="s">
        <v>43</v>
      </c>
      <c r="AH64" s="26" t="s">
        <v>655</v>
      </c>
    </row>
    <row r="65" spans="2:34" x14ac:dyDescent="0.45">
      <c r="B65" s="26" t="s">
        <v>695</v>
      </c>
      <c r="C65" s="26" t="s">
        <v>894</v>
      </c>
      <c r="D65" s="26" t="s">
        <v>246</v>
      </c>
      <c r="E65" s="26" t="s">
        <v>670</v>
      </c>
      <c r="F65" s="26" t="s">
        <v>339</v>
      </c>
      <c r="G65" s="26" t="s">
        <v>44</v>
      </c>
      <c r="H65" s="26" t="s">
        <v>44</v>
      </c>
      <c r="I65" s="26" t="s">
        <v>1122</v>
      </c>
      <c r="J65" s="26" t="s">
        <v>1015</v>
      </c>
      <c r="K65" s="26" t="s">
        <v>2463</v>
      </c>
      <c r="L65" s="26" t="s">
        <v>52</v>
      </c>
      <c r="M65" s="26" t="s">
        <v>41</v>
      </c>
      <c r="N65" s="26" t="s">
        <v>48</v>
      </c>
      <c r="O65" s="26" t="s">
        <v>326</v>
      </c>
      <c r="P65" s="26" t="s">
        <v>2464</v>
      </c>
      <c r="Q65" s="26" t="s">
        <v>340</v>
      </c>
      <c r="R65" s="26" t="s">
        <v>340</v>
      </c>
      <c r="S65" s="26" t="s">
        <v>340</v>
      </c>
      <c r="T65" s="26" t="s">
        <v>340</v>
      </c>
      <c r="U65" s="26" t="s">
        <v>592</v>
      </c>
      <c r="V65" s="26" t="s">
        <v>340</v>
      </c>
      <c r="W65" s="26" t="s">
        <v>41</v>
      </c>
      <c r="X65" s="26" t="s">
        <v>40</v>
      </c>
      <c r="Y65" s="26" t="s">
        <v>340</v>
      </c>
      <c r="Z65" s="26" t="s">
        <v>592</v>
      </c>
      <c r="AA65" s="26" t="s">
        <v>592</v>
      </c>
      <c r="AB65" s="26" t="s">
        <v>648</v>
      </c>
      <c r="AC65" s="26" t="s">
        <v>2465</v>
      </c>
      <c r="AD65" s="26" t="s">
        <v>2466</v>
      </c>
      <c r="AE65" s="26" t="s">
        <v>2058</v>
      </c>
      <c r="AF65" s="26" t="s">
        <v>42</v>
      </c>
      <c r="AG65" s="26" t="s">
        <v>48</v>
      </c>
      <c r="AH65" s="26" t="s">
        <v>695</v>
      </c>
    </row>
    <row r="66" spans="2:34" x14ac:dyDescent="0.45">
      <c r="B66" s="26" t="s">
        <v>613</v>
      </c>
      <c r="C66" s="26" t="s">
        <v>967</v>
      </c>
      <c r="D66" s="26" t="s">
        <v>267</v>
      </c>
      <c r="E66" s="26" t="s">
        <v>617</v>
      </c>
      <c r="F66" s="26" t="s">
        <v>327</v>
      </c>
      <c r="G66" s="26" t="s">
        <v>44</v>
      </c>
      <c r="H66" s="26" t="s">
        <v>41</v>
      </c>
      <c r="I66" s="26" t="s">
        <v>340</v>
      </c>
      <c r="J66" s="26" t="s">
        <v>340</v>
      </c>
      <c r="K66" s="26" t="s">
        <v>340</v>
      </c>
      <c r="L66" s="26" t="s">
        <v>340</v>
      </c>
      <c r="M66" s="26" t="s">
        <v>340</v>
      </c>
      <c r="N66" s="26" t="s">
        <v>884</v>
      </c>
      <c r="O66" s="26" t="s">
        <v>1612</v>
      </c>
      <c r="P66" s="26" t="s">
        <v>2467</v>
      </c>
      <c r="Q66" s="26" t="s">
        <v>53</v>
      </c>
      <c r="R66" s="26" t="s">
        <v>47</v>
      </c>
      <c r="S66" s="26" t="s">
        <v>44</v>
      </c>
      <c r="T66" s="26" t="s">
        <v>655</v>
      </c>
      <c r="U66" s="26" t="s">
        <v>2468</v>
      </c>
      <c r="V66" s="26" t="s">
        <v>340</v>
      </c>
      <c r="W66" s="26" t="s">
        <v>40</v>
      </c>
      <c r="X66" s="26" t="s">
        <v>40</v>
      </c>
      <c r="Y66" s="26" t="s">
        <v>53</v>
      </c>
      <c r="Z66" s="26" t="s">
        <v>592</v>
      </c>
      <c r="AA66" s="26" t="s">
        <v>592</v>
      </c>
      <c r="AB66" s="26" t="s">
        <v>641</v>
      </c>
      <c r="AC66" s="26" t="s">
        <v>2141</v>
      </c>
      <c r="AD66" s="26" t="s">
        <v>684</v>
      </c>
      <c r="AE66" s="26" t="s">
        <v>2469</v>
      </c>
      <c r="AF66" s="26" t="s">
        <v>42</v>
      </c>
      <c r="AG66" s="26" t="s">
        <v>323</v>
      </c>
      <c r="AH66" s="26" t="s">
        <v>613</v>
      </c>
    </row>
    <row r="67" spans="2:34" x14ac:dyDescent="0.45">
      <c r="B67" s="26" t="s">
        <v>680</v>
      </c>
      <c r="C67" s="26" t="s">
        <v>832</v>
      </c>
      <c r="D67" s="26" t="s">
        <v>252</v>
      </c>
      <c r="E67" s="26" t="s">
        <v>617</v>
      </c>
      <c r="F67" s="26" t="s">
        <v>331</v>
      </c>
      <c r="G67" s="26" t="s">
        <v>43</v>
      </c>
      <c r="H67" s="26" t="s">
        <v>53</v>
      </c>
      <c r="I67" s="26" t="s">
        <v>340</v>
      </c>
      <c r="J67" s="26" t="s">
        <v>340</v>
      </c>
      <c r="K67" s="26" t="s">
        <v>340</v>
      </c>
      <c r="L67" s="26" t="s">
        <v>340</v>
      </c>
      <c r="M67" s="26" t="s">
        <v>340</v>
      </c>
      <c r="N67" s="26" t="s">
        <v>776</v>
      </c>
      <c r="O67" s="26" t="s">
        <v>1618</v>
      </c>
      <c r="P67" s="26" t="s">
        <v>2470</v>
      </c>
      <c r="Q67" s="26" t="s">
        <v>53</v>
      </c>
      <c r="R67" s="26" t="s">
        <v>48</v>
      </c>
      <c r="S67" s="26" t="s">
        <v>46</v>
      </c>
      <c r="T67" s="26" t="s">
        <v>729</v>
      </c>
      <c r="U67" s="26" t="s">
        <v>1912</v>
      </c>
      <c r="V67" s="26" t="s">
        <v>340</v>
      </c>
      <c r="W67" s="26" t="s">
        <v>40</v>
      </c>
      <c r="X67" s="26" t="s">
        <v>308</v>
      </c>
      <c r="Y67" s="26" t="s">
        <v>53</v>
      </c>
      <c r="Z67" s="26" t="s">
        <v>592</v>
      </c>
      <c r="AA67" s="26" t="s">
        <v>592</v>
      </c>
      <c r="AB67" s="26" t="s">
        <v>680</v>
      </c>
      <c r="AC67" s="26" t="s">
        <v>2131</v>
      </c>
      <c r="AD67" s="26" t="s">
        <v>2471</v>
      </c>
      <c r="AE67" s="26" t="s">
        <v>2472</v>
      </c>
      <c r="AF67" s="26" t="s">
        <v>42</v>
      </c>
      <c r="AG67" s="26" t="s">
        <v>325</v>
      </c>
      <c r="AH67" s="26" t="s">
        <v>680</v>
      </c>
    </row>
    <row r="68" spans="2:34" x14ac:dyDescent="0.45">
      <c r="B68" s="26" t="s">
        <v>641</v>
      </c>
      <c r="C68" s="26" t="s">
        <v>996</v>
      </c>
      <c r="D68" s="26" t="s">
        <v>250</v>
      </c>
      <c r="E68" s="26" t="s">
        <v>610</v>
      </c>
      <c r="F68" s="26" t="s">
        <v>335</v>
      </c>
      <c r="G68" s="26" t="s">
        <v>44</v>
      </c>
      <c r="H68" s="26" t="s">
        <v>53</v>
      </c>
      <c r="I68" s="26" t="s">
        <v>340</v>
      </c>
      <c r="J68" s="26" t="s">
        <v>340</v>
      </c>
      <c r="K68" s="26" t="s">
        <v>340</v>
      </c>
      <c r="L68" s="26" t="s">
        <v>340</v>
      </c>
      <c r="M68" s="26" t="s">
        <v>340</v>
      </c>
      <c r="N68" s="26" t="s">
        <v>340</v>
      </c>
      <c r="O68" s="26" t="s">
        <v>340</v>
      </c>
      <c r="P68" s="26" t="s">
        <v>592</v>
      </c>
      <c r="Q68" s="26" t="s">
        <v>340</v>
      </c>
      <c r="R68" s="26" t="s">
        <v>726</v>
      </c>
      <c r="S68" s="26" t="s">
        <v>347</v>
      </c>
      <c r="T68" s="26" t="s">
        <v>1475</v>
      </c>
      <c r="U68" s="26" t="s">
        <v>1937</v>
      </c>
      <c r="V68" s="26" t="s">
        <v>53</v>
      </c>
      <c r="W68" s="26" t="s">
        <v>308</v>
      </c>
      <c r="X68" s="26" t="s">
        <v>340</v>
      </c>
      <c r="Y68" s="26" t="s">
        <v>53</v>
      </c>
      <c r="Z68" s="26" t="s">
        <v>592</v>
      </c>
      <c r="AA68" s="26" t="s">
        <v>592</v>
      </c>
      <c r="AB68" s="26" t="s">
        <v>833</v>
      </c>
      <c r="AC68" s="26" t="s">
        <v>2082</v>
      </c>
      <c r="AD68" s="26" t="s">
        <v>2473</v>
      </c>
      <c r="AE68" s="26" t="s">
        <v>2474</v>
      </c>
      <c r="AF68" s="26" t="s">
        <v>42</v>
      </c>
      <c r="AG68" s="26" t="s">
        <v>329</v>
      </c>
      <c r="AH68" s="26" t="s">
        <v>641</v>
      </c>
    </row>
    <row r="69" spans="2:34" x14ac:dyDescent="0.45">
      <c r="B69" s="26" t="s">
        <v>697</v>
      </c>
      <c r="C69" s="26" t="s">
        <v>858</v>
      </c>
      <c r="D69" s="26" t="s">
        <v>267</v>
      </c>
      <c r="E69" s="26" t="s">
        <v>770</v>
      </c>
      <c r="F69" s="26" t="s">
        <v>653</v>
      </c>
      <c r="G69" s="26" t="s">
        <v>44</v>
      </c>
      <c r="H69" s="26" t="s">
        <v>44</v>
      </c>
      <c r="I69" s="26" t="s">
        <v>340</v>
      </c>
      <c r="J69" s="26" t="s">
        <v>340</v>
      </c>
      <c r="K69" s="26" t="s">
        <v>340</v>
      </c>
      <c r="L69" s="26" t="s">
        <v>340</v>
      </c>
      <c r="M69" s="26" t="s">
        <v>340</v>
      </c>
      <c r="N69" s="26" t="s">
        <v>340</v>
      </c>
      <c r="O69" s="26" t="s">
        <v>340</v>
      </c>
      <c r="P69" s="26" t="s">
        <v>592</v>
      </c>
      <c r="Q69" s="26" t="s">
        <v>340</v>
      </c>
      <c r="R69" s="26" t="s">
        <v>729</v>
      </c>
      <c r="S69" s="26" t="s">
        <v>326</v>
      </c>
      <c r="T69" s="26" t="s">
        <v>1068</v>
      </c>
      <c r="U69" s="26" t="s">
        <v>2475</v>
      </c>
      <c r="V69" s="26" t="s">
        <v>53</v>
      </c>
      <c r="W69" s="26" t="s">
        <v>308</v>
      </c>
      <c r="X69" s="26" t="s">
        <v>340</v>
      </c>
      <c r="Y69" s="26" t="s">
        <v>53</v>
      </c>
      <c r="Z69" s="26" t="s">
        <v>308</v>
      </c>
      <c r="AA69" s="26" t="s">
        <v>592</v>
      </c>
      <c r="AB69" s="26" t="s">
        <v>706</v>
      </c>
      <c r="AC69" s="26" t="s">
        <v>2133</v>
      </c>
      <c r="AD69" s="26" t="s">
        <v>2476</v>
      </c>
      <c r="AE69" s="26" t="s">
        <v>2477</v>
      </c>
      <c r="AF69" s="26" t="s">
        <v>42</v>
      </c>
      <c r="AG69" s="26" t="s">
        <v>45</v>
      </c>
      <c r="AH69" s="26" t="s">
        <v>697</v>
      </c>
    </row>
    <row r="70" spans="2:34" x14ac:dyDescent="0.45">
      <c r="B70" s="26" t="s">
        <v>868</v>
      </c>
      <c r="C70" s="26" t="s">
        <v>769</v>
      </c>
      <c r="D70" s="26" t="s">
        <v>254</v>
      </c>
      <c r="E70" s="26" t="s">
        <v>770</v>
      </c>
      <c r="F70" s="26" t="s">
        <v>339</v>
      </c>
      <c r="G70" s="26" t="s">
        <v>44</v>
      </c>
      <c r="H70" s="26" t="s">
        <v>44</v>
      </c>
      <c r="I70" s="26" t="s">
        <v>340</v>
      </c>
      <c r="J70" s="26" t="s">
        <v>340</v>
      </c>
      <c r="K70" s="26" t="s">
        <v>340</v>
      </c>
      <c r="L70" s="26" t="s">
        <v>340</v>
      </c>
      <c r="M70" s="26" t="s">
        <v>340</v>
      </c>
      <c r="N70" s="26" t="s">
        <v>340</v>
      </c>
      <c r="O70" s="26" t="s">
        <v>340</v>
      </c>
      <c r="P70" s="26" t="s">
        <v>592</v>
      </c>
      <c r="Q70" s="26" t="s">
        <v>340</v>
      </c>
      <c r="R70" s="26" t="s">
        <v>662</v>
      </c>
      <c r="S70" s="26" t="s">
        <v>327</v>
      </c>
      <c r="T70" s="26" t="s">
        <v>1464</v>
      </c>
      <c r="U70" s="26" t="s">
        <v>2478</v>
      </c>
      <c r="V70" s="26" t="s">
        <v>41</v>
      </c>
      <c r="W70" s="26" t="s">
        <v>340</v>
      </c>
      <c r="X70" s="26" t="s">
        <v>340</v>
      </c>
      <c r="Y70" s="26" t="s">
        <v>41</v>
      </c>
      <c r="Z70" s="26" t="s">
        <v>592</v>
      </c>
      <c r="AA70" s="26" t="s">
        <v>592</v>
      </c>
      <c r="AB70" s="26" t="s">
        <v>706</v>
      </c>
      <c r="AC70" s="26" t="s">
        <v>2479</v>
      </c>
      <c r="AD70" s="26" t="s">
        <v>2480</v>
      </c>
      <c r="AE70" s="26" t="s">
        <v>784</v>
      </c>
      <c r="AF70" s="26" t="s">
        <v>42</v>
      </c>
      <c r="AG70" s="26" t="s">
        <v>44</v>
      </c>
      <c r="AH70" s="26" t="s">
        <v>868</v>
      </c>
    </row>
    <row r="71" spans="2:34" x14ac:dyDescent="0.45">
      <c r="B71" s="26" t="s">
        <v>638</v>
      </c>
      <c r="C71" s="26" t="s">
        <v>759</v>
      </c>
      <c r="D71" s="26" t="s">
        <v>247</v>
      </c>
      <c r="E71" s="26" t="s">
        <v>610</v>
      </c>
      <c r="F71" s="26" t="s">
        <v>329</v>
      </c>
      <c r="G71" s="26" t="s">
        <v>43</v>
      </c>
      <c r="H71" s="26" t="s">
        <v>43</v>
      </c>
      <c r="I71" s="26" t="s">
        <v>340</v>
      </c>
      <c r="J71" s="26" t="s">
        <v>340</v>
      </c>
      <c r="K71" s="26" t="s">
        <v>340</v>
      </c>
      <c r="L71" s="26" t="s">
        <v>340</v>
      </c>
      <c r="M71" s="26" t="s">
        <v>340</v>
      </c>
      <c r="N71" s="26" t="s">
        <v>340</v>
      </c>
      <c r="O71" s="26" t="s">
        <v>340</v>
      </c>
      <c r="P71" s="26" t="s">
        <v>592</v>
      </c>
      <c r="Q71" s="26" t="s">
        <v>340</v>
      </c>
      <c r="R71" s="26" t="s">
        <v>662</v>
      </c>
      <c r="S71" s="26" t="s">
        <v>327</v>
      </c>
      <c r="T71" s="26" t="s">
        <v>1454</v>
      </c>
      <c r="U71" s="26" t="s">
        <v>2481</v>
      </c>
      <c r="V71" s="26" t="s">
        <v>53</v>
      </c>
      <c r="W71" s="26" t="s">
        <v>340</v>
      </c>
      <c r="X71" s="26" t="s">
        <v>340</v>
      </c>
      <c r="Y71" s="26" t="s">
        <v>53</v>
      </c>
      <c r="Z71" s="26" t="s">
        <v>592</v>
      </c>
      <c r="AA71" s="26" t="s">
        <v>592</v>
      </c>
      <c r="AB71" s="26" t="s">
        <v>831</v>
      </c>
      <c r="AC71" s="26" t="s">
        <v>2091</v>
      </c>
      <c r="AD71" s="26" t="s">
        <v>1919</v>
      </c>
      <c r="AE71" s="26" t="s">
        <v>2482</v>
      </c>
      <c r="AF71" s="26" t="s">
        <v>53</v>
      </c>
      <c r="AG71" s="26" t="s">
        <v>331</v>
      </c>
      <c r="AH71" s="26" t="s">
        <v>638</v>
      </c>
    </row>
    <row r="72" spans="2:34" x14ac:dyDescent="0.45">
      <c r="B72" s="26" t="s">
        <v>708</v>
      </c>
      <c r="C72" s="26" t="s">
        <v>989</v>
      </c>
      <c r="D72" s="26" t="s">
        <v>239</v>
      </c>
      <c r="E72" s="26" t="s">
        <v>610</v>
      </c>
      <c r="F72" s="26" t="s">
        <v>325</v>
      </c>
      <c r="G72" s="26" t="s">
        <v>44</v>
      </c>
      <c r="H72" s="26" t="s">
        <v>44</v>
      </c>
      <c r="I72" s="26" t="s">
        <v>340</v>
      </c>
      <c r="J72" s="26" t="s">
        <v>340</v>
      </c>
      <c r="K72" s="26" t="s">
        <v>340</v>
      </c>
      <c r="L72" s="26" t="s">
        <v>340</v>
      </c>
      <c r="M72" s="26" t="s">
        <v>340</v>
      </c>
      <c r="N72" s="26" t="s">
        <v>340</v>
      </c>
      <c r="O72" s="26" t="s">
        <v>340</v>
      </c>
      <c r="P72" s="26" t="s">
        <v>592</v>
      </c>
      <c r="Q72" s="26" t="s">
        <v>340</v>
      </c>
      <c r="R72" s="26" t="s">
        <v>687</v>
      </c>
      <c r="S72" s="26" t="s">
        <v>337</v>
      </c>
      <c r="T72" s="26" t="s">
        <v>1684</v>
      </c>
      <c r="U72" s="26" t="s">
        <v>761</v>
      </c>
      <c r="V72" s="26" t="s">
        <v>40</v>
      </c>
      <c r="W72" s="26" t="s">
        <v>340</v>
      </c>
      <c r="X72" s="26" t="s">
        <v>340</v>
      </c>
      <c r="Y72" s="26" t="s">
        <v>40</v>
      </c>
      <c r="Z72" s="26" t="s">
        <v>592</v>
      </c>
      <c r="AA72" s="26" t="s">
        <v>592</v>
      </c>
      <c r="AB72" s="26" t="s">
        <v>687</v>
      </c>
      <c r="AC72" s="26" t="s">
        <v>1890</v>
      </c>
      <c r="AD72" s="26" t="s">
        <v>1887</v>
      </c>
      <c r="AE72" s="26" t="s">
        <v>2483</v>
      </c>
      <c r="AF72" s="26" t="s">
        <v>41</v>
      </c>
      <c r="AG72" s="26" t="s">
        <v>333</v>
      </c>
      <c r="AH72" s="26" t="s">
        <v>708</v>
      </c>
    </row>
    <row r="73" spans="2:34" x14ac:dyDescent="0.45">
      <c r="B73" s="26" t="s">
        <v>649</v>
      </c>
      <c r="C73" s="26" t="s">
        <v>791</v>
      </c>
      <c r="D73" s="26" t="s">
        <v>238</v>
      </c>
      <c r="E73" s="26" t="s">
        <v>770</v>
      </c>
      <c r="F73" s="26" t="s">
        <v>331</v>
      </c>
      <c r="G73" s="26" t="s">
        <v>42</v>
      </c>
      <c r="H73" s="26" t="s">
        <v>41</v>
      </c>
      <c r="I73" s="26" t="s">
        <v>340</v>
      </c>
      <c r="J73" s="26" t="s">
        <v>340</v>
      </c>
      <c r="K73" s="26" t="s">
        <v>340</v>
      </c>
      <c r="L73" s="26" t="s">
        <v>340</v>
      </c>
      <c r="M73" s="26" t="s">
        <v>340</v>
      </c>
      <c r="N73" s="26" t="s">
        <v>340</v>
      </c>
      <c r="O73" s="26" t="s">
        <v>340</v>
      </c>
      <c r="P73" s="26" t="s">
        <v>592</v>
      </c>
      <c r="Q73" s="26" t="s">
        <v>340</v>
      </c>
      <c r="R73" s="26" t="s">
        <v>327</v>
      </c>
      <c r="S73" s="26" t="s">
        <v>322</v>
      </c>
      <c r="T73" s="26" t="s">
        <v>1408</v>
      </c>
      <c r="U73" s="26" t="s">
        <v>1891</v>
      </c>
      <c r="V73" s="26" t="s">
        <v>41</v>
      </c>
      <c r="W73" s="26" t="s">
        <v>308</v>
      </c>
      <c r="X73" s="26" t="s">
        <v>340</v>
      </c>
      <c r="Y73" s="26" t="s">
        <v>41</v>
      </c>
      <c r="Z73" s="26" t="s">
        <v>592</v>
      </c>
      <c r="AA73" s="26" t="s">
        <v>592</v>
      </c>
      <c r="AB73" s="26" t="s">
        <v>803</v>
      </c>
      <c r="AC73" s="26" t="s">
        <v>1892</v>
      </c>
      <c r="AD73" s="26" t="s">
        <v>1893</v>
      </c>
      <c r="AE73" s="26" t="s">
        <v>1894</v>
      </c>
      <c r="AF73" s="26" t="s">
        <v>41</v>
      </c>
      <c r="AG73" s="26" t="s">
        <v>46</v>
      </c>
      <c r="AH73" s="26" t="s">
        <v>649</v>
      </c>
    </row>
    <row r="74" spans="2:34" x14ac:dyDescent="0.45">
      <c r="B74" s="26" t="s">
        <v>645</v>
      </c>
      <c r="C74" s="26" t="s">
        <v>1153</v>
      </c>
      <c r="D74" s="26" t="s">
        <v>246</v>
      </c>
      <c r="E74" s="26" t="s">
        <v>770</v>
      </c>
      <c r="F74" s="26" t="s">
        <v>327</v>
      </c>
      <c r="G74" s="26" t="s">
        <v>44</v>
      </c>
      <c r="H74" s="26" t="s">
        <v>44</v>
      </c>
      <c r="I74" s="26" t="s">
        <v>340</v>
      </c>
      <c r="J74" s="26" t="s">
        <v>340</v>
      </c>
      <c r="K74" s="26" t="s">
        <v>340</v>
      </c>
      <c r="L74" s="26" t="s">
        <v>340</v>
      </c>
      <c r="M74" s="26" t="s">
        <v>340</v>
      </c>
      <c r="N74" s="26" t="s">
        <v>340</v>
      </c>
      <c r="O74" s="26" t="s">
        <v>340</v>
      </c>
      <c r="P74" s="26" t="s">
        <v>592</v>
      </c>
      <c r="Q74" s="26" t="s">
        <v>340</v>
      </c>
      <c r="R74" s="26" t="s">
        <v>662</v>
      </c>
      <c r="S74" s="26" t="s">
        <v>336</v>
      </c>
      <c r="T74" s="26" t="s">
        <v>1533</v>
      </c>
      <c r="U74" s="26" t="s">
        <v>2484</v>
      </c>
      <c r="V74" s="26" t="s">
        <v>40</v>
      </c>
      <c r="W74" s="26" t="s">
        <v>340</v>
      </c>
      <c r="X74" s="26" t="s">
        <v>340</v>
      </c>
      <c r="Y74" s="26" t="s">
        <v>40</v>
      </c>
      <c r="Z74" s="26" t="s">
        <v>592</v>
      </c>
      <c r="AA74" s="26" t="s">
        <v>592</v>
      </c>
      <c r="AB74" s="26" t="s">
        <v>682</v>
      </c>
      <c r="AC74" s="26" t="s">
        <v>2476</v>
      </c>
      <c r="AD74" s="26" t="s">
        <v>2429</v>
      </c>
      <c r="AE74" s="26" t="s">
        <v>2477</v>
      </c>
      <c r="AF74" s="26" t="s">
        <v>41</v>
      </c>
      <c r="AG74" s="26" t="s">
        <v>47</v>
      </c>
      <c r="AH74" s="26" t="s">
        <v>645</v>
      </c>
    </row>
    <row r="75" spans="2:34" x14ac:dyDescent="0.45">
      <c r="B75" s="26" t="s">
        <v>738</v>
      </c>
      <c r="C75" s="26" t="s">
        <v>1101</v>
      </c>
      <c r="D75" s="26" t="s">
        <v>264</v>
      </c>
      <c r="E75" s="26" t="s">
        <v>770</v>
      </c>
      <c r="F75" s="26" t="s">
        <v>326</v>
      </c>
      <c r="G75" s="26" t="s">
        <v>44</v>
      </c>
      <c r="H75" s="26" t="s">
        <v>44</v>
      </c>
      <c r="I75" s="26" t="s">
        <v>340</v>
      </c>
      <c r="J75" s="26" t="s">
        <v>340</v>
      </c>
      <c r="K75" s="26" t="s">
        <v>340</v>
      </c>
      <c r="L75" s="26" t="s">
        <v>340</v>
      </c>
      <c r="M75" s="26" t="s">
        <v>340</v>
      </c>
      <c r="N75" s="26" t="s">
        <v>41</v>
      </c>
      <c r="O75" s="26" t="s">
        <v>43</v>
      </c>
      <c r="P75" s="26" t="s">
        <v>788</v>
      </c>
      <c r="Q75" s="26" t="s">
        <v>340</v>
      </c>
      <c r="R75" s="26" t="s">
        <v>325</v>
      </c>
      <c r="S75" s="26" t="s">
        <v>318</v>
      </c>
      <c r="T75" s="26" t="s">
        <v>1253</v>
      </c>
      <c r="U75" s="26" t="s">
        <v>2485</v>
      </c>
      <c r="V75" s="26" t="s">
        <v>53</v>
      </c>
      <c r="W75" s="26" t="s">
        <v>340</v>
      </c>
      <c r="X75" s="26" t="s">
        <v>340</v>
      </c>
      <c r="Y75" s="26" t="s">
        <v>53</v>
      </c>
      <c r="Z75" s="26" t="s">
        <v>592</v>
      </c>
      <c r="AA75" s="26" t="s">
        <v>592</v>
      </c>
      <c r="AB75" s="26" t="s">
        <v>682</v>
      </c>
      <c r="AC75" s="26" t="s">
        <v>2486</v>
      </c>
      <c r="AD75" s="26" t="s">
        <v>2487</v>
      </c>
      <c r="AE75" s="26" t="s">
        <v>2488</v>
      </c>
      <c r="AF75" s="26" t="s">
        <v>40</v>
      </c>
      <c r="AG75" s="26" t="s">
        <v>48</v>
      </c>
      <c r="AH75" s="26" t="s">
        <v>738</v>
      </c>
    </row>
    <row r="76" spans="2:34" x14ac:dyDescent="0.45">
      <c r="B76" s="26" t="s">
        <v>881</v>
      </c>
      <c r="C76" s="26" t="s">
        <v>950</v>
      </c>
      <c r="D76" s="26" t="s">
        <v>256</v>
      </c>
      <c r="E76" s="26" t="s">
        <v>617</v>
      </c>
      <c r="F76" s="26" t="s">
        <v>327</v>
      </c>
      <c r="G76" s="26" t="s">
        <v>44</v>
      </c>
      <c r="H76" s="26" t="s">
        <v>44</v>
      </c>
      <c r="I76" s="26" t="s">
        <v>340</v>
      </c>
      <c r="J76" s="26" t="s">
        <v>340</v>
      </c>
      <c r="K76" s="26" t="s">
        <v>340</v>
      </c>
      <c r="L76" s="26" t="s">
        <v>340</v>
      </c>
      <c r="M76" s="26" t="s">
        <v>340</v>
      </c>
      <c r="N76" s="26" t="s">
        <v>960</v>
      </c>
      <c r="O76" s="26" t="s">
        <v>1755</v>
      </c>
      <c r="P76" s="26" t="s">
        <v>1931</v>
      </c>
      <c r="Q76" s="26" t="s">
        <v>340</v>
      </c>
      <c r="R76" s="26" t="s">
        <v>333</v>
      </c>
      <c r="S76" s="26" t="s">
        <v>320</v>
      </c>
      <c r="T76" s="26" t="s">
        <v>1063</v>
      </c>
      <c r="U76" s="26" t="s">
        <v>2489</v>
      </c>
      <c r="V76" s="26" t="s">
        <v>340</v>
      </c>
      <c r="W76" s="26" t="s">
        <v>308</v>
      </c>
      <c r="X76" s="26" t="s">
        <v>308</v>
      </c>
      <c r="Y76" s="26" t="s">
        <v>340</v>
      </c>
      <c r="Z76" s="26" t="s">
        <v>592</v>
      </c>
      <c r="AA76" s="26" t="s">
        <v>592</v>
      </c>
      <c r="AB76" s="26" t="s">
        <v>701</v>
      </c>
      <c r="AC76" s="26" t="s">
        <v>2113</v>
      </c>
      <c r="AD76" s="26" t="s">
        <v>2490</v>
      </c>
      <c r="AE76" s="26" t="s">
        <v>2107</v>
      </c>
      <c r="AF76" s="26" t="s">
        <v>308</v>
      </c>
      <c r="AG76" s="26" t="s">
        <v>326</v>
      </c>
      <c r="AH76" s="26" t="s">
        <v>881</v>
      </c>
    </row>
    <row r="77" spans="2:34" x14ac:dyDescent="0.45">
      <c r="B77" s="26" t="s">
        <v>884</v>
      </c>
      <c r="C77" s="26" t="s">
        <v>834</v>
      </c>
      <c r="D77" s="26" t="s">
        <v>590</v>
      </c>
      <c r="E77" s="26" t="s">
        <v>610</v>
      </c>
      <c r="F77" s="26" t="s">
        <v>326</v>
      </c>
      <c r="G77" s="26" t="s">
        <v>44</v>
      </c>
      <c r="H77" s="26" t="s">
        <v>44</v>
      </c>
      <c r="I77" s="26" t="s">
        <v>340</v>
      </c>
      <c r="J77" s="26" t="s">
        <v>340</v>
      </c>
      <c r="K77" s="26" t="s">
        <v>340</v>
      </c>
      <c r="L77" s="26" t="s">
        <v>340</v>
      </c>
      <c r="M77" s="26" t="s">
        <v>340</v>
      </c>
      <c r="N77" s="26" t="s">
        <v>340</v>
      </c>
      <c r="O77" s="26" t="s">
        <v>340</v>
      </c>
      <c r="P77" s="26" t="s">
        <v>592</v>
      </c>
      <c r="Q77" s="26" t="s">
        <v>340</v>
      </c>
      <c r="R77" s="26" t="s">
        <v>785</v>
      </c>
      <c r="S77" s="26" t="s">
        <v>327</v>
      </c>
      <c r="T77" s="26" t="s">
        <v>1651</v>
      </c>
      <c r="U77" s="26" t="s">
        <v>2186</v>
      </c>
      <c r="V77" s="26" t="s">
        <v>40</v>
      </c>
      <c r="W77" s="26" t="s">
        <v>340</v>
      </c>
      <c r="X77" s="26" t="s">
        <v>340</v>
      </c>
      <c r="Y77" s="26" t="s">
        <v>40</v>
      </c>
      <c r="Z77" s="26" t="s">
        <v>592</v>
      </c>
      <c r="AA77" s="26" t="s">
        <v>592</v>
      </c>
      <c r="AB77" s="26" t="s">
        <v>611</v>
      </c>
      <c r="AC77" s="26" t="s">
        <v>2437</v>
      </c>
      <c r="AD77" s="26" t="s">
        <v>2091</v>
      </c>
      <c r="AE77" s="26" t="s">
        <v>2491</v>
      </c>
      <c r="AF77" s="26" t="s">
        <v>308</v>
      </c>
      <c r="AG77" s="26" t="s">
        <v>335</v>
      </c>
      <c r="AH77" s="26" t="s">
        <v>884</v>
      </c>
    </row>
    <row r="78" spans="2:34" x14ac:dyDescent="0.45">
      <c r="B78" s="26" t="s">
        <v>694</v>
      </c>
      <c r="C78" s="26" t="s">
        <v>811</v>
      </c>
      <c r="D78" s="26" t="s">
        <v>589</v>
      </c>
      <c r="E78" s="26" t="s">
        <v>610</v>
      </c>
      <c r="F78" s="26" t="s">
        <v>331</v>
      </c>
      <c r="G78" s="26" t="s">
        <v>43</v>
      </c>
      <c r="H78" s="26" t="s">
        <v>43</v>
      </c>
      <c r="I78" s="26" t="s">
        <v>340</v>
      </c>
      <c r="J78" s="26" t="s">
        <v>340</v>
      </c>
      <c r="K78" s="26" t="s">
        <v>340</v>
      </c>
      <c r="L78" s="26" t="s">
        <v>340</v>
      </c>
      <c r="M78" s="26" t="s">
        <v>340</v>
      </c>
      <c r="N78" s="26" t="s">
        <v>308</v>
      </c>
      <c r="O78" s="26" t="s">
        <v>45</v>
      </c>
      <c r="P78" s="26" t="s">
        <v>1062</v>
      </c>
      <c r="Q78" s="26" t="s">
        <v>340</v>
      </c>
      <c r="R78" s="26" t="s">
        <v>682</v>
      </c>
      <c r="S78" s="26" t="s">
        <v>331</v>
      </c>
      <c r="T78" s="26" t="s">
        <v>1533</v>
      </c>
      <c r="U78" s="26" t="s">
        <v>2492</v>
      </c>
      <c r="V78" s="26" t="s">
        <v>41</v>
      </c>
      <c r="W78" s="26" t="s">
        <v>308</v>
      </c>
      <c r="X78" s="26" t="s">
        <v>308</v>
      </c>
      <c r="Y78" s="26" t="s">
        <v>41</v>
      </c>
      <c r="Z78" s="26" t="s">
        <v>592</v>
      </c>
      <c r="AA78" s="26" t="s">
        <v>592</v>
      </c>
      <c r="AB78" s="26" t="s">
        <v>615</v>
      </c>
      <c r="AC78" s="26" t="s">
        <v>2493</v>
      </c>
      <c r="AD78" s="26" t="s">
        <v>2494</v>
      </c>
      <c r="AE78" s="26" t="s">
        <v>2495</v>
      </c>
      <c r="AF78" s="26" t="s">
        <v>308</v>
      </c>
      <c r="AG78" s="26" t="s">
        <v>336</v>
      </c>
      <c r="AH78" s="26" t="s">
        <v>694</v>
      </c>
    </row>
    <row r="79" spans="2:34" x14ac:dyDescent="0.45">
      <c r="B79" s="26" t="s">
        <v>625</v>
      </c>
      <c r="C79" s="26" t="s">
        <v>928</v>
      </c>
      <c r="D79" s="26" t="s">
        <v>249</v>
      </c>
      <c r="E79" s="26" t="s">
        <v>670</v>
      </c>
      <c r="F79" s="26" t="s">
        <v>331</v>
      </c>
      <c r="G79" s="26" t="s">
        <v>44</v>
      </c>
      <c r="H79" s="26" t="s">
        <v>44</v>
      </c>
      <c r="I79" s="26" t="s">
        <v>1122</v>
      </c>
      <c r="J79" s="26" t="s">
        <v>1348</v>
      </c>
      <c r="K79" s="26" t="s">
        <v>2496</v>
      </c>
      <c r="L79" s="26" t="s">
        <v>46</v>
      </c>
      <c r="M79" s="26" t="s">
        <v>42</v>
      </c>
      <c r="N79" s="26" t="s">
        <v>337</v>
      </c>
      <c r="O79" s="26" t="s">
        <v>633</v>
      </c>
      <c r="P79" s="26" t="s">
        <v>2075</v>
      </c>
      <c r="Q79" s="26" t="s">
        <v>40</v>
      </c>
      <c r="R79" s="26" t="s">
        <v>340</v>
      </c>
      <c r="S79" s="26" t="s">
        <v>340</v>
      </c>
      <c r="T79" s="26" t="s">
        <v>340</v>
      </c>
      <c r="U79" s="26" t="s">
        <v>592</v>
      </c>
      <c r="V79" s="26" t="s">
        <v>340</v>
      </c>
      <c r="W79" s="26" t="s">
        <v>40</v>
      </c>
      <c r="X79" s="26" t="s">
        <v>308</v>
      </c>
      <c r="Y79" s="26" t="s">
        <v>40</v>
      </c>
      <c r="Z79" s="26" t="s">
        <v>592</v>
      </c>
      <c r="AA79" s="26" t="s">
        <v>592</v>
      </c>
      <c r="AB79" s="26" t="s">
        <v>1003</v>
      </c>
      <c r="AC79" s="26" t="s">
        <v>2497</v>
      </c>
      <c r="AD79" s="26" t="s">
        <v>2498</v>
      </c>
      <c r="AE79" s="26" t="s">
        <v>2499</v>
      </c>
      <c r="AF79" s="26" t="s">
        <v>592</v>
      </c>
      <c r="AG79" s="26" t="s">
        <v>49</v>
      </c>
      <c r="AH79" s="26" t="s">
        <v>625</v>
      </c>
    </row>
    <row r="80" spans="2:34" x14ac:dyDescent="0.45">
      <c r="B80" s="26" t="s">
        <v>893</v>
      </c>
      <c r="C80" s="26" t="s">
        <v>916</v>
      </c>
      <c r="D80" s="26" t="s">
        <v>264</v>
      </c>
      <c r="E80" s="26" t="s">
        <v>670</v>
      </c>
      <c r="F80" s="26" t="s">
        <v>335</v>
      </c>
      <c r="G80" s="26" t="s">
        <v>44</v>
      </c>
      <c r="H80" s="26" t="s">
        <v>44</v>
      </c>
      <c r="I80" s="26" t="s">
        <v>1064</v>
      </c>
      <c r="J80" s="26" t="s">
        <v>1212</v>
      </c>
      <c r="K80" s="26" t="s">
        <v>2500</v>
      </c>
      <c r="L80" s="26" t="s">
        <v>49</v>
      </c>
      <c r="M80" s="26" t="s">
        <v>53</v>
      </c>
      <c r="N80" s="26" t="s">
        <v>47</v>
      </c>
      <c r="O80" s="26" t="s">
        <v>765</v>
      </c>
      <c r="P80" s="26" t="s">
        <v>2501</v>
      </c>
      <c r="Q80" s="26" t="s">
        <v>340</v>
      </c>
      <c r="R80" s="26" t="s">
        <v>340</v>
      </c>
      <c r="S80" s="26" t="s">
        <v>340</v>
      </c>
      <c r="T80" s="26" t="s">
        <v>340</v>
      </c>
      <c r="U80" s="26" t="s">
        <v>592</v>
      </c>
      <c r="V80" s="26" t="s">
        <v>340</v>
      </c>
      <c r="W80" s="26" t="s">
        <v>41</v>
      </c>
      <c r="X80" s="26" t="s">
        <v>40</v>
      </c>
      <c r="Y80" s="26" t="s">
        <v>340</v>
      </c>
      <c r="Z80" s="26" t="s">
        <v>592</v>
      </c>
      <c r="AA80" s="26" t="s">
        <v>592</v>
      </c>
      <c r="AB80" s="26" t="s">
        <v>773</v>
      </c>
      <c r="AC80" s="26" t="s">
        <v>2502</v>
      </c>
      <c r="AD80" s="26" t="s">
        <v>2503</v>
      </c>
      <c r="AE80" s="26" t="s">
        <v>2504</v>
      </c>
      <c r="AF80" s="26" t="s">
        <v>592</v>
      </c>
      <c r="AG80" s="26" t="s">
        <v>50</v>
      </c>
      <c r="AH80" s="26" t="s">
        <v>893</v>
      </c>
    </row>
    <row r="81" spans="2:34" x14ac:dyDescent="0.45">
      <c r="B81" s="26" t="s">
        <v>631</v>
      </c>
      <c r="C81" s="26" t="s">
        <v>793</v>
      </c>
      <c r="D81" s="26" t="s">
        <v>240</v>
      </c>
      <c r="E81" s="26" t="s">
        <v>670</v>
      </c>
      <c r="F81" s="26" t="s">
        <v>327</v>
      </c>
      <c r="G81" s="26" t="s">
        <v>43</v>
      </c>
      <c r="H81" s="26" t="s">
        <v>43</v>
      </c>
      <c r="I81" s="26" t="s">
        <v>633</v>
      </c>
      <c r="J81" s="26" t="s">
        <v>876</v>
      </c>
      <c r="K81" s="26" t="s">
        <v>2505</v>
      </c>
      <c r="L81" s="26" t="s">
        <v>46</v>
      </c>
      <c r="M81" s="26" t="s">
        <v>41</v>
      </c>
      <c r="N81" s="26" t="s">
        <v>347</v>
      </c>
      <c r="O81" s="26" t="s">
        <v>985</v>
      </c>
      <c r="P81" s="26" t="s">
        <v>2506</v>
      </c>
      <c r="Q81" s="26" t="s">
        <v>40</v>
      </c>
      <c r="R81" s="26" t="s">
        <v>340</v>
      </c>
      <c r="S81" s="26" t="s">
        <v>340</v>
      </c>
      <c r="T81" s="26" t="s">
        <v>340</v>
      </c>
      <c r="U81" s="26" t="s">
        <v>592</v>
      </c>
      <c r="V81" s="26" t="s">
        <v>340</v>
      </c>
      <c r="W81" s="26" t="s">
        <v>53</v>
      </c>
      <c r="X81" s="26" t="s">
        <v>340</v>
      </c>
      <c r="Y81" s="26" t="s">
        <v>40</v>
      </c>
      <c r="Z81" s="26" t="s">
        <v>592</v>
      </c>
      <c r="AA81" s="26" t="s">
        <v>592</v>
      </c>
      <c r="AB81" s="26" t="s">
        <v>970</v>
      </c>
      <c r="AC81" s="26" t="s">
        <v>2507</v>
      </c>
      <c r="AD81" s="26" t="s">
        <v>2508</v>
      </c>
      <c r="AE81" s="26" t="s">
        <v>2509</v>
      </c>
      <c r="AF81" s="26" t="s">
        <v>592</v>
      </c>
      <c r="AG81" s="26" t="s">
        <v>51</v>
      </c>
      <c r="AH81" s="26" t="s">
        <v>631</v>
      </c>
    </row>
    <row r="82" spans="2:34" x14ac:dyDescent="0.45">
      <c r="B82" s="26" t="s">
        <v>898</v>
      </c>
      <c r="C82" s="26" t="s">
        <v>880</v>
      </c>
      <c r="D82" s="26" t="s">
        <v>247</v>
      </c>
      <c r="E82" s="26" t="s">
        <v>670</v>
      </c>
      <c r="F82" s="26" t="s">
        <v>333</v>
      </c>
      <c r="G82" s="26" t="s">
        <v>43</v>
      </c>
      <c r="H82" s="26" t="s">
        <v>43</v>
      </c>
      <c r="I82" s="26" t="s">
        <v>689</v>
      </c>
      <c r="J82" s="26" t="s">
        <v>1180</v>
      </c>
      <c r="K82" s="26" t="s">
        <v>2510</v>
      </c>
      <c r="L82" s="26" t="s">
        <v>47</v>
      </c>
      <c r="M82" s="26" t="s">
        <v>40</v>
      </c>
      <c r="N82" s="26" t="s">
        <v>327</v>
      </c>
      <c r="O82" s="26" t="s">
        <v>773</v>
      </c>
      <c r="P82" s="26" t="s">
        <v>2511</v>
      </c>
      <c r="Q82" s="26" t="s">
        <v>340</v>
      </c>
      <c r="R82" s="26" t="s">
        <v>340</v>
      </c>
      <c r="S82" s="26" t="s">
        <v>340</v>
      </c>
      <c r="T82" s="26" t="s">
        <v>340</v>
      </c>
      <c r="U82" s="26" t="s">
        <v>592</v>
      </c>
      <c r="V82" s="26" t="s">
        <v>340</v>
      </c>
      <c r="W82" s="26" t="s">
        <v>41</v>
      </c>
      <c r="X82" s="26" t="s">
        <v>308</v>
      </c>
      <c r="Y82" s="26" t="s">
        <v>340</v>
      </c>
      <c r="Z82" s="26" t="s">
        <v>592</v>
      </c>
      <c r="AA82" s="26" t="s">
        <v>592</v>
      </c>
      <c r="AB82" s="26" t="s">
        <v>972</v>
      </c>
      <c r="AC82" s="26" t="s">
        <v>1883</v>
      </c>
      <c r="AD82" s="26" t="s">
        <v>2418</v>
      </c>
      <c r="AE82" s="26" t="s">
        <v>2059</v>
      </c>
      <c r="AF82" s="26" t="s">
        <v>592</v>
      </c>
      <c r="AG82" s="26" t="s">
        <v>52</v>
      </c>
      <c r="AH82" s="26" t="s">
        <v>898</v>
      </c>
    </row>
    <row r="83" spans="2:34" x14ac:dyDescent="0.45">
      <c r="B83" s="26" t="s">
        <v>629</v>
      </c>
      <c r="C83" s="26" t="s">
        <v>904</v>
      </c>
      <c r="D83" s="26" t="s">
        <v>259</v>
      </c>
      <c r="E83" s="26" t="s">
        <v>670</v>
      </c>
      <c r="F83" s="26" t="s">
        <v>762</v>
      </c>
      <c r="G83" s="26" t="s">
        <v>43</v>
      </c>
      <c r="H83" s="26" t="s">
        <v>43</v>
      </c>
      <c r="I83" s="26" t="s">
        <v>648</v>
      </c>
      <c r="J83" s="26" t="s">
        <v>968</v>
      </c>
      <c r="K83" s="26" t="s">
        <v>2512</v>
      </c>
      <c r="L83" s="26" t="s">
        <v>51</v>
      </c>
      <c r="M83" s="26" t="s">
        <v>42</v>
      </c>
      <c r="N83" s="26" t="s">
        <v>48</v>
      </c>
      <c r="O83" s="26" t="s">
        <v>318</v>
      </c>
      <c r="P83" s="26" t="s">
        <v>2513</v>
      </c>
      <c r="Q83" s="26" t="s">
        <v>340</v>
      </c>
      <c r="R83" s="26" t="s">
        <v>340</v>
      </c>
      <c r="S83" s="26" t="s">
        <v>340</v>
      </c>
      <c r="T83" s="26" t="s">
        <v>340</v>
      </c>
      <c r="U83" s="26" t="s">
        <v>592</v>
      </c>
      <c r="V83" s="26" t="s">
        <v>340</v>
      </c>
      <c r="W83" s="26" t="s">
        <v>308</v>
      </c>
      <c r="X83" s="26" t="s">
        <v>340</v>
      </c>
      <c r="Y83" s="26" t="s">
        <v>340</v>
      </c>
      <c r="Z83" s="26" t="s">
        <v>592</v>
      </c>
      <c r="AA83" s="26" t="s">
        <v>308</v>
      </c>
      <c r="AB83" s="26" t="s">
        <v>775</v>
      </c>
      <c r="AC83" s="26" t="s">
        <v>2514</v>
      </c>
      <c r="AD83" s="26" t="s">
        <v>2123</v>
      </c>
      <c r="AE83" s="26" t="s">
        <v>2515</v>
      </c>
      <c r="AF83" s="26" t="s">
        <v>592</v>
      </c>
      <c r="AG83" s="26" t="s">
        <v>314</v>
      </c>
      <c r="AH83" s="26" t="s">
        <v>592</v>
      </c>
    </row>
    <row r="84" spans="2:34" x14ac:dyDescent="0.45">
      <c r="B84" s="26" t="s">
        <v>676</v>
      </c>
      <c r="C84" s="26" t="s">
        <v>935</v>
      </c>
      <c r="D84" s="26" t="s">
        <v>267</v>
      </c>
      <c r="E84" s="26" t="s">
        <v>670</v>
      </c>
      <c r="F84" s="26" t="s">
        <v>329</v>
      </c>
      <c r="G84" s="26" t="s">
        <v>42</v>
      </c>
      <c r="H84" s="26" t="s">
        <v>42</v>
      </c>
      <c r="I84" s="26" t="s">
        <v>627</v>
      </c>
      <c r="J84" s="26" t="s">
        <v>910</v>
      </c>
      <c r="K84" s="26" t="s">
        <v>2516</v>
      </c>
      <c r="L84" s="26" t="s">
        <v>45</v>
      </c>
      <c r="M84" s="26" t="s">
        <v>308</v>
      </c>
      <c r="N84" s="26" t="s">
        <v>747</v>
      </c>
      <c r="O84" s="26" t="s">
        <v>1250</v>
      </c>
      <c r="P84" s="26" t="s">
        <v>1410</v>
      </c>
      <c r="Q84" s="26" t="s">
        <v>308</v>
      </c>
      <c r="R84" s="26" t="s">
        <v>340</v>
      </c>
      <c r="S84" s="26" t="s">
        <v>340</v>
      </c>
      <c r="T84" s="26" t="s">
        <v>340</v>
      </c>
      <c r="U84" s="26" t="s">
        <v>592</v>
      </c>
      <c r="V84" s="26" t="s">
        <v>340</v>
      </c>
      <c r="W84" s="26" t="s">
        <v>41</v>
      </c>
      <c r="X84" s="26" t="s">
        <v>40</v>
      </c>
      <c r="Y84" s="26" t="s">
        <v>308</v>
      </c>
      <c r="Z84" s="26" t="s">
        <v>592</v>
      </c>
      <c r="AA84" s="26" t="s">
        <v>308</v>
      </c>
      <c r="AB84" s="26" t="s">
        <v>949</v>
      </c>
      <c r="AC84" s="26" t="s">
        <v>2517</v>
      </c>
      <c r="AD84" s="26" t="s">
        <v>2518</v>
      </c>
      <c r="AE84" s="26" t="s">
        <v>2519</v>
      </c>
      <c r="AF84" s="26" t="s">
        <v>592</v>
      </c>
      <c r="AG84" s="26" t="s">
        <v>316</v>
      </c>
      <c r="AH84" s="26" t="s">
        <v>592</v>
      </c>
    </row>
    <row r="85" spans="2:34" x14ac:dyDescent="0.45">
      <c r="B85" s="26" t="s">
        <v>794</v>
      </c>
      <c r="C85" s="26" t="s">
        <v>901</v>
      </c>
      <c r="D85" s="26" t="s">
        <v>256</v>
      </c>
      <c r="E85" s="26" t="s">
        <v>670</v>
      </c>
      <c r="F85" s="26" t="s">
        <v>331</v>
      </c>
      <c r="G85" s="26" t="s">
        <v>43</v>
      </c>
      <c r="H85" s="26" t="s">
        <v>43</v>
      </c>
      <c r="I85" s="26" t="s">
        <v>913</v>
      </c>
      <c r="J85" s="26" t="s">
        <v>1074</v>
      </c>
      <c r="K85" s="26" t="s">
        <v>2520</v>
      </c>
      <c r="L85" s="26" t="s">
        <v>53</v>
      </c>
      <c r="M85" s="26" t="s">
        <v>340</v>
      </c>
      <c r="N85" s="26" t="s">
        <v>762</v>
      </c>
      <c r="O85" s="26" t="s">
        <v>1345</v>
      </c>
      <c r="P85" s="26" t="s">
        <v>2521</v>
      </c>
      <c r="Q85" s="26" t="s">
        <v>41</v>
      </c>
      <c r="R85" s="26" t="s">
        <v>340</v>
      </c>
      <c r="S85" s="26" t="s">
        <v>340</v>
      </c>
      <c r="T85" s="26" t="s">
        <v>340</v>
      </c>
      <c r="U85" s="26" t="s">
        <v>592</v>
      </c>
      <c r="V85" s="26" t="s">
        <v>340</v>
      </c>
      <c r="W85" s="26" t="s">
        <v>41</v>
      </c>
      <c r="X85" s="26" t="s">
        <v>40</v>
      </c>
      <c r="Y85" s="26" t="s">
        <v>41</v>
      </c>
      <c r="Z85" s="26" t="s">
        <v>308</v>
      </c>
      <c r="AA85" s="26" t="s">
        <v>40</v>
      </c>
      <c r="AB85" s="26" t="s">
        <v>949</v>
      </c>
      <c r="AC85" s="26" t="s">
        <v>2522</v>
      </c>
      <c r="AD85" s="26" t="s">
        <v>1881</v>
      </c>
      <c r="AE85" s="26" t="s">
        <v>2522</v>
      </c>
      <c r="AF85" s="26" t="s">
        <v>592</v>
      </c>
      <c r="AG85" s="26" t="s">
        <v>320</v>
      </c>
      <c r="AH85" s="26" t="s">
        <v>592</v>
      </c>
    </row>
    <row r="86" spans="2:34" x14ac:dyDescent="0.45">
      <c r="B86" s="26" t="s">
        <v>614</v>
      </c>
      <c r="C86" s="26" t="s">
        <v>909</v>
      </c>
      <c r="D86" s="26" t="s">
        <v>253</v>
      </c>
      <c r="E86" s="26" t="s">
        <v>670</v>
      </c>
      <c r="F86" s="26" t="s">
        <v>329</v>
      </c>
      <c r="G86" s="26" t="s">
        <v>44</v>
      </c>
      <c r="H86" s="26" t="s">
        <v>44</v>
      </c>
      <c r="I86" s="26" t="s">
        <v>672</v>
      </c>
      <c r="J86" s="26" t="s">
        <v>1297</v>
      </c>
      <c r="K86" s="26" t="s">
        <v>2523</v>
      </c>
      <c r="L86" s="26" t="s">
        <v>45</v>
      </c>
      <c r="M86" s="26" t="s">
        <v>53</v>
      </c>
      <c r="N86" s="26" t="s">
        <v>335</v>
      </c>
      <c r="O86" s="26" t="s">
        <v>987</v>
      </c>
      <c r="P86" s="26" t="s">
        <v>2524</v>
      </c>
      <c r="Q86" s="26" t="s">
        <v>340</v>
      </c>
      <c r="R86" s="26" t="s">
        <v>40</v>
      </c>
      <c r="S86" s="26" t="s">
        <v>308</v>
      </c>
      <c r="T86" s="26" t="s">
        <v>340</v>
      </c>
      <c r="U86" s="26" t="s">
        <v>1007</v>
      </c>
      <c r="V86" s="26" t="s">
        <v>340</v>
      </c>
      <c r="W86" s="26" t="s">
        <v>41</v>
      </c>
      <c r="X86" s="26" t="s">
        <v>308</v>
      </c>
      <c r="Y86" s="26" t="s">
        <v>340</v>
      </c>
      <c r="Z86" s="26" t="s">
        <v>592</v>
      </c>
      <c r="AA86" s="26" t="s">
        <v>592</v>
      </c>
      <c r="AB86" s="26" t="s">
        <v>949</v>
      </c>
      <c r="AC86" s="26" t="s">
        <v>2403</v>
      </c>
      <c r="AD86" s="26" t="s">
        <v>2525</v>
      </c>
      <c r="AE86" s="26" t="s">
        <v>2526</v>
      </c>
      <c r="AF86" s="26" t="s">
        <v>592</v>
      </c>
      <c r="AG86" s="26" t="s">
        <v>318</v>
      </c>
      <c r="AH86" s="26" t="s">
        <v>592</v>
      </c>
    </row>
    <row r="87" spans="2:34" x14ac:dyDescent="0.45">
      <c r="B87" s="26" t="s">
        <v>822</v>
      </c>
      <c r="C87" s="26" t="s">
        <v>920</v>
      </c>
      <c r="D87" s="26" t="s">
        <v>589</v>
      </c>
      <c r="E87" s="26" t="s">
        <v>670</v>
      </c>
      <c r="F87" s="26" t="s">
        <v>327</v>
      </c>
      <c r="G87" s="26" t="s">
        <v>43</v>
      </c>
      <c r="H87" s="26" t="s">
        <v>43</v>
      </c>
      <c r="I87" s="26" t="s">
        <v>919</v>
      </c>
      <c r="J87" s="26" t="s">
        <v>741</v>
      </c>
      <c r="K87" s="26" t="s">
        <v>2527</v>
      </c>
      <c r="L87" s="26" t="s">
        <v>46</v>
      </c>
      <c r="M87" s="26" t="s">
        <v>53</v>
      </c>
      <c r="N87" s="26" t="s">
        <v>322</v>
      </c>
      <c r="O87" s="26" t="s">
        <v>1108</v>
      </c>
      <c r="P87" s="26" t="s">
        <v>2055</v>
      </c>
      <c r="Q87" s="26" t="s">
        <v>340</v>
      </c>
      <c r="R87" s="26" t="s">
        <v>340</v>
      </c>
      <c r="S87" s="26" t="s">
        <v>340</v>
      </c>
      <c r="T87" s="26" t="s">
        <v>340</v>
      </c>
      <c r="U87" s="26" t="s">
        <v>592</v>
      </c>
      <c r="V87" s="26" t="s">
        <v>340</v>
      </c>
      <c r="W87" s="26" t="s">
        <v>340</v>
      </c>
      <c r="X87" s="26" t="s">
        <v>340</v>
      </c>
      <c r="Y87" s="26" t="s">
        <v>340</v>
      </c>
      <c r="Z87" s="26" t="s">
        <v>592</v>
      </c>
      <c r="AA87" s="26" t="s">
        <v>592</v>
      </c>
      <c r="AB87" s="26" t="s">
        <v>709</v>
      </c>
      <c r="AC87" s="26" t="s">
        <v>2378</v>
      </c>
      <c r="AD87" s="26" t="s">
        <v>2528</v>
      </c>
      <c r="AE87" s="26" t="s">
        <v>2458</v>
      </c>
      <c r="AF87" s="26" t="s">
        <v>592</v>
      </c>
      <c r="AG87" s="26" t="s">
        <v>322</v>
      </c>
      <c r="AH87" s="26" t="s">
        <v>592</v>
      </c>
    </row>
    <row r="88" spans="2:34" x14ac:dyDescent="0.45">
      <c r="B88" s="26" t="s">
        <v>776</v>
      </c>
      <c r="C88" s="26" t="s">
        <v>707</v>
      </c>
      <c r="D88" s="26" t="s">
        <v>588</v>
      </c>
      <c r="E88" s="26" t="s">
        <v>670</v>
      </c>
      <c r="F88" s="26" t="s">
        <v>335</v>
      </c>
      <c r="G88" s="26" t="s">
        <v>53</v>
      </c>
      <c r="H88" s="26" t="s">
        <v>53</v>
      </c>
      <c r="I88" s="26" t="s">
        <v>708</v>
      </c>
      <c r="J88" s="26" t="s">
        <v>709</v>
      </c>
      <c r="K88" s="26" t="s">
        <v>710</v>
      </c>
      <c r="L88" s="26" t="s">
        <v>47</v>
      </c>
      <c r="M88" s="26" t="s">
        <v>308</v>
      </c>
      <c r="N88" s="26" t="s">
        <v>323</v>
      </c>
      <c r="O88" s="26" t="s">
        <v>711</v>
      </c>
      <c r="P88" s="26" t="s">
        <v>712</v>
      </c>
      <c r="Q88" s="26" t="s">
        <v>308</v>
      </c>
      <c r="R88" s="26" t="s">
        <v>340</v>
      </c>
      <c r="S88" s="26" t="s">
        <v>340</v>
      </c>
      <c r="T88" s="26" t="s">
        <v>340</v>
      </c>
      <c r="U88" s="26" t="s">
        <v>592</v>
      </c>
      <c r="V88" s="26" t="s">
        <v>340</v>
      </c>
      <c r="W88" s="26" t="s">
        <v>40</v>
      </c>
      <c r="X88" s="26" t="s">
        <v>308</v>
      </c>
      <c r="Y88" s="26" t="s">
        <v>308</v>
      </c>
      <c r="Z88" s="26" t="s">
        <v>592</v>
      </c>
      <c r="AA88" s="26" t="s">
        <v>592</v>
      </c>
      <c r="AB88" s="26" t="s">
        <v>713</v>
      </c>
      <c r="AC88" s="26" t="s">
        <v>714</v>
      </c>
      <c r="AD88" s="26" t="s">
        <v>715</v>
      </c>
      <c r="AE88" s="26" t="s">
        <v>639</v>
      </c>
      <c r="AF88" s="26" t="s">
        <v>592</v>
      </c>
      <c r="AG88" s="26" t="s">
        <v>323</v>
      </c>
      <c r="AH88" s="26" t="s">
        <v>592</v>
      </c>
    </row>
    <row r="89" spans="2:34" x14ac:dyDescent="0.45">
      <c r="B89" s="26" t="s">
        <v>622</v>
      </c>
      <c r="C89" s="26" t="s">
        <v>926</v>
      </c>
      <c r="D89" s="26" t="s">
        <v>239</v>
      </c>
      <c r="E89" s="26" t="s">
        <v>670</v>
      </c>
      <c r="F89" s="26" t="s">
        <v>327</v>
      </c>
      <c r="G89" s="26" t="s">
        <v>44</v>
      </c>
      <c r="H89" s="26" t="s">
        <v>44</v>
      </c>
      <c r="I89" s="26" t="s">
        <v>1005</v>
      </c>
      <c r="J89" s="26" t="s">
        <v>725</v>
      </c>
      <c r="K89" s="26" t="s">
        <v>2529</v>
      </c>
      <c r="L89" s="26" t="s">
        <v>48</v>
      </c>
      <c r="M89" s="26" t="s">
        <v>42</v>
      </c>
      <c r="N89" s="26" t="s">
        <v>318</v>
      </c>
      <c r="O89" s="26" t="s">
        <v>649</v>
      </c>
      <c r="P89" s="26" t="s">
        <v>924</v>
      </c>
      <c r="Q89" s="26" t="s">
        <v>308</v>
      </c>
      <c r="R89" s="26" t="s">
        <v>340</v>
      </c>
      <c r="S89" s="26" t="s">
        <v>340</v>
      </c>
      <c r="T89" s="26" t="s">
        <v>340</v>
      </c>
      <c r="U89" s="26" t="s">
        <v>592</v>
      </c>
      <c r="V89" s="26" t="s">
        <v>340</v>
      </c>
      <c r="W89" s="26" t="s">
        <v>53</v>
      </c>
      <c r="X89" s="26" t="s">
        <v>41</v>
      </c>
      <c r="Y89" s="26" t="s">
        <v>308</v>
      </c>
      <c r="Z89" s="26" t="s">
        <v>592</v>
      </c>
      <c r="AA89" s="26" t="s">
        <v>592</v>
      </c>
      <c r="AB89" s="26" t="s">
        <v>922</v>
      </c>
      <c r="AC89" s="26" t="s">
        <v>2530</v>
      </c>
      <c r="AD89" s="26" t="s">
        <v>2442</v>
      </c>
      <c r="AE89" s="26" t="s">
        <v>2415</v>
      </c>
      <c r="AF89" s="26" t="s">
        <v>592</v>
      </c>
      <c r="AG89" s="26" t="s">
        <v>325</v>
      </c>
      <c r="AH89" s="26" t="s">
        <v>592</v>
      </c>
    </row>
    <row r="90" spans="2:34" x14ac:dyDescent="0.45">
      <c r="B90" s="26" t="s">
        <v>913</v>
      </c>
      <c r="C90" s="26" t="s">
        <v>1123</v>
      </c>
      <c r="D90" s="26" t="s">
        <v>255</v>
      </c>
      <c r="E90" s="26" t="s">
        <v>670</v>
      </c>
      <c r="F90" s="26" t="s">
        <v>325</v>
      </c>
      <c r="G90" s="26" t="s">
        <v>43</v>
      </c>
      <c r="H90" s="26" t="s">
        <v>53</v>
      </c>
      <c r="I90" s="26" t="s">
        <v>738</v>
      </c>
      <c r="J90" s="26" t="s">
        <v>648</v>
      </c>
      <c r="K90" s="26" t="s">
        <v>2531</v>
      </c>
      <c r="L90" s="26" t="s">
        <v>44</v>
      </c>
      <c r="M90" s="26" t="s">
        <v>41</v>
      </c>
      <c r="N90" s="26" t="s">
        <v>634</v>
      </c>
      <c r="O90" s="26" t="s">
        <v>903</v>
      </c>
      <c r="P90" s="26" t="s">
        <v>2532</v>
      </c>
      <c r="Q90" s="26" t="s">
        <v>41</v>
      </c>
      <c r="R90" s="26" t="s">
        <v>340</v>
      </c>
      <c r="S90" s="26" t="s">
        <v>340</v>
      </c>
      <c r="T90" s="26" t="s">
        <v>340</v>
      </c>
      <c r="U90" s="26" t="s">
        <v>592</v>
      </c>
      <c r="V90" s="26" t="s">
        <v>340</v>
      </c>
      <c r="W90" s="26" t="s">
        <v>40</v>
      </c>
      <c r="X90" s="26" t="s">
        <v>308</v>
      </c>
      <c r="Y90" s="26" t="s">
        <v>41</v>
      </c>
      <c r="Z90" s="26" t="s">
        <v>592</v>
      </c>
      <c r="AA90" s="26" t="s">
        <v>592</v>
      </c>
      <c r="AB90" s="26" t="s">
        <v>734</v>
      </c>
      <c r="AC90" s="26" t="s">
        <v>2390</v>
      </c>
      <c r="AD90" s="26" t="s">
        <v>2415</v>
      </c>
      <c r="AE90" s="26" t="s">
        <v>1885</v>
      </c>
      <c r="AF90" s="26" t="s">
        <v>592</v>
      </c>
      <c r="AG90" s="26" t="s">
        <v>326</v>
      </c>
      <c r="AH90" s="26" t="s">
        <v>592</v>
      </c>
    </row>
    <row r="91" spans="2:34" x14ac:dyDescent="0.45">
      <c r="B91" s="26" t="s">
        <v>734</v>
      </c>
      <c r="C91" s="26" t="s">
        <v>923</v>
      </c>
      <c r="D91" s="26" t="s">
        <v>251</v>
      </c>
      <c r="E91" s="26" t="s">
        <v>670</v>
      </c>
      <c r="F91" s="26" t="s">
        <v>333</v>
      </c>
      <c r="G91" s="26" t="s">
        <v>44</v>
      </c>
      <c r="H91" s="26" t="s">
        <v>44</v>
      </c>
      <c r="I91" s="26" t="s">
        <v>823</v>
      </c>
      <c r="J91" s="26" t="s">
        <v>886</v>
      </c>
      <c r="K91" s="26" t="s">
        <v>2533</v>
      </c>
      <c r="L91" s="26" t="s">
        <v>48</v>
      </c>
      <c r="M91" s="26" t="s">
        <v>47</v>
      </c>
      <c r="N91" s="26" t="s">
        <v>48</v>
      </c>
      <c r="O91" s="26" t="s">
        <v>704</v>
      </c>
      <c r="P91" s="26" t="s">
        <v>2534</v>
      </c>
      <c r="Q91" s="26" t="s">
        <v>340</v>
      </c>
      <c r="R91" s="26" t="s">
        <v>340</v>
      </c>
      <c r="S91" s="26" t="s">
        <v>340</v>
      </c>
      <c r="T91" s="26" t="s">
        <v>340</v>
      </c>
      <c r="U91" s="26" t="s">
        <v>592</v>
      </c>
      <c r="V91" s="26" t="s">
        <v>340</v>
      </c>
      <c r="W91" s="26" t="s">
        <v>43</v>
      </c>
      <c r="X91" s="26" t="s">
        <v>308</v>
      </c>
      <c r="Y91" s="26" t="s">
        <v>340</v>
      </c>
      <c r="Z91" s="26" t="s">
        <v>592</v>
      </c>
      <c r="AA91" s="26" t="s">
        <v>308</v>
      </c>
      <c r="AB91" s="26" t="s">
        <v>676</v>
      </c>
      <c r="AC91" s="26" t="s">
        <v>1888</v>
      </c>
      <c r="AD91" s="26" t="s">
        <v>2535</v>
      </c>
      <c r="AE91" s="26" t="s">
        <v>2536</v>
      </c>
      <c r="AF91" s="26" t="s">
        <v>592</v>
      </c>
      <c r="AG91" s="26" t="s">
        <v>327</v>
      </c>
      <c r="AH91" s="26" t="s">
        <v>592</v>
      </c>
    </row>
    <row r="92" spans="2:34" x14ac:dyDescent="0.45">
      <c r="B92" s="26" t="s">
        <v>925</v>
      </c>
      <c r="C92" s="26" t="s">
        <v>918</v>
      </c>
      <c r="D92" s="26" t="s">
        <v>237</v>
      </c>
      <c r="E92" s="26" t="s">
        <v>670</v>
      </c>
      <c r="F92" s="26" t="s">
        <v>329</v>
      </c>
      <c r="G92" s="26" t="s">
        <v>43</v>
      </c>
      <c r="H92" s="26" t="s">
        <v>43</v>
      </c>
      <c r="I92" s="26" t="s">
        <v>679</v>
      </c>
      <c r="J92" s="26" t="s">
        <v>1218</v>
      </c>
      <c r="K92" s="26" t="s">
        <v>2537</v>
      </c>
      <c r="L92" s="26" t="s">
        <v>42</v>
      </c>
      <c r="M92" s="26" t="s">
        <v>41</v>
      </c>
      <c r="N92" s="26" t="s">
        <v>316</v>
      </c>
      <c r="O92" s="26" t="s">
        <v>758</v>
      </c>
      <c r="P92" s="26" t="s">
        <v>2538</v>
      </c>
      <c r="Q92" s="26" t="s">
        <v>308</v>
      </c>
      <c r="R92" s="26" t="s">
        <v>340</v>
      </c>
      <c r="S92" s="26" t="s">
        <v>340</v>
      </c>
      <c r="T92" s="26" t="s">
        <v>340</v>
      </c>
      <c r="U92" s="26" t="s">
        <v>592</v>
      </c>
      <c r="V92" s="26" t="s">
        <v>340</v>
      </c>
      <c r="W92" s="26" t="s">
        <v>40</v>
      </c>
      <c r="X92" s="26" t="s">
        <v>308</v>
      </c>
      <c r="Y92" s="26" t="s">
        <v>308</v>
      </c>
      <c r="Z92" s="26" t="s">
        <v>592</v>
      </c>
      <c r="AA92" s="26" t="s">
        <v>592</v>
      </c>
      <c r="AB92" s="26" t="s">
        <v>629</v>
      </c>
      <c r="AC92" s="26" t="s">
        <v>2435</v>
      </c>
      <c r="AD92" s="26" t="s">
        <v>2539</v>
      </c>
      <c r="AE92" s="26" t="s">
        <v>2125</v>
      </c>
      <c r="AF92" s="26" t="s">
        <v>592</v>
      </c>
      <c r="AG92" s="26" t="s">
        <v>329</v>
      </c>
      <c r="AH92" s="26" t="s">
        <v>592</v>
      </c>
    </row>
    <row r="93" spans="2:34" x14ac:dyDescent="0.45">
      <c r="B93" s="26" t="s">
        <v>627</v>
      </c>
      <c r="C93" s="26" t="s">
        <v>899</v>
      </c>
      <c r="D93" s="26" t="s">
        <v>590</v>
      </c>
      <c r="E93" s="26" t="s">
        <v>670</v>
      </c>
      <c r="F93" s="26" t="s">
        <v>335</v>
      </c>
      <c r="G93" s="26" t="s">
        <v>42</v>
      </c>
      <c r="H93" s="26" t="s">
        <v>42</v>
      </c>
      <c r="I93" s="26" t="s">
        <v>773</v>
      </c>
      <c r="J93" s="26" t="s">
        <v>1145</v>
      </c>
      <c r="K93" s="26" t="s">
        <v>1922</v>
      </c>
      <c r="L93" s="26" t="s">
        <v>43</v>
      </c>
      <c r="M93" s="26" t="s">
        <v>41</v>
      </c>
      <c r="N93" s="26" t="s">
        <v>336</v>
      </c>
      <c r="O93" s="26" t="s">
        <v>1078</v>
      </c>
      <c r="P93" s="26" t="s">
        <v>1923</v>
      </c>
      <c r="Q93" s="26" t="s">
        <v>308</v>
      </c>
      <c r="R93" s="26" t="s">
        <v>340</v>
      </c>
      <c r="S93" s="26" t="s">
        <v>340</v>
      </c>
      <c r="T93" s="26" t="s">
        <v>340</v>
      </c>
      <c r="U93" s="26" t="s">
        <v>592</v>
      </c>
      <c r="V93" s="26" t="s">
        <v>340</v>
      </c>
      <c r="W93" s="26" t="s">
        <v>308</v>
      </c>
      <c r="X93" s="26" t="s">
        <v>308</v>
      </c>
      <c r="Y93" s="26" t="s">
        <v>308</v>
      </c>
      <c r="Z93" s="26" t="s">
        <v>592</v>
      </c>
      <c r="AA93" s="26" t="s">
        <v>592</v>
      </c>
      <c r="AB93" s="26" t="s">
        <v>898</v>
      </c>
      <c r="AC93" s="26" t="s">
        <v>1924</v>
      </c>
      <c r="AD93" s="26" t="s">
        <v>1925</v>
      </c>
      <c r="AE93" s="26" t="s">
        <v>883</v>
      </c>
      <c r="AF93" s="26" t="s">
        <v>592</v>
      </c>
      <c r="AG93" s="26" t="s">
        <v>331</v>
      </c>
      <c r="AH93" s="26" t="s">
        <v>592</v>
      </c>
    </row>
    <row r="94" spans="2:34" x14ac:dyDescent="0.45">
      <c r="B94" s="26" t="s">
        <v>54</v>
      </c>
      <c r="C94" s="26" t="s">
        <v>593</v>
      </c>
      <c r="D94" s="26" t="s">
        <v>55</v>
      </c>
      <c r="E94" s="26" t="s">
        <v>594</v>
      </c>
      <c r="F94" s="26" t="s">
        <v>595</v>
      </c>
      <c r="G94" s="26" t="s">
        <v>56</v>
      </c>
      <c r="H94" s="26" t="s">
        <v>596</v>
      </c>
      <c r="I94" s="26" t="s">
        <v>64</v>
      </c>
      <c r="J94" s="26" t="s">
        <v>65</v>
      </c>
      <c r="K94" s="26" t="s">
        <v>58</v>
      </c>
      <c r="L94" s="26" t="s">
        <v>66</v>
      </c>
      <c r="M94" s="26" t="s">
        <v>67</v>
      </c>
      <c r="N94" s="26" t="s">
        <v>65</v>
      </c>
      <c r="O94" s="26" t="s">
        <v>58</v>
      </c>
      <c r="P94" s="26" t="s">
        <v>69</v>
      </c>
      <c r="Q94" s="26" t="s">
        <v>66</v>
      </c>
      <c r="R94" s="26" t="s">
        <v>597</v>
      </c>
      <c r="S94" s="26" t="s">
        <v>598</v>
      </c>
      <c r="T94" s="26" t="s">
        <v>58</v>
      </c>
      <c r="U94" s="26" t="s">
        <v>599</v>
      </c>
      <c r="V94" s="26" t="s">
        <v>66</v>
      </c>
      <c r="W94" s="26" t="s">
        <v>157</v>
      </c>
      <c r="X94" s="26" t="s">
        <v>62</v>
      </c>
      <c r="Y94" s="26" t="s">
        <v>66</v>
      </c>
      <c r="Z94" s="26" t="s">
        <v>147</v>
      </c>
      <c r="AA94" s="26" t="s">
        <v>600</v>
      </c>
      <c r="AB94" s="26" t="s">
        <v>601</v>
      </c>
      <c r="AC94" s="26" t="s">
        <v>602</v>
      </c>
      <c r="AD94" s="26" t="s">
        <v>603</v>
      </c>
      <c r="AE94" s="26" t="s">
        <v>604</v>
      </c>
      <c r="AF94" s="26" t="s">
        <v>605</v>
      </c>
      <c r="AG94" s="26" t="s">
        <v>606</v>
      </c>
      <c r="AH94" s="26" t="s">
        <v>607</v>
      </c>
    </row>
    <row r="95" spans="2:34" x14ac:dyDescent="0.45">
      <c r="B95" s="26" t="s">
        <v>895</v>
      </c>
      <c r="C95" s="26" t="s">
        <v>912</v>
      </c>
      <c r="D95" s="26" t="s">
        <v>265</v>
      </c>
      <c r="E95" s="26" t="s">
        <v>670</v>
      </c>
      <c r="F95" s="26" t="s">
        <v>333</v>
      </c>
      <c r="G95" s="26" t="s">
        <v>42</v>
      </c>
      <c r="H95" s="26" t="s">
        <v>42</v>
      </c>
      <c r="I95" s="26" t="s">
        <v>736</v>
      </c>
      <c r="J95" s="26" t="s">
        <v>1216</v>
      </c>
      <c r="K95" s="26" t="s">
        <v>2540</v>
      </c>
      <c r="L95" s="26" t="s">
        <v>43</v>
      </c>
      <c r="M95" s="26" t="s">
        <v>53</v>
      </c>
      <c r="N95" s="26" t="s">
        <v>323</v>
      </c>
      <c r="O95" s="26" t="s">
        <v>729</v>
      </c>
      <c r="P95" s="26" t="s">
        <v>2541</v>
      </c>
      <c r="Q95" s="26" t="s">
        <v>340</v>
      </c>
      <c r="R95" s="26" t="s">
        <v>340</v>
      </c>
      <c r="S95" s="26" t="s">
        <v>340</v>
      </c>
      <c r="T95" s="26" t="s">
        <v>340</v>
      </c>
      <c r="U95" s="26" t="s">
        <v>592</v>
      </c>
      <c r="V95" s="26" t="s">
        <v>340</v>
      </c>
      <c r="W95" s="26" t="s">
        <v>41</v>
      </c>
      <c r="X95" s="26" t="s">
        <v>308</v>
      </c>
      <c r="Y95" s="26" t="s">
        <v>340</v>
      </c>
      <c r="Z95" s="26" t="s">
        <v>592</v>
      </c>
      <c r="AA95" s="26" t="s">
        <v>592</v>
      </c>
      <c r="AB95" s="26" t="s">
        <v>694</v>
      </c>
      <c r="AC95" s="26" t="s">
        <v>2542</v>
      </c>
      <c r="AD95" s="26" t="s">
        <v>1919</v>
      </c>
      <c r="AE95" s="26" t="s">
        <v>2543</v>
      </c>
      <c r="AF95" s="26" t="s">
        <v>592</v>
      </c>
      <c r="AG95" s="26" t="s">
        <v>335</v>
      </c>
      <c r="AH95" s="26" t="s">
        <v>592</v>
      </c>
    </row>
    <row r="96" spans="2:34" x14ac:dyDescent="0.45">
      <c r="B96" s="26" t="s">
        <v>618</v>
      </c>
      <c r="C96" s="26" t="s">
        <v>914</v>
      </c>
      <c r="D96" s="26" t="s">
        <v>723</v>
      </c>
      <c r="E96" s="26" t="s">
        <v>670</v>
      </c>
      <c r="F96" s="26" t="s">
        <v>653</v>
      </c>
      <c r="G96" s="26" t="s">
        <v>44</v>
      </c>
      <c r="H96" s="26" t="s">
        <v>44</v>
      </c>
      <c r="I96" s="26" t="s">
        <v>995</v>
      </c>
      <c r="J96" s="26" t="s">
        <v>1234</v>
      </c>
      <c r="K96" s="26" t="s">
        <v>2544</v>
      </c>
      <c r="L96" s="26" t="s">
        <v>44</v>
      </c>
      <c r="M96" s="26" t="s">
        <v>47</v>
      </c>
      <c r="N96" s="26" t="s">
        <v>325</v>
      </c>
      <c r="O96" s="26" t="s">
        <v>881</v>
      </c>
      <c r="P96" s="26" t="s">
        <v>1963</v>
      </c>
      <c r="Q96" s="26" t="s">
        <v>340</v>
      </c>
      <c r="R96" s="26" t="s">
        <v>340</v>
      </c>
      <c r="S96" s="26" t="s">
        <v>340</v>
      </c>
      <c r="T96" s="26" t="s">
        <v>340</v>
      </c>
      <c r="U96" s="26" t="s">
        <v>592</v>
      </c>
      <c r="V96" s="26" t="s">
        <v>340</v>
      </c>
      <c r="W96" s="26" t="s">
        <v>308</v>
      </c>
      <c r="X96" s="26" t="s">
        <v>340</v>
      </c>
      <c r="Y96" s="26" t="s">
        <v>340</v>
      </c>
      <c r="Z96" s="26" t="s">
        <v>592</v>
      </c>
      <c r="AA96" s="26" t="s">
        <v>308</v>
      </c>
      <c r="AB96" s="26" t="s">
        <v>694</v>
      </c>
      <c r="AC96" s="26" t="s">
        <v>2545</v>
      </c>
      <c r="AD96" s="26" t="s">
        <v>2127</v>
      </c>
      <c r="AE96" s="26" t="s">
        <v>2546</v>
      </c>
      <c r="AF96" s="26" t="s">
        <v>592</v>
      </c>
      <c r="AG96" s="26" t="s">
        <v>333</v>
      </c>
      <c r="AH96" s="26" t="s">
        <v>592</v>
      </c>
    </row>
    <row r="97" spans="2:34" x14ac:dyDescent="0.45">
      <c r="B97" s="26" t="s">
        <v>922</v>
      </c>
      <c r="C97" s="26" t="s">
        <v>1018</v>
      </c>
      <c r="D97" s="26" t="s">
        <v>1558</v>
      </c>
      <c r="E97" s="26" t="s">
        <v>670</v>
      </c>
      <c r="F97" s="26" t="s">
        <v>785</v>
      </c>
      <c r="G97" s="26" t="s">
        <v>43</v>
      </c>
      <c r="H97" s="26" t="s">
        <v>43</v>
      </c>
      <c r="I97" s="26" t="s">
        <v>1124</v>
      </c>
      <c r="J97" s="26" t="s">
        <v>1336</v>
      </c>
      <c r="K97" s="26" t="s">
        <v>2547</v>
      </c>
      <c r="L97" s="26" t="s">
        <v>44</v>
      </c>
      <c r="M97" s="26" t="s">
        <v>43</v>
      </c>
      <c r="N97" s="26" t="s">
        <v>48</v>
      </c>
      <c r="O97" s="26" t="s">
        <v>314</v>
      </c>
      <c r="P97" s="26" t="s">
        <v>2548</v>
      </c>
      <c r="Q97" s="26" t="s">
        <v>340</v>
      </c>
      <c r="R97" s="26" t="s">
        <v>340</v>
      </c>
      <c r="S97" s="26" t="s">
        <v>340</v>
      </c>
      <c r="T97" s="26" t="s">
        <v>340</v>
      </c>
      <c r="U97" s="26" t="s">
        <v>592</v>
      </c>
      <c r="V97" s="26" t="s">
        <v>340</v>
      </c>
      <c r="W97" s="26" t="s">
        <v>40</v>
      </c>
      <c r="X97" s="26" t="s">
        <v>40</v>
      </c>
      <c r="Y97" s="26" t="s">
        <v>340</v>
      </c>
      <c r="Z97" s="26" t="s">
        <v>592</v>
      </c>
      <c r="AA97" s="26" t="s">
        <v>308</v>
      </c>
      <c r="AB97" s="26" t="s">
        <v>738</v>
      </c>
      <c r="AC97" s="26" t="s">
        <v>2099</v>
      </c>
      <c r="AD97" s="26" t="s">
        <v>1919</v>
      </c>
      <c r="AE97" s="26" t="s">
        <v>651</v>
      </c>
      <c r="AF97" s="26" t="s">
        <v>592</v>
      </c>
      <c r="AG97" s="26" t="s">
        <v>336</v>
      </c>
      <c r="AH97" s="26" t="s">
        <v>592</v>
      </c>
    </row>
    <row r="98" spans="2:34" x14ac:dyDescent="0.45">
      <c r="B98" s="26" t="s">
        <v>713</v>
      </c>
      <c r="C98" s="26" t="s">
        <v>944</v>
      </c>
      <c r="D98" s="26" t="s">
        <v>252</v>
      </c>
      <c r="E98" s="26" t="s">
        <v>670</v>
      </c>
      <c r="F98" s="26" t="s">
        <v>666</v>
      </c>
      <c r="G98" s="26" t="s">
        <v>53</v>
      </c>
      <c r="H98" s="26" t="s">
        <v>53</v>
      </c>
      <c r="I98" s="26" t="s">
        <v>709</v>
      </c>
      <c r="J98" s="26" t="s">
        <v>735</v>
      </c>
      <c r="K98" s="26" t="s">
        <v>2549</v>
      </c>
      <c r="L98" s="26" t="s">
        <v>42</v>
      </c>
      <c r="M98" s="26" t="s">
        <v>53</v>
      </c>
      <c r="N98" s="26" t="s">
        <v>48</v>
      </c>
      <c r="O98" s="26" t="s">
        <v>721</v>
      </c>
      <c r="P98" s="26" t="s">
        <v>2550</v>
      </c>
      <c r="Q98" s="26" t="s">
        <v>340</v>
      </c>
      <c r="R98" s="26" t="s">
        <v>340</v>
      </c>
      <c r="S98" s="26" t="s">
        <v>340</v>
      </c>
      <c r="T98" s="26" t="s">
        <v>340</v>
      </c>
      <c r="U98" s="26" t="s">
        <v>592</v>
      </c>
      <c r="V98" s="26" t="s">
        <v>340</v>
      </c>
      <c r="W98" s="26" t="s">
        <v>40</v>
      </c>
      <c r="X98" s="26" t="s">
        <v>340</v>
      </c>
      <c r="Y98" s="26" t="s">
        <v>340</v>
      </c>
      <c r="Z98" s="26" t="s">
        <v>592</v>
      </c>
      <c r="AA98" s="26" t="s">
        <v>308</v>
      </c>
      <c r="AB98" s="26" t="s">
        <v>680</v>
      </c>
      <c r="AC98" s="26" t="s">
        <v>2551</v>
      </c>
      <c r="AD98" s="26" t="s">
        <v>658</v>
      </c>
      <c r="AE98" s="26" t="s">
        <v>2482</v>
      </c>
      <c r="AF98" s="26" t="s">
        <v>592</v>
      </c>
      <c r="AG98" s="26" t="s">
        <v>337</v>
      </c>
      <c r="AH98" s="26" t="s">
        <v>592</v>
      </c>
    </row>
    <row r="99" spans="2:34" x14ac:dyDescent="0.45">
      <c r="B99" s="26" t="s">
        <v>827</v>
      </c>
      <c r="C99" s="26" t="s">
        <v>946</v>
      </c>
      <c r="D99" s="26" t="s">
        <v>583</v>
      </c>
      <c r="E99" s="26" t="s">
        <v>617</v>
      </c>
      <c r="F99" s="26" t="s">
        <v>335</v>
      </c>
      <c r="G99" s="26" t="s">
        <v>44</v>
      </c>
      <c r="H99" s="26" t="s">
        <v>44</v>
      </c>
      <c r="I99" s="26" t="s">
        <v>340</v>
      </c>
      <c r="J99" s="26" t="s">
        <v>340</v>
      </c>
      <c r="K99" s="26" t="s">
        <v>340</v>
      </c>
      <c r="L99" s="26" t="s">
        <v>340</v>
      </c>
      <c r="M99" s="26" t="s">
        <v>340</v>
      </c>
      <c r="N99" s="26" t="s">
        <v>673</v>
      </c>
      <c r="O99" s="26" t="s">
        <v>1618</v>
      </c>
      <c r="P99" s="26" t="s">
        <v>2552</v>
      </c>
      <c r="Q99" s="26" t="s">
        <v>40</v>
      </c>
      <c r="R99" s="26" t="s">
        <v>322</v>
      </c>
      <c r="S99" s="26" t="s">
        <v>316</v>
      </c>
      <c r="T99" s="26" t="s">
        <v>689</v>
      </c>
      <c r="U99" s="26" t="s">
        <v>2081</v>
      </c>
      <c r="V99" s="26" t="s">
        <v>340</v>
      </c>
      <c r="W99" s="26" t="s">
        <v>40</v>
      </c>
      <c r="X99" s="26" t="s">
        <v>40</v>
      </c>
      <c r="Y99" s="26" t="s">
        <v>40</v>
      </c>
      <c r="Z99" s="26" t="s">
        <v>592</v>
      </c>
      <c r="AA99" s="26" t="s">
        <v>592</v>
      </c>
      <c r="AB99" s="26" t="s">
        <v>664</v>
      </c>
      <c r="AC99" s="26" t="s">
        <v>2553</v>
      </c>
      <c r="AD99" s="26" t="s">
        <v>2100</v>
      </c>
      <c r="AE99" s="26" t="s">
        <v>1892</v>
      </c>
      <c r="AF99" s="26" t="s">
        <v>592</v>
      </c>
      <c r="AG99" s="26" t="s">
        <v>329</v>
      </c>
      <c r="AH99" s="26" t="s">
        <v>592</v>
      </c>
    </row>
    <row r="100" spans="2:34" x14ac:dyDescent="0.45">
      <c r="B100" s="26" t="s">
        <v>709</v>
      </c>
      <c r="C100" s="26" t="s">
        <v>1134</v>
      </c>
      <c r="D100" s="26" t="s">
        <v>266</v>
      </c>
      <c r="E100" s="26" t="s">
        <v>617</v>
      </c>
      <c r="F100" s="26" t="s">
        <v>331</v>
      </c>
      <c r="G100" s="26" t="s">
        <v>44</v>
      </c>
      <c r="H100" s="26" t="s">
        <v>41</v>
      </c>
      <c r="I100" s="26" t="s">
        <v>340</v>
      </c>
      <c r="J100" s="26" t="s">
        <v>340</v>
      </c>
      <c r="K100" s="26" t="s">
        <v>340</v>
      </c>
      <c r="L100" s="26" t="s">
        <v>340</v>
      </c>
      <c r="M100" s="26" t="s">
        <v>340</v>
      </c>
      <c r="N100" s="26" t="s">
        <v>641</v>
      </c>
      <c r="O100" s="26" t="s">
        <v>1336</v>
      </c>
      <c r="P100" s="26" t="s">
        <v>2554</v>
      </c>
      <c r="Q100" s="26" t="s">
        <v>53</v>
      </c>
      <c r="R100" s="26" t="s">
        <v>325</v>
      </c>
      <c r="S100" s="26" t="s">
        <v>320</v>
      </c>
      <c r="T100" s="26" t="s">
        <v>618</v>
      </c>
      <c r="U100" s="26" t="s">
        <v>2555</v>
      </c>
      <c r="V100" s="26" t="s">
        <v>340</v>
      </c>
      <c r="W100" s="26" t="s">
        <v>340</v>
      </c>
      <c r="X100" s="26" t="s">
        <v>340</v>
      </c>
      <c r="Y100" s="26" t="s">
        <v>53</v>
      </c>
      <c r="Z100" s="26" t="s">
        <v>592</v>
      </c>
      <c r="AA100" s="26" t="s">
        <v>592</v>
      </c>
      <c r="AB100" s="26" t="s">
        <v>664</v>
      </c>
      <c r="AC100" s="26" t="s">
        <v>2556</v>
      </c>
      <c r="AD100" s="26" t="s">
        <v>1888</v>
      </c>
      <c r="AE100" s="26" t="s">
        <v>2119</v>
      </c>
      <c r="AF100" s="26" t="s">
        <v>592</v>
      </c>
      <c r="AG100" s="26" t="s">
        <v>327</v>
      </c>
      <c r="AH100" s="26" t="s">
        <v>592</v>
      </c>
    </row>
    <row r="101" spans="2:34" x14ac:dyDescent="0.45">
      <c r="B101" s="26" t="s">
        <v>949</v>
      </c>
      <c r="C101" s="26" t="s">
        <v>772</v>
      </c>
      <c r="D101" s="26" t="s">
        <v>585</v>
      </c>
      <c r="E101" s="26" t="s">
        <v>617</v>
      </c>
      <c r="F101" s="26" t="s">
        <v>325</v>
      </c>
      <c r="G101" s="26" t="s">
        <v>42</v>
      </c>
      <c r="H101" s="26" t="s">
        <v>42</v>
      </c>
      <c r="I101" s="26" t="s">
        <v>340</v>
      </c>
      <c r="J101" s="26" t="s">
        <v>340</v>
      </c>
      <c r="K101" s="26" t="s">
        <v>340</v>
      </c>
      <c r="L101" s="26" t="s">
        <v>340</v>
      </c>
      <c r="M101" s="26" t="s">
        <v>340</v>
      </c>
      <c r="N101" s="26" t="s">
        <v>868</v>
      </c>
      <c r="O101" s="26" t="s">
        <v>642</v>
      </c>
      <c r="P101" s="26" t="s">
        <v>1901</v>
      </c>
      <c r="Q101" s="26" t="s">
        <v>40</v>
      </c>
      <c r="R101" s="26" t="s">
        <v>325</v>
      </c>
      <c r="S101" s="26" t="s">
        <v>322</v>
      </c>
      <c r="T101" s="26" t="s">
        <v>1076</v>
      </c>
      <c r="U101" s="26" t="s">
        <v>1902</v>
      </c>
      <c r="V101" s="26" t="s">
        <v>340</v>
      </c>
      <c r="W101" s="26" t="s">
        <v>308</v>
      </c>
      <c r="X101" s="26" t="s">
        <v>340</v>
      </c>
      <c r="Y101" s="26" t="s">
        <v>40</v>
      </c>
      <c r="Z101" s="26" t="s">
        <v>592</v>
      </c>
      <c r="AA101" s="26" t="s">
        <v>592</v>
      </c>
      <c r="AB101" s="26" t="s">
        <v>721</v>
      </c>
      <c r="AC101" s="26" t="s">
        <v>1903</v>
      </c>
      <c r="AD101" s="26" t="s">
        <v>1904</v>
      </c>
      <c r="AE101" s="26" t="s">
        <v>1905</v>
      </c>
      <c r="AF101" s="26" t="s">
        <v>592</v>
      </c>
      <c r="AG101" s="26" t="s">
        <v>331</v>
      </c>
      <c r="AH101" s="26" t="s">
        <v>592</v>
      </c>
    </row>
    <row r="102" spans="2:34" x14ac:dyDescent="0.45">
      <c r="B102" s="26" t="s">
        <v>952</v>
      </c>
      <c r="C102" s="26" t="s">
        <v>964</v>
      </c>
      <c r="D102" s="26" t="s">
        <v>259</v>
      </c>
      <c r="E102" s="26" t="s">
        <v>617</v>
      </c>
      <c r="F102" s="26" t="s">
        <v>333</v>
      </c>
      <c r="G102" s="26" t="s">
        <v>42</v>
      </c>
      <c r="H102" s="26" t="s">
        <v>42</v>
      </c>
      <c r="I102" s="26" t="s">
        <v>340</v>
      </c>
      <c r="J102" s="26" t="s">
        <v>340</v>
      </c>
      <c r="K102" s="26" t="s">
        <v>340</v>
      </c>
      <c r="L102" s="26" t="s">
        <v>340</v>
      </c>
      <c r="M102" s="26" t="s">
        <v>340</v>
      </c>
      <c r="N102" s="26" t="s">
        <v>645</v>
      </c>
      <c r="O102" s="26" t="s">
        <v>705</v>
      </c>
      <c r="P102" s="26" t="s">
        <v>2557</v>
      </c>
      <c r="Q102" s="26" t="s">
        <v>340</v>
      </c>
      <c r="R102" s="26" t="s">
        <v>320</v>
      </c>
      <c r="S102" s="26" t="s">
        <v>316</v>
      </c>
      <c r="T102" s="26" t="s">
        <v>1195</v>
      </c>
      <c r="U102" s="26" t="s">
        <v>2558</v>
      </c>
      <c r="V102" s="26" t="s">
        <v>308</v>
      </c>
      <c r="W102" s="26" t="s">
        <v>340</v>
      </c>
      <c r="X102" s="26" t="s">
        <v>340</v>
      </c>
      <c r="Y102" s="26" t="s">
        <v>308</v>
      </c>
      <c r="Z102" s="26" t="s">
        <v>592</v>
      </c>
      <c r="AA102" s="26" t="s">
        <v>592</v>
      </c>
      <c r="AB102" s="26" t="s">
        <v>833</v>
      </c>
      <c r="AC102" s="26" t="s">
        <v>2559</v>
      </c>
      <c r="AD102" s="26" t="s">
        <v>2560</v>
      </c>
      <c r="AE102" s="26" t="s">
        <v>2561</v>
      </c>
      <c r="AF102" s="26" t="s">
        <v>592</v>
      </c>
      <c r="AG102" s="26" t="s">
        <v>333</v>
      </c>
      <c r="AH102" s="26" t="s">
        <v>592</v>
      </c>
    </row>
    <row r="103" spans="2:34" x14ac:dyDescent="0.45">
      <c r="B103" s="26" t="s">
        <v>673</v>
      </c>
      <c r="C103" s="26" t="s">
        <v>1094</v>
      </c>
      <c r="D103" s="26" t="s">
        <v>264</v>
      </c>
      <c r="E103" s="26" t="s">
        <v>617</v>
      </c>
      <c r="F103" s="26" t="s">
        <v>327</v>
      </c>
      <c r="G103" s="26" t="s">
        <v>43</v>
      </c>
      <c r="H103" s="26" t="s">
        <v>340</v>
      </c>
      <c r="I103" s="26" t="s">
        <v>340</v>
      </c>
      <c r="J103" s="26" t="s">
        <v>340</v>
      </c>
      <c r="K103" s="26" t="s">
        <v>340</v>
      </c>
      <c r="L103" s="26" t="s">
        <v>340</v>
      </c>
      <c r="M103" s="26" t="s">
        <v>340</v>
      </c>
      <c r="N103" s="26" t="s">
        <v>881</v>
      </c>
      <c r="O103" s="26" t="s">
        <v>886</v>
      </c>
      <c r="P103" s="26" t="s">
        <v>2202</v>
      </c>
      <c r="Q103" s="26" t="s">
        <v>42</v>
      </c>
      <c r="R103" s="26" t="s">
        <v>44</v>
      </c>
      <c r="S103" s="26" t="s">
        <v>43</v>
      </c>
      <c r="T103" s="26" t="s">
        <v>662</v>
      </c>
      <c r="U103" s="26" t="s">
        <v>1178</v>
      </c>
      <c r="V103" s="26" t="s">
        <v>340</v>
      </c>
      <c r="W103" s="26" t="s">
        <v>340</v>
      </c>
      <c r="X103" s="26" t="s">
        <v>340</v>
      </c>
      <c r="Y103" s="26" t="s">
        <v>42</v>
      </c>
      <c r="Z103" s="26" t="s">
        <v>592</v>
      </c>
      <c r="AA103" s="26" t="s">
        <v>592</v>
      </c>
      <c r="AB103" s="26" t="s">
        <v>668</v>
      </c>
      <c r="AC103" s="26" t="s">
        <v>754</v>
      </c>
      <c r="AD103" s="26" t="s">
        <v>2109</v>
      </c>
      <c r="AE103" s="26" t="s">
        <v>753</v>
      </c>
      <c r="AF103" s="26" t="s">
        <v>592</v>
      </c>
      <c r="AG103" s="26" t="s">
        <v>335</v>
      </c>
      <c r="AH103" s="26" t="s">
        <v>592</v>
      </c>
    </row>
    <row r="104" spans="2:34" x14ac:dyDescent="0.45">
      <c r="B104" s="26" t="s">
        <v>960</v>
      </c>
      <c r="C104" s="26" t="s">
        <v>1043</v>
      </c>
      <c r="D104" s="26" t="s">
        <v>254</v>
      </c>
      <c r="E104" s="26" t="s">
        <v>617</v>
      </c>
      <c r="F104" s="26" t="s">
        <v>333</v>
      </c>
      <c r="G104" s="26" t="s">
        <v>44</v>
      </c>
      <c r="H104" s="26" t="s">
        <v>44</v>
      </c>
      <c r="I104" s="26" t="s">
        <v>340</v>
      </c>
      <c r="J104" s="26" t="s">
        <v>340</v>
      </c>
      <c r="K104" s="26" t="s">
        <v>340</v>
      </c>
      <c r="L104" s="26" t="s">
        <v>340</v>
      </c>
      <c r="M104" s="26" t="s">
        <v>340</v>
      </c>
      <c r="N104" s="26" t="s">
        <v>649</v>
      </c>
      <c r="O104" s="26" t="s">
        <v>805</v>
      </c>
      <c r="P104" s="26" t="s">
        <v>2128</v>
      </c>
      <c r="Q104" s="26" t="s">
        <v>41</v>
      </c>
      <c r="R104" s="26" t="s">
        <v>316</v>
      </c>
      <c r="S104" s="26" t="s">
        <v>52</v>
      </c>
      <c r="T104" s="26" t="s">
        <v>862</v>
      </c>
      <c r="U104" s="26" t="s">
        <v>2072</v>
      </c>
      <c r="V104" s="26" t="s">
        <v>340</v>
      </c>
      <c r="W104" s="26" t="s">
        <v>41</v>
      </c>
      <c r="X104" s="26" t="s">
        <v>41</v>
      </c>
      <c r="Y104" s="26" t="s">
        <v>41</v>
      </c>
      <c r="Z104" s="26" t="s">
        <v>308</v>
      </c>
      <c r="AA104" s="26" t="s">
        <v>592</v>
      </c>
      <c r="AB104" s="26" t="s">
        <v>668</v>
      </c>
      <c r="AC104" s="26" t="s">
        <v>2132</v>
      </c>
      <c r="AD104" s="26" t="s">
        <v>2429</v>
      </c>
      <c r="AE104" s="26" t="s">
        <v>1899</v>
      </c>
      <c r="AF104" s="26" t="s">
        <v>592</v>
      </c>
      <c r="AG104" s="26" t="s">
        <v>336</v>
      </c>
      <c r="AH104" s="26" t="s">
        <v>592</v>
      </c>
    </row>
    <row r="105" spans="2:34" x14ac:dyDescent="0.45">
      <c r="B105" s="26" t="s">
        <v>917</v>
      </c>
      <c r="C105" s="26" t="s">
        <v>983</v>
      </c>
      <c r="D105" s="26" t="s">
        <v>583</v>
      </c>
      <c r="E105" s="26" t="s">
        <v>670</v>
      </c>
      <c r="F105" s="26" t="s">
        <v>326</v>
      </c>
      <c r="G105" s="26" t="s">
        <v>44</v>
      </c>
      <c r="H105" s="26" t="s">
        <v>44</v>
      </c>
      <c r="I105" s="26" t="s">
        <v>1076</v>
      </c>
      <c r="J105" s="26" t="s">
        <v>1299</v>
      </c>
      <c r="K105" s="26" t="s">
        <v>2562</v>
      </c>
      <c r="L105" s="26" t="s">
        <v>53</v>
      </c>
      <c r="M105" s="26" t="s">
        <v>42</v>
      </c>
      <c r="N105" s="26" t="s">
        <v>51</v>
      </c>
      <c r="O105" s="26" t="s">
        <v>662</v>
      </c>
      <c r="P105" s="26" t="s">
        <v>1934</v>
      </c>
      <c r="Q105" s="26" t="s">
        <v>340</v>
      </c>
      <c r="R105" s="26" t="s">
        <v>340</v>
      </c>
      <c r="S105" s="26" t="s">
        <v>340</v>
      </c>
      <c r="T105" s="26" t="s">
        <v>340</v>
      </c>
      <c r="U105" s="26" t="s">
        <v>592</v>
      </c>
      <c r="V105" s="26" t="s">
        <v>340</v>
      </c>
      <c r="W105" s="26" t="s">
        <v>42</v>
      </c>
      <c r="X105" s="26" t="s">
        <v>42</v>
      </c>
      <c r="Y105" s="26" t="s">
        <v>340</v>
      </c>
      <c r="Z105" s="26" t="s">
        <v>592</v>
      </c>
      <c r="AA105" s="26" t="s">
        <v>592</v>
      </c>
      <c r="AB105" s="26" t="s">
        <v>668</v>
      </c>
      <c r="AC105" s="26" t="s">
        <v>801</v>
      </c>
      <c r="AD105" s="26" t="s">
        <v>2487</v>
      </c>
      <c r="AE105" s="26" t="s">
        <v>2563</v>
      </c>
      <c r="AF105" s="26" t="s">
        <v>592</v>
      </c>
      <c r="AG105" s="26" t="s">
        <v>339</v>
      </c>
      <c r="AH105" s="26" t="s">
        <v>592</v>
      </c>
    </row>
    <row r="106" spans="2:34" x14ac:dyDescent="0.45">
      <c r="B106" s="26" t="s">
        <v>775</v>
      </c>
      <c r="C106" s="26" t="s">
        <v>737</v>
      </c>
      <c r="D106" s="26" t="s">
        <v>266</v>
      </c>
      <c r="E106" s="26" t="s">
        <v>617</v>
      </c>
      <c r="F106" s="26" t="s">
        <v>326</v>
      </c>
      <c r="G106" s="26" t="s">
        <v>53</v>
      </c>
      <c r="H106" s="26" t="s">
        <v>53</v>
      </c>
      <c r="I106" s="26" t="s">
        <v>340</v>
      </c>
      <c r="J106" s="26" t="s">
        <v>340</v>
      </c>
      <c r="K106" s="26" t="s">
        <v>340</v>
      </c>
      <c r="L106" s="26" t="s">
        <v>340</v>
      </c>
      <c r="M106" s="26" t="s">
        <v>340</v>
      </c>
      <c r="N106" s="26" t="s">
        <v>738</v>
      </c>
      <c r="O106" s="26" t="s">
        <v>739</v>
      </c>
      <c r="P106" s="26" t="s">
        <v>740</v>
      </c>
      <c r="Q106" s="26" t="s">
        <v>340</v>
      </c>
      <c r="R106" s="26" t="s">
        <v>320</v>
      </c>
      <c r="S106" s="26" t="s">
        <v>320</v>
      </c>
      <c r="T106" s="26" t="s">
        <v>741</v>
      </c>
      <c r="U106" s="26" t="s">
        <v>742</v>
      </c>
      <c r="V106" s="26" t="s">
        <v>40</v>
      </c>
      <c r="W106" s="26" t="s">
        <v>308</v>
      </c>
      <c r="X106" s="26" t="s">
        <v>308</v>
      </c>
      <c r="Y106" s="26" t="s">
        <v>40</v>
      </c>
      <c r="Z106" s="26" t="s">
        <v>592</v>
      </c>
      <c r="AA106" s="26" t="s">
        <v>592</v>
      </c>
      <c r="AB106" s="26" t="s">
        <v>687</v>
      </c>
      <c r="AC106" s="26" t="s">
        <v>743</v>
      </c>
      <c r="AD106" s="26" t="s">
        <v>702</v>
      </c>
      <c r="AE106" s="26" t="s">
        <v>744</v>
      </c>
      <c r="AF106" s="26" t="s">
        <v>592</v>
      </c>
      <c r="AG106" s="26" t="s">
        <v>337</v>
      </c>
      <c r="AH106" s="26" t="s">
        <v>592</v>
      </c>
    </row>
    <row r="107" spans="2:34" x14ac:dyDescent="0.45">
      <c r="B107" s="26" t="s">
        <v>911</v>
      </c>
      <c r="C107" s="26" t="s">
        <v>953</v>
      </c>
      <c r="D107" s="26" t="s">
        <v>253</v>
      </c>
      <c r="E107" s="26" t="s">
        <v>617</v>
      </c>
      <c r="F107" s="26" t="s">
        <v>337</v>
      </c>
      <c r="G107" s="26" t="s">
        <v>44</v>
      </c>
      <c r="H107" s="26" t="s">
        <v>44</v>
      </c>
      <c r="I107" s="26" t="s">
        <v>340</v>
      </c>
      <c r="J107" s="26" t="s">
        <v>340</v>
      </c>
      <c r="K107" s="26" t="s">
        <v>340</v>
      </c>
      <c r="L107" s="26" t="s">
        <v>340</v>
      </c>
      <c r="M107" s="26" t="s">
        <v>340</v>
      </c>
      <c r="N107" s="26" t="s">
        <v>827</v>
      </c>
      <c r="O107" s="26" t="s">
        <v>1540</v>
      </c>
      <c r="P107" s="26" t="s">
        <v>2564</v>
      </c>
      <c r="Q107" s="26" t="s">
        <v>308</v>
      </c>
      <c r="R107" s="26" t="s">
        <v>336</v>
      </c>
      <c r="S107" s="26" t="s">
        <v>329</v>
      </c>
      <c r="T107" s="26" t="s">
        <v>787</v>
      </c>
      <c r="U107" s="26" t="s">
        <v>719</v>
      </c>
      <c r="V107" s="26" t="s">
        <v>340</v>
      </c>
      <c r="W107" s="26" t="s">
        <v>308</v>
      </c>
      <c r="X107" s="26" t="s">
        <v>308</v>
      </c>
      <c r="Y107" s="26" t="s">
        <v>308</v>
      </c>
      <c r="Z107" s="26" t="s">
        <v>592</v>
      </c>
      <c r="AA107" s="26" t="s">
        <v>592</v>
      </c>
      <c r="AB107" s="26" t="s">
        <v>615</v>
      </c>
      <c r="AC107" s="26" t="s">
        <v>2565</v>
      </c>
      <c r="AD107" s="26" t="s">
        <v>2566</v>
      </c>
      <c r="AE107" s="26" t="s">
        <v>2567</v>
      </c>
      <c r="AF107" s="26" t="s">
        <v>592</v>
      </c>
      <c r="AG107" s="26" t="s">
        <v>339</v>
      </c>
      <c r="AH107" s="26" t="s">
        <v>592</v>
      </c>
    </row>
    <row r="108" spans="2:34" x14ac:dyDescent="0.45">
      <c r="B108" s="26" t="s">
        <v>972</v>
      </c>
      <c r="C108" s="26" t="s">
        <v>1127</v>
      </c>
      <c r="D108" s="26" t="s">
        <v>241</v>
      </c>
      <c r="E108" s="26" t="s">
        <v>610</v>
      </c>
      <c r="F108" s="26" t="s">
        <v>331</v>
      </c>
      <c r="G108" s="26" t="s">
        <v>44</v>
      </c>
      <c r="H108" s="26" t="s">
        <v>44</v>
      </c>
      <c r="I108" s="26" t="s">
        <v>340</v>
      </c>
      <c r="J108" s="26" t="s">
        <v>340</v>
      </c>
      <c r="K108" s="26" t="s">
        <v>340</v>
      </c>
      <c r="L108" s="26" t="s">
        <v>340</v>
      </c>
      <c r="M108" s="26" t="s">
        <v>340</v>
      </c>
      <c r="N108" s="26" t="s">
        <v>340</v>
      </c>
      <c r="O108" s="26" t="s">
        <v>340</v>
      </c>
      <c r="P108" s="26" t="s">
        <v>592</v>
      </c>
      <c r="Q108" s="26" t="s">
        <v>340</v>
      </c>
      <c r="R108" s="26" t="s">
        <v>623</v>
      </c>
      <c r="S108" s="26" t="s">
        <v>327</v>
      </c>
      <c r="T108" s="26" t="s">
        <v>1475</v>
      </c>
      <c r="U108" s="26" t="s">
        <v>2568</v>
      </c>
      <c r="V108" s="26" t="s">
        <v>41</v>
      </c>
      <c r="W108" s="26" t="s">
        <v>340</v>
      </c>
      <c r="X108" s="26" t="s">
        <v>340</v>
      </c>
      <c r="Y108" s="26" t="s">
        <v>41</v>
      </c>
      <c r="Z108" s="26" t="s">
        <v>592</v>
      </c>
      <c r="AA108" s="26" t="s">
        <v>592</v>
      </c>
      <c r="AB108" s="26" t="s">
        <v>717</v>
      </c>
      <c r="AC108" s="26" t="s">
        <v>2542</v>
      </c>
      <c r="AD108" s="26" t="s">
        <v>651</v>
      </c>
      <c r="AE108" s="26" t="s">
        <v>2569</v>
      </c>
      <c r="AF108" s="26" t="s">
        <v>592</v>
      </c>
      <c r="AG108" s="26" t="s">
        <v>347</v>
      </c>
      <c r="AH108" s="26" t="s">
        <v>592</v>
      </c>
    </row>
    <row r="109" spans="2:34" x14ac:dyDescent="0.45">
      <c r="B109" s="26" t="s">
        <v>978</v>
      </c>
      <c r="C109" s="26" t="s">
        <v>1171</v>
      </c>
      <c r="D109" s="26" t="s">
        <v>585</v>
      </c>
      <c r="E109" s="26" t="s">
        <v>610</v>
      </c>
      <c r="F109" s="26" t="s">
        <v>327</v>
      </c>
      <c r="G109" s="26" t="s">
        <v>44</v>
      </c>
      <c r="H109" s="26" t="s">
        <v>42</v>
      </c>
      <c r="I109" s="26" t="s">
        <v>340</v>
      </c>
      <c r="J109" s="26" t="s">
        <v>340</v>
      </c>
      <c r="K109" s="26" t="s">
        <v>340</v>
      </c>
      <c r="L109" s="26" t="s">
        <v>340</v>
      </c>
      <c r="M109" s="26" t="s">
        <v>340</v>
      </c>
      <c r="N109" s="26" t="s">
        <v>340</v>
      </c>
      <c r="O109" s="26" t="s">
        <v>340</v>
      </c>
      <c r="P109" s="26" t="s">
        <v>592</v>
      </c>
      <c r="Q109" s="26" t="s">
        <v>340</v>
      </c>
      <c r="R109" s="26" t="s">
        <v>664</v>
      </c>
      <c r="S109" s="26" t="s">
        <v>634</v>
      </c>
      <c r="T109" s="26" t="s">
        <v>1618</v>
      </c>
      <c r="U109" s="26" t="s">
        <v>2072</v>
      </c>
      <c r="V109" s="26" t="s">
        <v>40</v>
      </c>
      <c r="W109" s="26" t="s">
        <v>340</v>
      </c>
      <c r="X109" s="26" t="s">
        <v>340</v>
      </c>
      <c r="Y109" s="26" t="s">
        <v>40</v>
      </c>
      <c r="Z109" s="26" t="s">
        <v>592</v>
      </c>
      <c r="AA109" s="26" t="s">
        <v>592</v>
      </c>
      <c r="AB109" s="26" t="s">
        <v>717</v>
      </c>
      <c r="AC109" s="26" t="s">
        <v>2570</v>
      </c>
      <c r="AD109" s="26" t="s">
        <v>2571</v>
      </c>
      <c r="AE109" s="26" t="s">
        <v>2103</v>
      </c>
      <c r="AF109" s="26" t="s">
        <v>592</v>
      </c>
      <c r="AG109" s="26" t="s">
        <v>339</v>
      </c>
      <c r="AH109" s="26" t="s">
        <v>592</v>
      </c>
    </row>
    <row r="110" spans="2:34" x14ac:dyDescent="0.45">
      <c r="B110" s="26" t="s">
        <v>982</v>
      </c>
      <c r="C110" s="26" t="s">
        <v>1061</v>
      </c>
      <c r="D110" s="26" t="s">
        <v>249</v>
      </c>
      <c r="E110" s="26" t="s">
        <v>610</v>
      </c>
      <c r="F110" s="26" t="s">
        <v>326</v>
      </c>
      <c r="G110" s="26" t="s">
        <v>44</v>
      </c>
      <c r="H110" s="26" t="s">
        <v>44</v>
      </c>
      <c r="I110" s="26" t="s">
        <v>340</v>
      </c>
      <c r="J110" s="26" t="s">
        <v>340</v>
      </c>
      <c r="K110" s="26" t="s">
        <v>340</v>
      </c>
      <c r="L110" s="26" t="s">
        <v>340</v>
      </c>
      <c r="M110" s="26" t="s">
        <v>340</v>
      </c>
      <c r="N110" s="26" t="s">
        <v>40</v>
      </c>
      <c r="O110" s="26" t="s">
        <v>314</v>
      </c>
      <c r="P110" s="26" t="s">
        <v>1062</v>
      </c>
      <c r="Q110" s="26" t="s">
        <v>308</v>
      </c>
      <c r="R110" s="26" t="s">
        <v>831</v>
      </c>
      <c r="S110" s="26" t="s">
        <v>333</v>
      </c>
      <c r="T110" s="26" t="s">
        <v>1589</v>
      </c>
      <c r="U110" s="26" t="s">
        <v>2572</v>
      </c>
      <c r="V110" s="26" t="s">
        <v>308</v>
      </c>
      <c r="W110" s="26" t="s">
        <v>340</v>
      </c>
      <c r="X110" s="26" t="s">
        <v>340</v>
      </c>
      <c r="Y110" s="26" t="s">
        <v>40</v>
      </c>
      <c r="Z110" s="26" t="s">
        <v>592</v>
      </c>
      <c r="AA110" s="26" t="s">
        <v>592</v>
      </c>
      <c r="AB110" s="26" t="s">
        <v>717</v>
      </c>
      <c r="AC110" s="26" t="s">
        <v>2573</v>
      </c>
      <c r="AD110" s="26" t="s">
        <v>2574</v>
      </c>
      <c r="AE110" s="26" t="s">
        <v>2491</v>
      </c>
      <c r="AF110" s="26" t="s">
        <v>592</v>
      </c>
      <c r="AG110" s="26" t="s">
        <v>337</v>
      </c>
      <c r="AH110" s="26" t="s">
        <v>592</v>
      </c>
    </row>
    <row r="111" spans="2:34" x14ac:dyDescent="0.45">
      <c r="B111" s="26" t="s">
        <v>985</v>
      </c>
      <c r="C111" s="26" t="s">
        <v>825</v>
      </c>
      <c r="D111" s="26" t="s">
        <v>239</v>
      </c>
      <c r="E111" s="26" t="s">
        <v>617</v>
      </c>
      <c r="F111" s="26" t="s">
        <v>331</v>
      </c>
      <c r="G111" s="26" t="s">
        <v>42</v>
      </c>
      <c r="H111" s="26" t="s">
        <v>42</v>
      </c>
      <c r="I111" s="26" t="s">
        <v>340</v>
      </c>
      <c r="J111" s="26" t="s">
        <v>340</v>
      </c>
      <c r="K111" s="26" t="s">
        <v>340</v>
      </c>
      <c r="L111" s="26" t="s">
        <v>340</v>
      </c>
      <c r="M111" s="26" t="s">
        <v>340</v>
      </c>
      <c r="N111" s="26" t="s">
        <v>638</v>
      </c>
      <c r="O111" s="26" t="s">
        <v>1326</v>
      </c>
      <c r="P111" s="26" t="s">
        <v>2311</v>
      </c>
      <c r="Q111" s="26" t="s">
        <v>340</v>
      </c>
      <c r="R111" s="26" t="s">
        <v>322</v>
      </c>
      <c r="S111" s="26" t="s">
        <v>52</v>
      </c>
      <c r="T111" s="26" t="s">
        <v>648</v>
      </c>
      <c r="U111" s="26" t="s">
        <v>2575</v>
      </c>
      <c r="V111" s="26" t="s">
        <v>40</v>
      </c>
      <c r="W111" s="26" t="s">
        <v>340</v>
      </c>
      <c r="X111" s="26" t="s">
        <v>340</v>
      </c>
      <c r="Y111" s="26" t="s">
        <v>40</v>
      </c>
      <c r="Z111" s="26" t="s">
        <v>592</v>
      </c>
      <c r="AA111" s="26" t="s">
        <v>592</v>
      </c>
      <c r="AB111" s="26" t="s">
        <v>706</v>
      </c>
      <c r="AC111" s="26" t="s">
        <v>2491</v>
      </c>
      <c r="AD111" s="26" t="s">
        <v>658</v>
      </c>
      <c r="AE111" s="26" t="s">
        <v>828</v>
      </c>
      <c r="AF111" s="26" t="s">
        <v>592</v>
      </c>
      <c r="AG111" s="26" t="s">
        <v>347</v>
      </c>
      <c r="AH111" s="26" t="s">
        <v>592</v>
      </c>
    </row>
    <row r="112" spans="2:34" x14ac:dyDescent="0.45">
      <c r="B112" s="26" t="s">
        <v>970</v>
      </c>
      <c r="C112" s="26" t="s">
        <v>815</v>
      </c>
      <c r="D112" s="26" t="s">
        <v>250</v>
      </c>
      <c r="E112" s="26" t="s">
        <v>610</v>
      </c>
      <c r="F112" s="26" t="s">
        <v>329</v>
      </c>
      <c r="G112" s="26" t="s">
        <v>44</v>
      </c>
      <c r="H112" s="26" t="s">
        <v>41</v>
      </c>
      <c r="I112" s="26" t="s">
        <v>340</v>
      </c>
      <c r="J112" s="26" t="s">
        <v>340</v>
      </c>
      <c r="K112" s="26" t="s">
        <v>340</v>
      </c>
      <c r="L112" s="26" t="s">
        <v>340</v>
      </c>
      <c r="M112" s="26" t="s">
        <v>340</v>
      </c>
      <c r="N112" s="26" t="s">
        <v>340</v>
      </c>
      <c r="O112" s="26" t="s">
        <v>340</v>
      </c>
      <c r="P112" s="26" t="s">
        <v>592</v>
      </c>
      <c r="Q112" s="26" t="s">
        <v>340</v>
      </c>
      <c r="R112" s="26" t="s">
        <v>333</v>
      </c>
      <c r="S112" s="26" t="s">
        <v>51</v>
      </c>
      <c r="T112" s="26" t="s">
        <v>705</v>
      </c>
      <c r="U112" s="26" t="s">
        <v>2576</v>
      </c>
      <c r="V112" s="26" t="s">
        <v>41</v>
      </c>
      <c r="W112" s="26" t="s">
        <v>340</v>
      </c>
      <c r="X112" s="26" t="s">
        <v>340</v>
      </c>
      <c r="Y112" s="26" t="s">
        <v>41</v>
      </c>
      <c r="Z112" s="26" t="s">
        <v>592</v>
      </c>
      <c r="AA112" s="26" t="s">
        <v>592</v>
      </c>
      <c r="AB112" s="26" t="s">
        <v>706</v>
      </c>
      <c r="AC112" s="26" t="s">
        <v>2109</v>
      </c>
      <c r="AD112" s="26" t="s">
        <v>2110</v>
      </c>
      <c r="AE112" s="26" t="s">
        <v>828</v>
      </c>
      <c r="AF112" s="26" t="s">
        <v>592</v>
      </c>
      <c r="AG112" s="26" t="s">
        <v>666</v>
      </c>
      <c r="AH112" s="26" t="s">
        <v>592</v>
      </c>
    </row>
    <row r="113" spans="2:34" x14ac:dyDescent="0.45">
      <c r="B113" s="26" t="s">
        <v>905</v>
      </c>
      <c r="C113" s="26" t="s">
        <v>994</v>
      </c>
      <c r="D113" s="26" t="s">
        <v>241</v>
      </c>
      <c r="E113" s="26" t="s">
        <v>617</v>
      </c>
      <c r="F113" s="26" t="s">
        <v>329</v>
      </c>
      <c r="G113" s="26" t="s">
        <v>44</v>
      </c>
      <c r="H113" s="26" t="s">
        <v>44</v>
      </c>
      <c r="I113" s="26" t="s">
        <v>340</v>
      </c>
      <c r="J113" s="26" t="s">
        <v>340</v>
      </c>
      <c r="K113" s="26" t="s">
        <v>340</v>
      </c>
      <c r="L113" s="26" t="s">
        <v>340</v>
      </c>
      <c r="M113" s="26" t="s">
        <v>340</v>
      </c>
      <c r="N113" s="26" t="s">
        <v>622</v>
      </c>
      <c r="O113" s="26" t="s">
        <v>1464</v>
      </c>
      <c r="P113" s="26" t="s">
        <v>1301</v>
      </c>
      <c r="Q113" s="26" t="s">
        <v>308</v>
      </c>
      <c r="R113" s="26" t="s">
        <v>335</v>
      </c>
      <c r="S113" s="26" t="s">
        <v>325</v>
      </c>
      <c r="T113" s="26" t="s">
        <v>827</v>
      </c>
      <c r="U113" s="26" t="s">
        <v>2577</v>
      </c>
      <c r="V113" s="26" t="s">
        <v>340</v>
      </c>
      <c r="W113" s="26" t="s">
        <v>40</v>
      </c>
      <c r="X113" s="26" t="s">
        <v>340</v>
      </c>
      <c r="Y113" s="26" t="s">
        <v>308</v>
      </c>
      <c r="Z113" s="26" t="s">
        <v>308</v>
      </c>
      <c r="AA113" s="26" t="s">
        <v>592</v>
      </c>
      <c r="AB113" s="26" t="s">
        <v>726</v>
      </c>
      <c r="AC113" s="26" t="s">
        <v>2112</v>
      </c>
      <c r="AD113" s="26" t="s">
        <v>1886</v>
      </c>
      <c r="AE113" s="26" t="s">
        <v>2578</v>
      </c>
      <c r="AF113" s="26" t="s">
        <v>592</v>
      </c>
      <c r="AG113" s="26" t="s">
        <v>666</v>
      </c>
      <c r="AH113" s="26" t="s">
        <v>592</v>
      </c>
    </row>
    <row r="114" spans="2:34" x14ac:dyDescent="0.45">
      <c r="B114" s="26" t="s">
        <v>993</v>
      </c>
      <c r="C114" s="26" t="s">
        <v>973</v>
      </c>
      <c r="D114" s="26" t="s">
        <v>241</v>
      </c>
      <c r="E114" s="26" t="s">
        <v>670</v>
      </c>
      <c r="F114" s="26" t="s">
        <v>336</v>
      </c>
      <c r="G114" s="26" t="s">
        <v>53</v>
      </c>
      <c r="H114" s="26" t="s">
        <v>41</v>
      </c>
      <c r="I114" s="26" t="s">
        <v>676</v>
      </c>
      <c r="J114" s="26" t="s">
        <v>1046</v>
      </c>
      <c r="K114" s="26" t="s">
        <v>1927</v>
      </c>
      <c r="L114" s="26" t="s">
        <v>43</v>
      </c>
      <c r="M114" s="26" t="s">
        <v>45</v>
      </c>
      <c r="N114" s="26" t="s">
        <v>46</v>
      </c>
      <c r="O114" s="26" t="s">
        <v>620</v>
      </c>
      <c r="P114" s="26" t="s">
        <v>1114</v>
      </c>
      <c r="Q114" s="26" t="s">
        <v>308</v>
      </c>
      <c r="R114" s="26" t="s">
        <v>340</v>
      </c>
      <c r="S114" s="26" t="s">
        <v>340</v>
      </c>
      <c r="T114" s="26" t="s">
        <v>340</v>
      </c>
      <c r="U114" s="26" t="s">
        <v>592</v>
      </c>
      <c r="V114" s="26" t="s">
        <v>340</v>
      </c>
      <c r="W114" s="26" t="s">
        <v>308</v>
      </c>
      <c r="X114" s="26" t="s">
        <v>340</v>
      </c>
      <c r="Y114" s="26" t="s">
        <v>308</v>
      </c>
      <c r="Z114" s="26" t="s">
        <v>592</v>
      </c>
      <c r="AA114" s="26" t="s">
        <v>592</v>
      </c>
      <c r="AB114" s="26" t="s">
        <v>726</v>
      </c>
      <c r="AC114" s="26" t="s">
        <v>1928</v>
      </c>
      <c r="AD114" s="26" t="s">
        <v>749</v>
      </c>
      <c r="AE114" s="26" t="s">
        <v>1913</v>
      </c>
      <c r="AF114" s="26" t="s">
        <v>592</v>
      </c>
      <c r="AG114" s="26" t="s">
        <v>347</v>
      </c>
      <c r="AH114" s="26" t="s">
        <v>592</v>
      </c>
    </row>
    <row r="115" spans="2:34" x14ac:dyDescent="0.45">
      <c r="B115" s="26" t="s">
        <v>773</v>
      </c>
      <c r="C115" s="26" t="s">
        <v>795</v>
      </c>
      <c r="D115" s="26" t="s">
        <v>588</v>
      </c>
      <c r="E115" s="26" t="s">
        <v>610</v>
      </c>
      <c r="F115" s="26" t="s">
        <v>329</v>
      </c>
      <c r="G115" s="26" t="s">
        <v>43</v>
      </c>
      <c r="H115" s="26" t="s">
        <v>43</v>
      </c>
      <c r="I115" s="26" t="s">
        <v>340</v>
      </c>
      <c r="J115" s="26" t="s">
        <v>340</v>
      </c>
      <c r="K115" s="26" t="s">
        <v>340</v>
      </c>
      <c r="L115" s="26" t="s">
        <v>340</v>
      </c>
      <c r="M115" s="26" t="s">
        <v>340</v>
      </c>
      <c r="N115" s="26" t="s">
        <v>41</v>
      </c>
      <c r="O115" s="26" t="s">
        <v>49</v>
      </c>
      <c r="P115" s="26" t="s">
        <v>782</v>
      </c>
      <c r="Q115" s="26" t="s">
        <v>340</v>
      </c>
      <c r="R115" s="26" t="s">
        <v>682</v>
      </c>
      <c r="S115" s="26" t="s">
        <v>729</v>
      </c>
      <c r="T115" s="26" t="s">
        <v>1703</v>
      </c>
      <c r="U115" s="26" t="s">
        <v>2115</v>
      </c>
      <c r="V115" s="26" t="s">
        <v>308</v>
      </c>
      <c r="W115" s="26" t="s">
        <v>308</v>
      </c>
      <c r="X115" s="26" t="s">
        <v>308</v>
      </c>
      <c r="Y115" s="26" t="s">
        <v>308</v>
      </c>
      <c r="Z115" s="26" t="s">
        <v>592</v>
      </c>
      <c r="AA115" s="26" t="s">
        <v>592</v>
      </c>
      <c r="AB115" s="26" t="s">
        <v>726</v>
      </c>
      <c r="AC115" s="26" t="s">
        <v>1884</v>
      </c>
      <c r="AD115" s="26" t="s">
        <v>2116</v>
      </c>
      <c r="AE115" s="26" t="s">
        <v>2104</v>
      </c>
      <c r="AF115" s="26" t="s">
        <v>592</v>
      </c>
      <c r="AG115" s="26" t="s">
        <v>653</v>
      </c>
      <c r="AH115" s="26" t="s">
        <v>592</v>
      </c>
    </row>
    <row r="116" spans="2:34" x14ac:dyDescent="0.45">
      <c r="B116" s="26" t="s">
        <v>930</v>
      </c>
      <c r="C116" s="26" t="s">
        <v>1058</v>
      </c>
      <c r="D116" s="26" t="s">
        <v>253</v>
      </c>
      <c r="E116" s="26" t="s">
        <v>610</v>
      </c>
      <c r="F116" s="26" t="s">
        <v>333</v>
      </c>
      <c r="G116" s="26" t="s">
        <v>44</v>
      </c>
      <c r="H116" s="26" t="s">
        <v>44</v>
      </c>
      <c r="I116" s="26" t="s">
        <v>340</v>
      </c>
      <c r="J116" s="26" t="s">
        <v>340</v>
      </c>
      <c r="K116" s="26" t="s">
        <v>340</v>
      </c>
      <c r="L116" s="26" t="s">
        <v>340</v>
      </c>
      <c r="M116" s="26" t="s">
        <v>340</v>
      </c>
      <c r="N116" s="26" t="s">
        <v>40</v>
      </c>
      <c r="O116" s="26" t="s">
        <v>42</v>
      </c>
      <c r="P116" s="26" t="s">
        <v>1059</v>
      </c>
      <c r="Q116" s="26" t="s">
        <v>340</v>
      </c>
      <c r="R116" s="26" t="s">
        <v>623</v>
      </c>
      <c r="S116" s="26" t="s">
        <v>337</v>
      </c>
      <c r="T116" s="26" t="s">
        <v>1573</v>
      </c>
      <c r="U116" s="26" t="s">
        <v>2579</v>
      </c>
      <c r="V116" s="26" t="s">
        <v>40</v>
      </c>
      <c r="W116" s="26" t="s">
        <v>340</v>
      </c>
      <c r="X116" s="26" t="s">
        <v>340</v>
      </c>
      <c r="Y116" s="26" t="s">
        <v>40</v>
      </c>
      <c r="Z116" s="26" t="s">
        <v>592</v>
      </c>
      <c r="AA116" s="26" t="s">
        <v>592</v>
      </c>
      <c r="AB116" s="26" t="s">
        <v>726</v>
      </c>
      <c r="AC116" s="26" t="s">
        <v>2453</v>
      </c>
      <c r="AD116" s="26" t="s">
        <v>2130</v>
      </c>
      <c r="AE116" s="26" t="s">
        <v>2109</v>
      </c>
      <c r="AF116" s="26" t="s">
        <v>592</v>
      </c>
      <c r="AG116" s="26" t="s">
        <v>729</v>
      </c>
      <c r="AH116" s="26" t="s">
        <v>592</v>
      </c>
    </row>
    <row r="117" spans="2:34" x14ac:dyDescent="0.45">
      <c r="B117" s="26" t="s">
        <v>1003</v>
      </c>
      <c r="C117" s="26" t="s">
        <v>929</v>
      </c>
      <c r="D117" s="26" t="s">
        <v>255</v>
      </c>
      <c r="E117" s="26" t="s">
        <v>670</v>
      </c>
      <c r="F117" s="26" t="s">
        <v>634</v>
      </c>
      <c r="G117" s="26" t="s">
        <v>42</v>
      </c>
      <c r="H117" s="26" t="s">
        <v>41</v>
      </c>
      <c r="I117" s="26" t="s">
        <v>868</v>
      </c>
      <c r="J117" s="26" t="s">
        <v>1003</v>
      </c>
      <c r="K117" s="26" t="s">
        <v>906</v>
      </c>
      <c r="L117" s="26" t="s">
        <v>41</v>
      </c>
      <c r="M117" s="26" t="s">
        <v>41</v>
      </c>
      <c r="N117" s="26" t="s">
        <v>314</v>
      </c>
      <c r="O117" s="26" t="s">
        <v>827</v>
      </c>
      <c r="P117" s="26" t="s">
        <v>931</v>
      </c>
      <c r="Q117" s="26" t="s">
        <v>340</v>
      </c>
      <c r="R117" s="26" t="s">
        <v>340</v>
      </c>
      <c r="S117" s="26" t="s">
        <v>340</v>
      </c>
      <c r="T117" s="26" t="s">
        <v>340</v>
      </c>
      <c r="U117" s="26" t="s">
        <v>592</v>
      </c>
      <c r="V117" s="26" t="s">
        <v>340</v>
      </c>
      <c r="W117" s="26" t="s">
        <v>41</v>
      </c>
      <c r="X117" s="26" t="s">
        <v>340</v>
      </c>
      <c r="Y117" s="26" t="s">
        <v>340</v>
      </c>
      <c r="Z117" s="26" t="s">
        <v>592</v>
      </c>
      <c r="AA117" s="26" t="s">
        <v>592</v>
      </c>
      <c r="AB117" s="26" t="s">
        <v>803</v>
      </c>
      <c r="AC117" s="26" t="s">
        <v>932</v>
      </c>
      <c r="AD117" s="26" t="s">
        <v>933</v>
      </c>
      <c r="AE117" s="26" t="s">
        <v>934</v>
      </c>
      <c r="AF117" s="26" t="s">
        <v>592</v>
      </c>
      <c r="AG117" s="26" t="s">
        <v>666</v>
      </c>
      <c r="AH117" s="26" t="s">
        <v>592</v>
      </c>
    </row>
    <row r="118" spans="2:34" x14ac:dyDescent="0.45">
      <c r="B118" s="26" t="s">
        <v>633</v>
      </c>
      <c r="C118" s="26" t="s">
        <v>1105</v>
      </c>
      <c r="D118" s="26" t="s">
        <v>254</v>
      </c>
      <c r="E118" s="26" t="s">
        <v>610</v>
      </c>
      <c r="F118" s="26" t="s">
        <v>347</v>
      </c>
      <c r="G118" s="26" t="s">
        <v>44</v>
      </c>
      <c r="H118" s="26" t="s">
        <v>44</v>
      </c>
      <c r="I118" s="26" t="s">
        <v>340</v>
      </c>
      <c r="J118" s="26" t="s">
        <v>340</v>
      </c>
      <c r="K118" s="26" t="s">
        <v>340</v>
      </c>
      <c r="L118" s="26" t="s">
        <v>340</v>
      </c>
      <c r="M118" s="26" t="s">
        <v>340</v>
      </c>
      <c r="N118" s="26" t="s">
        <v>340</v>
      </c>
      <c r="O118" s="26" t="s">
        <v>340</v>
      </c>
      <c r="P118" s="26" t="s">
        <v>592</v>
      </c>
      <c r="Q118" s="26" t="s">
        <v>340</v>
      </c>
      <c r="R118" s="26" t="s">
        <v>747</v>
      </c>
      <c r="S118" s="26" t="s">
        <v>620</v>
      </c>
      <c r="T118" s="26" t="s">
        <v>1773</v>
      </c>
      <c r="U118" s="26" t="s">
        <v>2484</v>
      </c>
      <c r="V118" s="26" t="s">
        <v>340</v>
      </c>
      <c r="W118" s="26" t="s">
        <v>340</v>
      </c>
      <c r="X118" s="26" t="s">
        <v>340</v>
      </c>
      <c r="Y118" s="26" t="s">
        <v>340</v>
      </c>
      <c r="Z118" s="26" t="s">
        <v>592</v>
      </c>
      <c r="AA118" s="26" t="s">
        <v>592</v>
      </c>
      <c r="AB118" s="26" t="s">
        <v>682</v>
      </c>
      <c r="AC118" s="26" t="s">
        <v>650</v>
      </c>
      <c r="AD118" s="26" t="s">
        <v>2082</v>
      </c>
      <c r="AE118" s="26" t="s">
        <v>2580</v>
      </c>
      <c r="AF118" s="26" t="s">
        <v>592</v>
      </c>
      <c r="AG118" s="26" t="s">
        <v>662</v>
      </c>
      <c r="AH118" s="26" t="s">
        <v>592</v>
      </c>
    </row>
    <row r="119" spans="2:34" x14ac:dyDescent="0.45">
      <c r="B119" s="26" t="s">
        <v>855</v>
      </c>
      <c r="C119" s="26" t="s">
        <v>861</v>
      </c>
      <c r="D119" s="26" t="s">
        <v>259</v>
      </c>
      <c r="E119" s="26" t="s">
        <v>617</v>
      </c>
      <c r="F119" s="26" t="s">
        <v>331</v>
      </c>
      <c r="G119" s="26" t="s">
        <v>43</v>
      </c>
      <c r="H119" s="26" t="s">
        <v>308</v>
      </c>
      <c r="I119" s="26" t="s">
        <v>340</v>
      </c>
      <c r="J119" s="26" t="s">
        <v>340</v>
      </c>
      <c r="K119" s="26" t="s">
        <v>340</v>
      </c>
      <c r="L119" s="26" t="s">
        <v>340</v>
      </c>
      <c r="M119" s="26" t="s">
        <v>340</v>
      </c>
      <c r="N119" s="26" t="s">
        <v>747</v>
      </c>
      <c r="O119" s="26" t="s">
        <v>870</v>
      </c>
      <c r="P119" s="26" t="s">
        <v>2581</v>
      </c>
      <c r="Q119" s="26" t="s">
        <v>41</v>
      </c>
      <c r="R119" s="26" t="s">
        <v>327</v>
      </c>
      <c r="S119" s="26" t="s">
        <v>323</v>
      </c>
      <c r="T119" s="26" t="s">
        <v>676</v>
      </c>
      <c r="U119" s="26" t="s">
        <v>1916</v>
      </c>
      <c r="V119" s="26" t="s">
        <v>340</v>
      </c>
      <c r="W119" s="26" t="s">
        <v>308</v>
      </c>
      <c r="X119" s="26" t="s">
        <v>340</v>
      </c>
      <c r="Y119" s="26" t="s">
        <v>41</v>
      </c>
      <c r="Z119" s="26" t="s">
        <v>592</v>
      </c>
      <c r="AA119" s="26" t="s">
        <v>592</v>
      </c>
      <c r="AB119" s="26" t="s">
        <v>623</v>
      </c>
      <c r="AC119" s="26" t="s">
        <v>2582</v>
      </c>
      <c r="AD119" s="26" t="s">
        <v>2583</v>
      </c>
      <c r="AE119" s="26" t="s">
        <v>2584</v>
      </c>
      <c r="AF119" s="26" t="s">
        <v>592</v>
      </c>
      <c r="AG119" s="26" t="s">
        <v>729</v>
      </c>
      <c r="AH119" s="26" t="s">
        <v>592</v>
      </c>
    </row>
    <row r="120" spans="2:34" x14ac:dyDescent="0.45">
      <c r="B120" s="26" t="s">
        <v>1013</v>
      </c>
      <c r="C120" s="26" t="s">
        <v>961</v>
      </c>
      <c r="D120" s="26" t="s">
        <v>589</v>
      </c>
      <c r="E120" s="26" t="s">
        <v>617</v>
      </c>
      <c r="F120" s="26" t="s">
        <v>329</v>
      </c>
      <c r="G120" s="26" t="s">
        <v>43</v>
      </c>
      <c r="H120" s="26" t="s">
        <v>340</v>
      </c>
      <c r="I120" s="26" t="s">
        <v>340</v>
      </c>
      <c r="J120" s="26" t="s">
        <v>340</v>
      </c>
      <c r="K120" s="26" t="s">
        <v>340</v>
      </c>
      <c r="L120" s="26" t="s">
        <v>340</v>
      </c>
      <c r="M120" s="26" t="s">
        <v>340</v>
      </c>
      <c r="N120" s="26" t="s">
        <v>682</v>
      </c>
      <c r="O120" s="26" t="s">
        <v>1122</v>
      </c>
      <c r="P120" s="26" t="s">
        <v>2585</v>
      </c>
      <c r="Q120" s="26" t="s">
        <v>308</v>
      </c>
      <c r="R120" s="26" t="s">
        <v>51</v>
      </c>
      <c r="S120" s="26" t="s">
        <v>46</v>
      </c>
      <c r="T120" s="26" t="s">
        <v>1017</v>
      </c>
      <c r="U120" s="26" t="s">
        <v>2586</v>
      </c>
      <c r="V120" s="26" t="s">
        <v>40</v>
      </c>
      <c r="W120" s="26" t="s">
        <v>340</v>
      </c>
      <c r="X120" s="26" t="s">
        <v>340</v>
      </c>
      <c r="Y120" s="26" t="s">
        <v>41</v>
      </c>
      <c r="Z120" s="26" t="s">
        <v>592</v>
      </c>
      <c r="AA120" s="26" t="s">
        <v>592</v>
      </c>
      <c r="AB120" s="26" t="s">
        <v>623</v>
      </c>
      <c r="AC120" s="26" t="s">
        <v>801</v>
      </c>
      <c r="AD120" s="26" t="s">
        <v>2156</v>
      </c>
      <c r="AE120" s="26" t="s">
        <v>2167</v>
      </c>
      <c r="AF120" s="26" t="s">
        <v>592</v>
      </c>
      <c r="AG120" s="26" t="s">
        <v>653</v>
      </c>
      <c r="AH120" s="26" t="s">
        <v>592</v>
      </c>
    </row>
    <row r="121" spans="2:34" x14ac:dyDescent="0.45">
      <c r="B121" s="26" t="s">
        <v>1017</v>
      </c>
      <c r="C121" s="26" t="s">
        <v>1109</v>
      </c>
      <c r="D121" s="26" t="s">
        <v>250</v>
      </c>
      <c r="E121" s="26" t="s">
        <v>617</v>
      </c>
      <c r="F121" s="26" t="s">
        <v>337</v>
      </c>
      <c r="G121" s="26" t="s">
        <v>44</v>
      </c>
      <c r="H121" s="26" t="s">
        <v>340</v>
      </c>
      <c r="I121" s="26" t="s">
        <v>340</v>
      </c>
      <c r="J121" s="26" t="s">
        <v>340</v>
      </c>
      <c r="K121" s="26" t="s">
        <v>340</v>
      </c>
      <c r="L121" s="26" t="s">
        <v>340</v>
      </c>
      <c r="M121" s="26" t="s">
        <v>340</v>
      </c>
      <c r="N121" s="26" t="s">
        <v>687</v>
      </c>
      <c r="O121" s="26" t="s">
        <v>886</v>
      </c>
      <c r="P121" s="26" t="s">
        <v>2587</v>
      </c>
      <c r="Q121" s="26" t="s">
        <v>41</v>
      </c>
      <c r="R121" s="26" t="s">
        <v>45</v>
      </c>
      <c r="S121" s="26" t="s">
        <v>44</v>
      </c>
      <c r="T121" s="26" t="s">
        <v>831</v>
      </c>
      <c r="U121" s="26" t="s">
        <v>2139</v>
      </c>
      <c r="V121" s="26" t="s">
        <v>340</v>
      </c>
      <c r="W121" s="26" t="s">
        <v>308</v>
      </c>
      <c r="X121" s="26" t="s">
        <v>340</v>
      </c>
      <c r="Y121" s="26" t="s">
        <v>41</v>
      </c>
      <c r="Z121" s="26" t="s">
        <v>592</v>
      </c>
      <c r="AA121" s="26" t="s">
        <v>592</v>
      </c>
      <c r="AB121" s="26" t="s">
        <v>747</v>
      </c>
      <c r="AC121" s="26" t="s">
        <v>1940</v>
      </c>
      <c r="AD121" s="26" t="s">
        <v>2588</v>
      </c>
      <c r="AE121" s="26" t="s">
        <v>2168</v>
      </c>
      <c r="AF121" s="26" t="s">
        <v>592</v>
      </c>
      <c r="AG121" s="26" t="s">
        <v>662</v>
      </c>
      <c r="AH121" s="26" t="s">
        <v>592</v>
      </c>
    </row>
    <row r="122" spans="2:34" x14ac:dyDescent="0.45">
      <c r="B122" s="26" t="s">
        <v>921</v>
      </c>
      <c r="C122" s="26" t="s">
        <v>979</v>
      </c>
      <c r="D122" s="26" t="s">
        <v>589</v>
      </c>
      <c r="E122" s="26" t="s">
        <v>617</v>
      </c>
      <c r="F122" s="26" t="s">
        <v>337</v>
      </c>
      <c r="G122" s="26" t="s">
        <v>43</v>
      </c>
      <c r="H122" s="26" t="s">
        <v>43</v>
      </c>
      <c r="I122" s="26" t="s">
        <v>340</v>
      </c>
      <c r="J122" s="26" t="s">
        <v>340</v>
      </c>
      <c r="K122" s="26" t="s">
        <v>340</v>
      </c>
      <c r="L122" s="26" t="s">
        <v>340</v>
      </c>
      <c r="M122" s="26" t="s">
        <v>340</v>
      </c>
      <c r="N122" s="26" t="s">
        <v>680</v>
      </c>
      <c r="O122" s="26" t="s">
        <v>841</v>
      </c>
      <c r="P122" s="26" t="s">
        <v>2102</v>
      </c>
      <c r="Q122" s="26" t="s">
        <v>40</v>
      </c>
      <c r="R122" s="26" t="s">
        <v>50</v>
      </c>
      <c r="S122" s="26" t="s">
        <v>45</v>
      </c>
      <c r="T122" s="26" t="s">
        <v>765</v>
      </c>
      <c r="U122" s="26" t="s">
        <v>2061</v>
      </c>
      <c r="V122" s="26" t="s">
        <v>340</v>
      </c>
      <c r="W122" s="26" t="s">
        <v>340</v>
      </c>
      <c r="X122" s="26" t="s">
        <v>340</v>
      </c>
      <c r="Y122" s="26" t="s">
        <v>40</v>
      </c>
      <c r="Z122" s="26" t="s">
        <v>592</v>
      </c>
      <c r="AA122" s="26" t="s">
        <v>592</v>
      </c>
      <c r="AB122" s="26" t="s">
        <v>758</v>
      </c>
      <c r="AC122" s="26" t="s">
        <v>2164</v>
      </c>
      <c r="AD122" s="26" t="s">
        <v>732</v>
      </c>
      <c r="AE122" s="26" t="s">
        <v>2589</v>
      </c>
      <c r="AF122" s="26" t="s">
        <v>592</v>
      </c>
      <c r="AG122" s="26" t="s">
        <v>704</v>
      </c>
      <c r="AH122" s="26" t="s">
        <v>592</v>
      </c>
    </row>
    <row r="123" spans="2:34" x14ac:dyDescent="0.45">
      <c r="B123" s="26" t="s">
        <v>648</v>
      </c>
      <c r="C123" s="26" t="s">
        <v>1226</v>
      </c>
      <c r="D123" s="26" t="s">
        <v>255</v>
      </c>
      <c r="E123" s="26" t="s">
        <v>770</v>
      </c>
      <c r="F123" s="26" t="s">
        <v>327</v>
      </c>
      <c r="G123" s="26" t="s">
        <v>44</v>
      </c>
      <c r="H123" s="26" t="s">
        <v>44</v>
      </c>
      <c r="I123" s="26" t="s">
        <v>340</v>
      </c>
      <c r="J123" s="26" t="s">
        <v>340</v>
      </c>
      <c r="K123" s="26" t="s">
        <v>340</v>
      </c>
      <c r="L123" s="26" t="s">
        <v>340</v>
      </c>
      <c r="M123" s="26" t="s">
        <v>340</v>
      </c>
      <c r="N123" s="26" t="s">
        <v>340</v>
      </c>
      <c r="O123" s="26" t="s">
        <v>340</v>
      </c>
      <c r="P123" s="26" t="s">
        <v>592</v>
      </c>
      <c r="Q123" s="26" t="s">
        <v>340</v>
      </c>
      <c r="R123" s="26" t="s">
        <v>666</v>
      </c>
      <c r="S123" s="26" t="s">
        <v>322</v>
      </c>
      <c r="T123" s="26" t="s">
        <v>1212</v>
      </c>
      <c r="U123" s="26" t="s">
        <v>2142</v>
      </c>
      <c r="V123" s="26" t="s">
        <v>53</v>
      </c>
      <c r="W123" s="26" t="s">
        <v>340</v>
      </c>
      <c r="X123" s="26" t="s">
        <v>340</v>
      </c>
      <c r="Y123" s="26" t="s">
        <v>53</v>
      </c>
      <c r="Z123" s="26" t="s">
        <v>592</v>
      </c>
      <c r="AA123" s="26" t="s">
        <v>592</v>
      </c>
      <c r="AB123" s="26" t="s">
        <v>758</v>
      </c>
      <c r="AC123" s="26" t="s">
        <v>2114</v>
      </c>
      <c r="AD123" s="26" t="s">
        <v>2590</v>
      </c>
      <c r="AE123" s="26" t="s">
        <v>1939</v>
      </c>
      <c r="AF123" s="26" t="s">
        <v>592</v>
      </c>
      <c r="AG123" s="26" t="s">
        <v>49</v>
      </c>
      <c r="AH123" s="26" t="s">
        <v>592</v>
      </c>
    </row>
    <row r="124" spans="2:34" x14ac:dyDescent="0.45">
      <c r="B124" s="26" t="s">
        <v>679</v>
      </c>
      <c r="C124" s="26" t="s">
        <v>1113</v>
      </c>
      <c r="D124" s="26" t="s">
        <v>250</v>
      </c>
      <c r="E124" s="26" t="s">
        <v>617</v>
      </c>
      <c r="F124" s="26" t="s">
        <v>331</v>
      </c>
      <c r="G124" s="26" t="s">
        <v>44</v>
      </c>
      <c r="H124" s="26" t="s">
        <v>44</v>
      </c>
      <c r="I124" s="26" t="s">
        <v>340</v>
      </c>
      <c r="J124" s="26" t="s">
        <v>340</v>
      </c>
      <c r="K124" s="26" t="s">
        <v>340</v>
      </c>
      <c r="L124" s="26" t="s">
        <v>340</v>
      </c>
      <c r="M124" s="26" t="s">
        <v>340</v>
      </c>
      <c r="N124" s="26" t="s">
        <v>868</v>
      </c>
      <c r="O124" s="26" t="s">
        <v>700</v>
      </c>
      <c r="P124" s="26" t="s">
        <v>2591</v>
      </c>
      <c r="Q124" s="26" t="s">
        <v>308</v>
      </c>
      <c r="R124" s="26" t="s">
        <v>316</v>
      </c>
      <c r="S124" s="26" t="s">
        <v>48</v>
      </c>
      <c r="T124" s="26" t="s">
        <v>758</v>
      </c>
      <c r="U124" s="26" t="s">
        <v>2592</v>
      </c>
      <c r="V124" s="26" t="s">
        <v>308</v>
      </c>
      <c r="W124" s="26" t="s">
        <v>340</v>
      </c>
      <c r="X124" s="26" t="s">
        <v>340</v>
      </c>
      <c r="Y124" s="26" t="s">
        <v>40</v>
      </c>
      <c r="Z124" s="26" t="s">
        <v>592</v>
      </c>
      <c r="AA124" s="26" t="s">
        <v>592</v>
      </c>
      <c r="AB124" s="26" t="s">
        <v>758</v>
      </c>
      <c r="AC124" s="26" t="s">
        <v>2593</v>
      </c>
      <c r="AD124" s="26" t="s">
        <v>1911</v>
      </c>
      <c r="AE124" s="26" t="s">
        <v>2148</v>
      </c>
      <c r="AF124" s="26" t="s">
        <v>592</v>
      </c>
      <c r="AG124" s="26" t="s">
        <v>634</v>
      </c>
      <c r="AH124" s="26" t="s">
        <v>592</v>
      </c>
    </row>
    <row r="125" spans="2:34" x14ac:dyDescent="0.45">
      <c r="B125" s="26" t="s">
        <v>54</v>
      </c>
      <c r="C125" s="26" t="s">
        <v>593</v>
      </c>
      <c r="D125" s="26" t="s">
        <v>55</v>
      </c>
      <c r="E125" s="26" t="s">
        <v>594</v>
      </c>
      <c r="F125" s="26" t="s">
        <v>595</v>
      </c>
      <c r="G125" s="26" t="s">
        <v>56</v>
      </c>
      <c r="H125" s="26" t="s">
        <v>596</v>
      </c>
      <c r="I125" s="26" t="s">
        <v>64</v>
      </c>
      <c r="J125" s="26" t="s">
        <v>65</v>
      </c>
      <c r="K125" s="26" t="s">
        <v>58</v>
      </c>
      <c r="L125" s="26" t="s">
        <v>66</v>
      </c>
      <c r="M125" s="26" t="s">
        <v>67</v>
      </c>
      <c r="N125" s="26" t="s">
        <v>65</v>
      </c>
      <c r="O125" s="26" t="s">
        <v>58</v>
      </c>
      <c r="P125" s="26" t="s">
        <v>69</v>
      </c>
      <c r="Q125" s="26" t="s">
        <v>66</v>
      </c>
      <c r="R125" s="26" t="s">
        <v>597</v>
      </c>
      <c r="S125" s="26" t="s">
        <v>598</v>
      </c>
      <c r="T125" s="26" t="s">
        <v>58</v>
      </c>
      <c r="U125" s="26" t="s">
        <v>599</v>
      </c>
      <c r="V125" s="26" t="s">
        <v>66</v>
      </c>
      <c r="W125" s="26" t="s">
        <v>157</v>
      </c>
      <c r="X125" s="26" t="s">
        <v>62</v>
      </c>
      <c r="Y125" s="26" t="s">
        <v>66</v>
      </c>
      <c r="Z125" s="26" t="s">
        <v>147</v>
      </c>
      <c r="AA125" s="26" t="s">
        <v>600</v>
      </c>
      <c r="AB125" s="26" t="s">
        <v>601</v>
      </c>
      <c r="AC125" s="26" t="s">
        <v>602</v>
      </c>
      <c r="AD125" s="26" t="s">
        <v>603</v>
      </c>
      <c r="AE125" s="26" t="s">
        <v>604</v>
      </c>
      <c r="AF125" s="26" t="s">
        <v>605</v>
      </c>
      <c r="AG125" s="26" t="s">
        <v>606</v>
      </c>
      <c r="AH125" s="26" t="s">
        <v>607</v>
      </c>
    </row>
    <row r="126" spans="2:34" x14ac:dyDescent="0.45">
      <c r="B126" s="26" t="s">
        <v>1028</v>
      </c>
      <c r="C126" s="26" t="s">
        <v>998</v>
      </c>
      <c r="D126" s="26" t="s">
        <v>229</v>
      </c>
      <c r="E126" s="26" t="s">
        <v>610</v>
      </c>
      <c r="F126" s="26" t="s">
        <v>325</v>
      </c>
      <c r="G126" s="26" t="s">
        <v>44</v>
      </c>
      <c r="H126" s="26" t="s">
        <v>53</v>
      </c>
      <c r="I126" s="26" t="s">
        <v>340</v>
      </c>
      <c r="J126" s="26" t="s">
        <v>340</v>
      </c>
      <c r="K126" s="26" t="s">
        <v>340</v>
      </c>
      <c r="L126" s="26" t="s">
        <v>340</v>
      </c>
      <c r="M126" s="26" t="s">
        <v>340</v>
      </c>
      <c r="N126" s="26" t="s">
        <v>40</v>
      </c>
      <c r="O126" s="26" t="s">
        <v>50</v>
      </c>
      <c r="P126" s="26" t="s">
        <v>1317</v>
      </c>
      <c r="Q126" s="26" t="s">
        <v>340</v>
      </c>
      <c r="R126" s="26" t="s">
        <v>682</v>
      </c>
      <c r="S126" s="26" t="s">
        <v>333</v>
      </c>
      <c r="T126" s="26" t="s">
        <v>867</v>
      </c>
      <c r="U126" s="26" t="s">
        <v>2475</v>
      </c>
      <c r="V126" s="26" t="s">
        <v>40</v>
      </c>
      <c r="W126" s="26" t="s">
        <v>308</v>
      </c>
      <c r="X126" s="26" t="s">
        <v>308</v>
      </c>
      <c r="Y126" s="26" t="s">
        <v>40</v>
      </c>
      <c r="Z126" s="26" t="s">
        <v>40</v>
      </c>
      <c r="AA126" s="26" t="s">
        <v>592</v>
      </c>
      <c r="AB126" s="26" t="s">
        <v>762</v>
      </c>
      <c r="AC126" s="26" t="s">
        <v>2594</v>
      </c>
      <c r="AD126" s="26" t="s">
        <v>2595</v>
      </c>
      <c r="AE126" s="26" t="s">
        <v>2108</v>
      </c>
      <c r="AF126" s="26" t="s">
        <v>592</v>
      </c>
      <c r="AG126" s="26" t="s">
        <v>634</v>
      </c>
      <c r="AH126" s="26" t="s">
        <v>592</v>
      </c>
    </row>
    <row r="127" spans="2:34" x14ac:dyDescent="0.45">
      <c r="B127" s="26" t="s">
        <v>671</v>
      </c>
      <c r="C127" s="26" t="s">
        <v>1642</v>
      </c>
      <c r="D127" s="26" t="s">
        <v>590</v>
      </c>
      <c r="E127" s="26" t="s">
        <v>670</v>
      </c>
      <c r="F127" s="26" t="s">
        <v>666</v>
      </c>
      <c r="G127" s="26" t="s">
        <v>53</v>
      </c>
      <c r="H127" s="26" t="s">
        <v>40</v>
      </c>
      <c r="I127" s="26" t="s">
        <v>611</v>
      </c>
      <c r="J127" s="26" t="s">
        <v>794</v>
      </c>
      <c r="K127" s="26" t="s">
        <v>2596</v>
      </c>
      <c r="L127" s="26" t="s">
        <v>53</v>
      </c>
      <c r="M127" s="26" t="s">
        <v>308</v>
      </c>
      <c r="N127" s="26" t="s">
        <v>47</v>
      </c>
      <c r="O127" s="26" t="s">
        <v>803</v>
      </c>
      <c r="P127" s="26" t="s">
        <v>2597</v>
      </c>
      <c r="Q127" s="26" t="s">
        <v>340</v>
      </c>
      <c r="R127" s="26" t="s">
        <v>340</v>
      </c>
      <c r="S127" s="26" t="s">
        <v>340</v>
      </c>
      <c r="T127" s="26" t="s">
        <v>340</v>
      </c>
      <c r="U127" s="26" t="s">
        <v>592</v>
      </c>
      <c r="V127" s="26" t="s">
        <v>340</v>
      </c>
      <c r="W127" s="26" t="s">
        <v>308</v>
      </c>
      <c r="X127" s="26" t="s">
        <v>308</v>
      </c>
      <c r="Y127" s="26" t="s">
        <v>340</v>
      </c>
      <c r="Z127" s="26" t="s">
        <v>592</v>
      </c>
      <c r="AA127" s="26" t="s">
        <v>592</v>
      </c>
      <c r="AB127" s="26" t="s">
        <v>765</v>
      </c>
      <c r="AC127" s="26" t="s">
        <v>2144</v>
      </c>
      <c r="AD127" s="26" t="s">
        <v>1936</v>
      </c>
      <c r="AE127" s="26" t="s">
        <v>2598</v>
      </c>
      <c r="AF127" s="26" t="s">
        <v>592</v>
      </c>
      <c r="AG127" s="26" t="s">
        <v>729</v>
      </c>
      <c r="AH127" s="26" t="s">
        <v>592</v>
      </c>
    </row>
    <row r="128" spans="2:34" x14ac:dyDescent="0.45">
      <c r="B128" s="26" t="s">
        <v>689</v>
      </c>
      <c r="C128" s="26" t="s">
        <v>1006</v>
      </c>
      <c r="D128" s="26" t="s">
        <v>246</v>
      </c>
      <c r="E128" s="26" t="s">
        <v>610</v>
      </c>
      <c r="F128" s="26" t="s">
        <v>327</v>
      </c>
      <c r="G128" s="26" t="s">
        <v>44</v>
      </c>
      <c r="H128" s="26" t="s">
        <v>43</v>
      </c>
      <c r="I128" s="26" t="s">
        <v>340</v>
      </c>
      <c r="J128" s="26" t="s">
        <v>340</v>
      </c>
      <c r="K128" s="26" t="s">
        <v>340</v>
      </c>
      <c r="L128" s="26" t="s">
        <v>340</v>
      </c>
      <c r="M128" s="26" t="s">
        <v>340</v>
      </c>
      <c r="N128" s="26" t="s">
        <v>41</v>
      </c>
      <c r="O128" s="26" t="s">
        <v>308</v>
      </c>
      <c r="P128" s="26" t="s">
        <v>1943</v>
      </c>
      <c r="Q128" s="26" t="s">
        <v>340</v>
      </c>
      <c r="R128" s="26" t="s">
        <v>337</v>
      </c>
      <c r="S128" s="26" t="s">
        <v>316</v>
      </c>
      <c r="T128" s="26" t="s">
        <v>1414</v>
      </c>
      <c r="U128" s="26" t="s">
        <v>1425</v>
      </c>
      <c r="V128" s="26" t="s">
        <v>40</v>
      </c>
      <c r="W128" s="26" t="s">
        <v>340</v>
      </c>
      <c r="X128" s="26" t="s">
        <v>340</v>
      </c>
      <c r="Y128" s="26" t="s">
        <v>40</v>
      </c>
      <c r="Z128" s="26" t="s">
        <v>592</v>
      </c>
      <c r="AA128" s="26" t="s">
        <v>592</v>
      </c>
      <c r="AB128" s="26" t="s">
        <v>765</v>
      </c>
      <c r="AC128" s="26" t="s">
        <v>813</v>
      </c>
      <c r="AD128" s="26" t="s">
        <v>784</v>
      </c>
      <c r="AE128" s="26" t="s">
        <v>888</v>
      </c>
      <c r="AF128" s="26" t="s">
        <v>592</v>
      </c>
      <c r="AG128" s="26" t="s">
        <v>704</v>
      </c>
      <c r="AH128" s="26" t="s">
        <v>592</v>
      </c>
    </row>
    <row r="129" spans="2:34" x14ac:dyDescent="0.45">
      <c r="B129" s="26" t="s">
        <v>787</v>
      </c>
      <c r="C129" s="26" t="s">
        <v>938</v>
      </c>
      <c r="D129" s="26" t="s">
        <v>267</v>
      </c>
      <c r="E129" s="26" t="s">
        <v>670</v>
      </c>
      <c r="F129" s="26" t="s">
        <v>347</v>
      </c>
      <c r="G129" s="26" t="s">
        <v>41</v>
      </c>
      <c r="H129" s="26" t="s">
        <v>40</v>
      </c>
      <c r="I129" s="26" t="s">
        <v>653</v>
      </c>
      <c r="J129" s="26" t="s">
        <v>664</v>
      </c>
      <c r="K129" s="26" t="s">
        <v>1709</v>
      </c>
      <c r="L129" s="26" t="s">
        <v>41</v>
      </c>
      <c r="M129" s="26" t="s">
        <v>40</v>
      </c>
      <c r="N129" s="26" t="s">
        <v>47</v>
      </c>
      <c r="O129" s="26" t="s">
        <v>827</v>
      </c>
      <c r="P129" s="26" t="s">
        <v>2599</v>
      </c>
      <c r="Q129" s="26" t="s">
        <v>308</v>
      </c>
      <c r="R129" s="26" t="s">
        <v>340</v>
      </c>
      <c r="S129" s="26" t="s">
        <v>340</v>
      </c>
      <c r="T129" s="26" t="s">
        <v>340</v>
      </c>
      <c r="U129" s="26" t="s">
        <v>592</v>
      </c>
      <c r="V129" s="26" t="s">
        <v>340</v>
      </c>
      <c r="W129" s="26" t="s">
        <v>308</v>
      </c>
      <c r="X129" s="26" t="s">
        <v>308</v>
      </c>
      <c r="Y129" s="26" t="s">
        <v>308</v>
      </c>
      <c r="Z129" s="26" t="s">
        <v>592</v>
      </c>
      <c r="AA129" s="26" t="s">
        <v>308</v>
      </c>
      <c r="AB129" s="26" t="s">
        <v>785</v>
      </c>
      <c r="AC129" s="26" t="s">
        <v>1009</v>
      </c>
      <c r="AD129" s="26" t="s">
        <v>2600</v>
      </c>
      <c r="AE129" s="26" t="s">
        <v>820</v>
      </c>
      <c r="AF129" s="26" t="s">
        <v>592</v>
      </c>
      <c r="AG129" s="26" t="s">
        <v>653</v>
      </c>
      <c r="AH129" s="26" t="s">
        <v>592</v>
      </c>
    </row>
    <row r="130" spans="2:34" x14ac:dyDescent="0.45">
      <c r="B130" s="26" t="s">
        <v>1046</v>
      </c>
      <c r="C130" s="26" t="s">
        <v>802</v>
      </c>
      <c r="D130" s="26" t="s">
        <v>265</v>
      </c>
      <c r="E130" s="26" t="s">
        <v>770</v>
      </c>
      <c r="F130" s="26" t="s">
        <v>331</v>
      </c>
      <c r="G130" s="26" t="s">
        <v>44</v>
      </c>
      <c r="H130" s="26" t="s">
        <v>308</v>
      </c>
      <c r="I130" s="26" t="s">
        <v>340</v>
      </c>
      <c r="J130" s="26" t="s">
        <v>340</v>
      </c>
      <c r="K130" s="26" t="s">
        <v>340</v>
      </c>
      <c r="L130" s="26" t="s">
        <v>340</v>
      </c>
      <c r="M130" s="26" t="s">
        <v>340</v>
      </c>
      <c r="N130" s="26" t="s">
        <v>340</v>
      </c>
      <c r="O130" s="26" t="s">
        <v>340</v>
      </c>
      <c r="P130" s="26" t="s">
        <v>592</v>
      </c>
      <c r="Q130" s="26" t="s">
        <v>340</v>
      </c>
      <c r="R130" s="26" t="s">
        <v>729</v>
      </c>
      <c r="S130" s="26" t="s">
        <v>329</v>
      </c>
      <c r="T130" s="26" t="s">
        <v>725</v>
      </c>
      <c r="U130" s="26" t="s">
        <v>2121</v>
      </c>
      <c r="V130" s="26" t="s">
        <v>41</v>
      </c>
      <c r="W130" s="26" t="s">
        <v>340</v>
      </c>
      <c r="X130" s="26" t="s">
        <v>340</v>
      </c>
      <c r="Y130" s="26" t="s">
        <v>41</v>
      </c>
      <c r="Z130" s="26" t="s">
        <v>592</v>
      </c>
      <c r="AA130" s="26" t="s">
        <v>592</v>
      </c>
      <c r="AB130" s="26" t="s">
        <v>785</v>
      </c>
      <c r="AC130" s="26" t="s">
        <v>766</v>
      </c>
      <c r="AD130" s="26" t="s">
        <v>2117</v>
      </c>
      <c r="AE130" s="26" t="s">
        <v>792</v>
      </c>
      <c r="AF130" s="26" t="s">
        <v>592</v>
      </c>
      <c r="AG130" s="26" t="s">
        <v>50</v>
      </c>
      <c r="AH130" s="26" t="s">
        <v>592</v>
      </c>
    </row>
    <row r="131" spans="2:34" x14ac:dyDescent="0.45">
      <c r="B131" s="26" t="s">
        <v>919</v>
      </c>
      <c r="C131" s="26" t="s">
        <v>986</v>
      </c>
      <c r="D131" s="26" t="s">
        <v>237</v>
      </c>
      <c r="E131" s="26" t="s">
        <v>617</v>
      </c>
      <c r="F131" s="26" t="s">
        <v>329</v>
      </c>
      <c r="G131" s="26" t="s">
        <v>43</v>
      </c>
      <c r="H131" s="26" t="s">
        <v>308</v>
      </c>
      <c r="I131" s="26" t="s">
        <v>340</v>
      </c>
      <c r="J131" s="26" t="s">
        <v>340</v>
      </c>
      <c r="K131" s="26" t="s">
        <v>340</v>
      </c>
      <c r="L131" s="26" t="s">
        <v>340</v>
      </c>
      <c r="M131" s="26" t="s">
        <v>340</v>
      </c>
      <c r="N131" s="26" t="s">
        <v>721</v>
      </c>
      <c r="O131" s="26" t="s">
        <v>1015</v>
      </c>
      <c r="P131" s="26" t="s">
        <v>2601</v>
      </c>
      <c r="Q131" s="26" t="s">
        <v>41</v>
      </c>
      <c r="R131" s="26" t="s">
        <v>53</v>
      </c>
      <c r="S131" s="26" t="s">
        <v>41</v>
      </c>
      <c r="T131" s="26" t="s">
        <v>47</v>
      </c>
      <c r="U131" s="26" t="s">
        <v>678</v>
      </c>
      <c r="V131" s="26" t="s">
        <v>340</v>
      </c>
      <c r="W131" s="26" t="s">
        <v>340</v>
      </c>
      <c r="X131" s="26" t="s">
        <v>340</v>
      </c>
      <c r="Y131" s="26" t="s">
        <v>41</v>
      </c>
      <c r="Z131" s="26" t="s">
        <v>592</v>
      </c>
      <c r="AA131" s="26" t="s">
        <v>592</v>
      </c>
      <c r="AB131" s="26" t="s">
        <v>620</v>
      </c>
      <c r="AC131" s="26" t="s">
        <v>852</v>
      </c>
      <c r="AD131" s="26" t="s">
        <v>2602</v>
      </c>
      <c r="AE131" s="26" t="s">
        <v>2603</v>
      </c>
      <c r="AF131" s="26" t="s">
        <v>592</v>
      </c>
      <c r="AG131" s="26" t="s">
        <v>620</v>
      </c>
      <c r="AH131" s="26" t="s">
        <v>592</v>
      </c>
    </row>
    <row r="132" spans="2:34" x14ac:dyDescent="0.45">
      <c r="B132" s="26" t="s">
        <v>1053</v>
      </c>
      <c r="C132" s="26" t="s">
        <v>1067</v>
      </c>
      <c r="D132" s="26" t="s">
        <v>265</v>
      </c>
      <c r="E132" s="26" t="s">
        <v>610</v>
      </c>
      <c r="F132" s="26" t="s">
        <v>337</v>
      </c>
      <c r="G132" s="26" t="s">
        <v>43</v>
      </c>
      <c r="H132" s="26" t="s">
        <v>53</v>
      </c>
      <c r="I132" s="26" t="s">
        <v>340</v>
      </c>
      <c r="J132" s="26" t="s">
        <v>340</v>
      </c>
      <c r="K132" s="26" t="s">
        <v>340</v>
      </c>
      <c r="L132" s="26" t="s">
        <v>340</v>
      </c>
      <c r="M132" s="26" t="s">
        <v>340</v>
      </c>
      <c r="N132" s="26" t="s">
        <v>340</v>
      </c>
      <c r="O132" s="26" t="s">
        <v>340</v>
      </c>
      <c r="P132" s="26" t="s">
        <v>592</v>
      </c>
      <c r="Q132" s="26" t="s">
        <v>340</v>
      </c>
      <c r="R132" s="26" t="s">
        <v>653</v>
      </c>
      <c r="S132" s="26" t="s">
        <v>329</v>
      </c>
      <c r="T132" s="26" t="s">
        <v>1630</v>
      </c>
      <c r="U132" s="26" t="s">
        <v>2604</v>
      </c>
      <c r="V132" s="26" t="s">
        <v>340</v>
      </c>
      <c r="W132" s="26" t="s">
        <v>340</v>
      </c>
      <c r="X132" s="26" t="s">
        <v>340</v>
      </c>
      <c r="Y132" s="26" t="s">
        <v>340</v>
      </c>
      <c r="Z132" s="26" t="s">
        <v>592</v>
      </c>
      <c r="AA132" s="26" t="s">
        <v>592</v>
      </c>
      <c r="AB132" s="26" t="s">
        <v>620</v>
      </c>
      <c r="AC132" s="26" t="s">
        <v>908</v>
      </c>
      <c r="AD132" s="26" t="s">
        <v>907</v>
      </c>
      <c r="AE132" s="26" t="s">
        <v>1940</v>
      </c>
      <c r="AF132" s="26" t="s">
        <v>592</v>
      </c>
      <c r="AG132" s="26" t="s">
        <v>762</v>
      </c>
      <c r="AH132" s="26" t="s">
        <v>592</v>
      </c>
    </row>
    <row r="133" spans="2:34" x14ac:dyDescent="0.45">
      <c r="B133" s="26" t="s">
        <v>915</v>
      </c>
      <c r="C133" s="26" t="s">
        <v>1095</v>
      </c>
      <c r="D133" s="26" t="s">
        <v>245</v>
      </c>
      <c r="E133" s="26" t="s">
        <v>610</v>
      </c>
      <c r="F133" s="26" t="s">
        <v>331</v>
      </c>
      <c r="G133" s="26" t="s">
        <v>53</v>
      </c>
      <c r="H133" s="26" t="s">
        <v>53</v>
      </c>
      <c r="I133" s="26" t="s">
        <v>340</v>
      </c>
      <c r="J133" s="26" t="s">
        <v>340</v>
      </c>
      <c r="K133" s="26" t="s">
        <v>340</v>
      </c>
      <c r="L133" s="26" t="s">
        <v>340</v>
      </c>
      <c r="M133" s="26" t="s">
        <v>340</v>
      </c>
      <c r="N133" s="26" t="s">
        <v>340</v>
      </c>
      <c r="O133" s="26" t="s">
        <v>340</v>
      </c>
      <c r="P133" s="26" t="s">
        <v>592</v>
      </c>
      <c r="Q133" s="26" t="s">
        <v>340</v>
      </c>
      <c r="R133" s="26" t="s">
        <v>347</v>
      </c>
      <c r="S133" s="26" t="s">
        <v>323</v>
      </c>
      <c r="T133" s="26" t="s">
        <v>1520</v>
      </c>
      <c r="U133" s="26" t="s">
        <v>2605</v>
      </c>
      <c r="V133" s="26" t="s">
        <v>308</v>
      </c>
      <c r="W133" s="26" t="s">
        <v>340</v>
      </c>
      <c r="X133" s="26" t="s">
        <v>340</v>
      </c>
      <c r="Y133" s="26" t="s">
        <v>308</v>
      </c>
      <c r="Z133" s="26" t="s">
        <v>592</v>
      </c>
      <c r="AA133" s="26" t="s">
        <v>592</v>
      </c>
      <c r="AB133" s="26" t="s">
        <v>620</v>
      </c>
      <c r="AC133" s="26" t="s">
        <v>2606</v>
      </c>
      <c r="AD133" s="26" t="s">
        <v>2114</v>
      </c>
      <c r="AE133" s="26" t="s">
        <v>1930</v>
      </c>
      <c r="AF133" s="26" t="s">
        <v>592</v>
      </c>
      <c r="AG133" s="26" t="s">
        <v>785</v>
      </c>
      <c r="AH133" s="26" t="s">
        <v>592</v>
      </c>
    </row>
    <row r="134" spans="2:34" x14ac:dyDescent="0.45">
      <c r="B134" s="26" t="s">
        <v>1023</v>
      </c>
      <c r="C134" s="26" t="s">
        <v>778</v>
      </c>
      <c r="D134" s="26" t="s">
        <v>255</v>
      </c>
      <c r="E134" s="26" t="s">
        <v>610</v>
      </c>
      <c r="F134" s="26" t="s">
        <v>325</v>
      </c>
      <c r="G134" s="26" t="s">
        <v>53</v>
      </c>
      <c r="H134" s="26" t="s">
        <v>53</v>
      </c>
      <c r="I134" s="26" t="s">
        <v>340</v>
      </c>
      <c r="J134" s="26" t="s">
        <v>340</v>
      </c>
      <c r="K134" s="26" t="s">
        <v>340</v>
      </c>
      <c r="L134" s="26" t="s">
        <v>340</v>
      </c>
      <c r="M134" s="26" t="s">
        <v>340</v>
      </c>
      <c r="N134" s="26" t="s">
        <v>340</v>
      </c>
      <c r="O134" s="26" t="s">
        <v>340</v>
      </c>
      <c r="P134" s="26" t="s">
        <v>592</v>
      </c>
      <c r="Q134" s="26" t="s">
        <v>340</v>
      </c>
      <c r="R134" s="26" t="s">
        <v>653</v>
      </c>
      <c r="S134" s="26" t="s">
        <v>318</v>
      </c>
      <c r="T134" s="26" t="s">
        <v>700</v>
      </c>
      <c r="U134" s="26" t="s">
        <v>779</v>
      </c>
      <c r="V134" s="26" t="s">
        <v>40</v>
      </c>
      <c r="W134" s="26" t="s">
        <v>340</v>
      </c>
      <c r="X134" s="26" t="s">
        <v>340</v>
      </c>
      <c r="Y134" s="26" t="s">
        <v>40</v>
      </c>
      <c r="Z134" s="26" t="s">
        <v>592</v>
      </c>
      <c r="AA134" s="26" t="s">
        <v>592</v>
      </c>
      <c r="AB134" s="26" t="s">
        <v>620</v>
      </c>
      <c r="AC134" s="26" t="s">
        <v>753</v>
      </c>
      <c r="AD134" s="26" t="s">
        <v>754</v>
      </c>
      <c r="AE134" s="26" t="s">
        <v>780</v>
      </c>
      <c r="AF134" s="26" t="s">
        <v>592</v>
      </c>
      <c r="AG134" s="26" t="s">
        <v>765</v>
      </c>
      <c r="AH134" s="26" t="s">
        <v>592</v>
      </c>
    </row>
    <row r="135" spans="2:34" x14ac:dyDescent="0.45">
      <c r="B135" s="26" t="s">
        <v>824</v>
      </c>
      <c r="C135" s="26" t="s">
        <v>869</v>
      </c>
      <c r="D135" s="26" t="s">
        <v>238</v>
      </c>
      <c r="E135" s="26" t="s">
        <v>610</v>
      </c>
      <c r="F135" s="26" t="s">
        <v>329</v>
      </c>
      <c r="G135" s="26" t="s">
        <v>43</v>
      </c>
      <c r="H135" s="26" t="s">
        <v>41</v>
      </c>
      <c r="I135" s="26" t="s">
        <v>340</v>
      </c>
      <c r="J135" s="26" t="s">
        <v>340</v>
      </c>
      <c r="K135" s="26" t="s">
        <v>340</v>
      </c>
      <c r="L135" s="26" t="s">
        <v>340</v>
      </c>
      <c r="M135" s="26" t="s">
        <v>340</v>
      </c>
      <c r="N135" s="26" t="s">
        <v>308</v>
      </c>
      <c r="O135" s="26" t="s">
        <v>42</v>
      </c>
      <c r="P135" s="26" t="s">
        <v>724</v>
      </c>
      <c r="Q135" s="26" t="s">
        <v>340</v>
      </c>
      <c r="R135" s="26" t="s">
        <v>729</v>
      </c>
      <c r="S135" s="26" t="s">
        <v>329</v>
      </c>
      <c r="T135" s="26" t="s">
        <v>1364</v>
      </c>
      <c r="U135" s="26" t="s">
        <v>2143</v>
      </c>
      <c r="V135" s="26" t="s">
        <v>40</v>
      </c>
      <c r="W135" s="26" t="s">
        <v>340</v>
      </c>
      <c r="X135" s="26" t="s">
        <v>340</v>
      </c>
      <c r="Y135" s="26" t="s">
        <v>40</v>
      </c>
      <c r="Z135" s="26" t="s">
        <v>592</v>
      </c>
      <c r="AA135" s="26" t="s">
        <v>592</v>
      </c>
      <c r="AB135" s="26" t="s">
        <v>620</v>
      </c>
      <c r="AC135" s="26" t="s">
        <v>1889</v>
      </c>
      <c r="AD135" s="26" t="s">
        <v>2101</v>
      </c>
      <c r="AE135" s="26" t="s">
        <v>837</v>
      </c>
      <c r="AF135" s="26" t="s">
        <v>592</v>
      </c>
      <c r="AG135" s="26" t="s">
        <v>620</v>
      </c>
      <c r="AH135" s="26" t="s">
        <v>592</v>
      </c>
    </row>
    <row r="136" spans="2:34" x14ac:dyDescent="0.45">
      <c r="B136" s="26" t="s">
        <v>736</v>
      </c>
      <c r="C136" s="26" t="s">
        <v>1004</v>
      </c>
      <c r="D136" s="26" t="s">
        <v>229</v>
      </c>
      <c r="E136" s="26" t="s">
        <v>617</v>
      </c>
      <c r="F136" s="26" t="s">
        <v>327</v>
      </c>
      <c r="G136" s="26" t="s">
        <v>44</v>
      </c>
      <c r="H136" s="26" t="s">
        <v>308</v>
      </c>
      <c r="I136" s="26" t="s">
        <v>340</v>
      </c>
      <c r="J136" s="26" t="s">
        <v>340</v>
      </c>
      <c r="K136" s="26" t="s">
        <v>340</v>
      </c>
      <c r="L136" s="26" t="s">
        <v>340</v>
      </c>
      <c r="M136" s="26" t="s">
        <v>340</v>
      </c>
      <c r="N136" s="26" t="s">
        <v>634</v>
      </c>
      <c r="O136" s="26" t="s">
        <v>862</v>
      </c>
      <c r="P136" s="26" t="s">
        <v>2135</v>
      </c>
      <c r="Q136" s="26" t="s">
        <v>340</v>
      </c>
      <c r="R136" s="26" t="s">
        <v>322</v>
      </c>
      <c r="S136" s="26" t="s">
        <v>316</v>
      </c>
      <c r="T136" s="26" t="s">
        <v>773</v>
      </c>
      <c r="U136" s="26" t="s">
        <v>2607</v>
      </c>
      <c r="V136" s="26" t="s">
        <v>40</v>
      </c>
      <c r="W136" s="26" t="s">
        <v>340</v>
      </c>
      <c r="X136" s="26" t="s">
        <v>340</v>
      </c>
      <c r="Y136" s="26" t="s">
        <v>40</v>
      </c>
      <c r="Z136" s="26" t="s">
        <v>592</v>
      </c>
      <c r="AA136" s="26" t="s">
        <v>592</v>
      </c>
      <c r="AB136" s="26" t="s">
        <v>704</v>
      </c>
      <c r="AC136" s="26" t="s">
        <v>2608</v>
      </c>
      <c r="AD136" s="26" t="s">
        <v>1899</v>
      </c>
      <c r="AE136" s="26" t="s">
        <v>2609</v>
      </c>
      <c r="AF136" s="26" t="s">
        <v>592</v>
      </c>
      <c r="AG136" s="26" t="s">
        <v>785</v>
      </c>
      <c r="AH136" s="26" t="s">
        <v>592</v>
      </c>
    </row>
    <row r="137" spans="2:34" x14ac:dyDescent="0.45">
      <c r="B137" s="26" t="s">
        <v>1064</v>
      </c>
      <c r="C137" s="26" t="s">
        <v>1056</v>
      </c>
      <c r="D137" s="26" t="s">
        <v>267</v>
      </c>
      <c r="E137" s="26" t="s">
        <v>610</v>
      </c>
      <c r="F137" s="26" t="s">
        <v>327</v>
      </c>
      <c r="G137" s="26" t="s">
        <v>44</v>
      </c>
      <c r="H137" s="26" t="s">
        <v>340</v>
      </c>
      <c r="I137" s="26" t="s">
        <v>340</v>
      </c>
      <c r="J137" s="26" t="s">
        <v>340</v>
      </c>
      <c r="K137" s="26" t="s">
        <v>340</v>
      </c>
      <c r="L137" s="26" t="s">
        <v>340</v>
      </c>
      <c r="M137" s="26" t="s">
        <v>340</v>
      </c>
      <c r="N137" s="26" t="s">
        <v>340</v>
      </c>
      <c r="O137" s="26" t="s">
        <v>340</v>
      </c>
      <c r="P137" s="26" t="s">
        <v>592</v>
      </c>
      <c r="Q137" s="26" t="s">
        <v>340</v>
      </c>
      <c r="R137" s="26" t="s">
        <v>49</v>
      </c>
      <c r="S137" s="26" t="s">
        <v>45</v>
      </c>
      <c r="T137" s="26" t="s">
        <v>760</v>
      </c>
      <c r="U137" s="26" t="s">
        <v>2147</v>
      </c>
      <c r="V137" s="26" t="s">
        <v>41</v>
      </c>
      <c r="W137" s="26" t="s">
        <v>340</v>
      </c>
      <c r="X137" s="26" t="s">
        <v>340</v>
      </c>
      <c r="Y137" s="26" t="s">
        <v>41</v>
      </c>
      <c r="Z137" s="26" t="s">
        <v>308</v>
      </c>
      <c r="AA137" s="26" t="s">
        <v>592</v>
      </c>
      <c r="AB137" s="26" t="s">
        <v>704</v>
      </c>
      <c r="AC137" s="26" t="s">
        <v>771</v>
      </c>
      <c r="AD137" s="26" t="s">
        <v>2148</v>
      </c>
      <c r="AE137" s="26" t="s">
        <v>2149</v>
      </c>
      <c r="AF137" s="26" t="s">
        <v>592</v>
      </c>
      <c r="AG137" s="26" t="s">
        <v>758</v>
      </c>
      <c r="AH137" s="26" t="s">
        <v>592</v>
      </c>
    </row>
    <row r="138" spans="2:34" x14ac:dyDescent="0.45">
      <c r="B138" s="26" t="s">
        <v>965</v>
      </c>
      <c r="C138" s="26" t="s">
        <v>1075</v>
      </c>
      <c r="D138" s="26" t="s">
        <v>229</v>
      </c>
      <c r="E138" s="26" t="s">
        <v>610</v>
      </c>
      <c r="F138" s="26" t="s">
        <v>326</v>
      </c>
      <c r="G138" s="26" t="s">
        <v>44</v>
      </c>
      <c r="H138" s="26" t="s">
        <v>40</v>
      </c>
      <c r="I138" s="26" t="s">
        <v>340</v>
      </c>
      <c r="J138" s="26" t="s">
        <v>340</v>
      </c>
      <c r="K138" s="26" t="s">
        <v>340</v>
      </c>
      <c r="L138" s="26" t="s">
        <v>340</v>
      </c>
      <c r="M138" s="26" t="s">
        <v>340</v>
      </c>
      <c r="N138" s="26" t="s">
        <v>53</v>
      </c>
      <c r="O138" s="26" t="s">
        <v>662</v>
      </c>
      <c r="P138" s="26" t="s">
        <v>809</v>
      </c>
      <c r="Q138" s="26" t="s">
        <v>308</v>
      </c>
      <c r="R138" s="26" t="s">
        <v>339</v>
      </c>
      <c r="S138" s="26" t="s">
        <v>325</v>
      </c>
      <c r="T138" s="26" t="s">
        <v>764</v>
      </c>
      <c r="U138" s="26" t="s">
        <v>2610</v>
      </c>
      <c r="V138" s="26" t="s">
        <v>308</v>
      </c>
      <c r="W138" s="26" t="s">
        <v>40</v>
      </c>
      <c r="X138" s="26" t="s">
        <v>308</v>
      </c>
      <c r="Y138" s="26" t="s">
        <v>40</v>
      </c>
      <c r="Z138" s="26" t="s">
        <v>592</v>
      </c>
      <c r="AA138" s="26" t="s">
        <v>592</v>
      </c>
      <c r="AB138" s="26" t="s">
        <v>634</v>
      </c>
      <c r="AC138" s="26" t="s">
        <v>1898</v>
      </c>
      <c r="AD138" s="26" t="s">
        <v>2567</v>
      </c>
      <c r="AE138" s="26" t="s">
        <v>810</v>
      </c>
      <c r="AF138" s="26" t="s">
        <v>592</v>
      </c>
      <c r="AG138" s="26" t="s">
        <v>747</v>
      </c>
      <c r="AH138" s="26" t="s">
        <v>592</v>
      </c>
    </row>
    <row r="139" spans="2:34" x14ac:dyDescent="0.45">
      <c r="B139" s="26" t="s">
        <v>995</v>
      </c>
      <c r="C139" s="26" t="s">
        <v>1384</v>
      </c>
      <c r="D139" s="26" t="s">
        <v>242</v>
      </c>
      <c r="E139" s="26" t="s">
        <v>670</v>
      </c>
      <c r="F139" s="26" t="s">
        <v>329</v>
      </c>
      <c r="G139" s="26" t="s">
        <v>42</v>
      </c>
      <c r="H139" s="26" t="s">
        <v>41</v>
      </c>
      <c r="I139" s="26" t="s">
        <v>641</v>
      </c>
      <c r="J139" s="26" t="s">
        <v>970</v>
      </c>
      <c r="K139" s="26" t="s">
        <v>2611</v>
      </c>
      <c r="L139" s="26" t="s">
        <v>41</v>
      </c>
      <c r="M139" s="26" t="s">
        <v>340</v>
      </c>
      <c r="N139" s="26" t="s">
        <v>43</v>
      </c>
      <c r="O139" s="26" t="s">
        <v>316</v>
      </c>
      <c r="P139" s="26" t="s">
        <v>1495</v>
      </c>
      <c r="Q139" s="26" t="s">
        <v>340</v>
      </c>
      <c r="R139" s="26" t="s">
        <v>340</v>
      </c>
      <c r="S139" s="26" t="s">
        <v>340</v>
      </c>
      <c r="T139" s="26" t="s">
        <v>340</v>
      </c>
      <c r="U139" s="26" t="s">
        <v>592</v>
      </c>
      <c r="V139" s="26" t="s">
        <v>340</v>
      </c>
      <c r="W139" s="26" t="s">
        <v>340</v>
      </c>
      <c r="X139" s="26" t="s">
        <v>340</v>
      </c>
      <c r="Y139" s="26" t="s">
        <v>340</v>
      </c>
      <c r="Z139" s="26" t="s">
        <v>592</v>
      </c>
      <c r="AA139" s="26" t="s">
        <v>592</v>
      </c>
      <c r="AB139" s="26" t="s">
        <v>662</v>
      </c>
      <c r="AC139" s="26" t="s">
        <v>1071</v>
      </c>
      <c r="AD139" s="26" t="s">
        <v>945</v>
      </c>
      <c r="AE139" s="26" t="s">
        <v>1071</v>
      </c>
      <c r="AF139" s="26" t="s">
        <v>592</v>
      </c>
      <c r="AG139" s="26" t="s">
        <v>662</v>
      </c>
      <c r="AH139" s="26" t="s">
        <v>592</v>
      </c>
    </row>
    <row r="140" spans="2:34" x14ac:dyDescent="0.45">
      <c r="B140" s="26" t="s">
        <v>1072</v>
      </c>
      <c r="C140" s="26" t="s">
        <v>1238</v>
      </c>
      <c r="D140" s="26" t="s">
        <v>249</v>
      </c>
      <c r="E140" s="26" t="s">
        <v>610</v>
      </c>
      <c r="F140" s="26" t="s">
        <v>325</v>
      </c>
      <c r="G140" s="26" t="s">
        <v>44</v>
      </c>
      <c r="H140" s="26" t="s">
        <v>53</v>
      </c>
      <c r="I140" s="26" t="s">
        <v>340</v>
      </c>
      <c r="J140" s="26" t="s">
        <v>340</v>
      </c>
      <c r="K140" s="26" t="s">
        <v>340</v>
      </c>
      <c r="L140" s="26" t="s">
        <v>340</v>
      </c>
      <c r="M140" s="26" t="s">
        <v>340</v>
      </c>
      <c r="N140" s="26" t="s">
        <v>308</v>
      </c>
      <c r="O140" s="26" t="s">
        <v>340</v>
      </c>
      <c r="P140" s="26" t="s">
        <v>1007</v>
      </c>
      <c r="Q140" s="26" t="s">
        <v>340</v>
      </c>
      <c r="R140" s="26" t="s">
        <v>623</v>
      </c>
      <c r="S140" s="26" t="s">
        <v>335</v>
      </c>
      <c r="T140" s="26" t="s">
        <v>1436</v>
      </c>
      <c r="U140" s="26" t="s">
        <v>2610</v>
      </c>
      <c r="V140" s="26" t="s">
        <v>308</v>
      </c>
      <c r="W140" s="26" t="s">
        <v>308</v>
      </c>
      <c r="X140" s="26" t="s">
        <v>340</v>
      </c>
      <c r="Y140" s="26" t="s">
        <v>308</v>
      </c>
      <c r="Z140" s="26" t="s">
        <v>592</v>
      </c>
      <c r="AA140" s="26" t="s">
        <v>592</v>
      </c>
      <c r="AB140" s="26" t="s">
        <v>662</v>
      </c>
      <c r="AC140" s="26" t="s">
        <v>2486</v>
      </c>
      <c r="AD140" s="26" t="s">
        <v>2487</v>
      </c>
      <c r="AE140" s="26" t="s">
        <v>934</v>
      </c>
      <c r="AF140" s="26" t="s">
        <v>592</v>
      </c>
      <c r="AG140" s="26" t="s">
        <v>623</v>
      </c>
      <c r="AH140" s="26" t="s">
        <v>592</v>
      </c>
    </row>
    <row r="141" spans="2:34" x14ac:dyDescent="0.45">
      <c r="B141" s="26" t="s">
        <v>1074</v>
      </c>
      <c r="C141" s="26" t="s">
        <v>890</v>
      </c>
      <c r="D141" s="26" t="s">
        <v>253</v>
      </c>
      <c r="E141" s="26" t="s">
        <v>770</v>
      </c>
      <c r="F141" s="26" t="s">
        <v>336</v>
      </c>
      <c r="G141" s="26" t="s">
        <v>44</v>
      </c>
      <c r="H141" s="26" t="s">
        <v>44</v>
      </c>
      <c r="I141" s="26" t="s">
        <v>340</v>
      </c>
      <c r="J141" s="26" t="s">
        <v>340</v>
      </c>
      <c r="K141" s="26" t="s">
        <v>340</v>
      </c>
      <c r="L141" s="26" t="s">
        <v>340</v>
      </c>
      <c r="M141" s="26" t="s">
        <v>340</v>
      </c>
      <c r="N141" s="26" t="s">
        <v>340</v>
      </c>
      <c r="O141" s="26" t="s">
        <v>340</v>
      </c>
      <c r="P141" s="26" t="s">
        <v>592</v>
      </c>
      <c r="Q141" s="26" t="s">
        <v>340</v>
      </c>
      <c r="R141" s="26" t="s">
        <v>747</v>
      </c>
      <c r="S141" s="26" t="s">
        <v>339</v>
      </c>
      <c r="T141" s="26" t="s">
        <v>1473</v>
      </c>
      <c r="U141" s="26" t="s">
        <v>742</v>
      </c>
      <c r="V141" s="26" t="s">
        <v>308</v>
      </c>
      <c r="W141" s="26" t="s">
        <v>308</v>
      </c>
      <c r="X141" s="26" t="s">
        <v>308</v>
      </c>
      <c r="Y141" s="26" t="s">
        <v>308</v>
      </c>
      <c r="Z141" s="26" t="s">
        <v>592</v>
      </c>
      <c r="AA141" s="26" t="s">
        <v>592</v>
      </c>
      <c r="AB141" s="26" t="s">
        <v>662</v>
      </c>
      <c r="AC141" s="26" t="s">
        <v>907</v>
      </c>
      <c r="AD141" s="26" t="s">
        <v>2612</v>
      </c>
      <c r="AE141" s="26" t="s">
        <v>1940</v>
      </c>
      <c r="AF141" s="26" t="s">
        <v>592</v>
      </c>
      <c r="AG141" s="26" t="s">
        <v>52</v>
      </c>
      <c r="AH141" s="26" t="s">
        <v>592</v>
      </c>
    </row>
    <row r="142" spans="2:34" x14ac:dyDescent="0.45">
      <c r="B142" s="26" t="s">
        <v>1076</v>
      </c>
      <c r="C142" s="26" t="s">
        <v>1211</v>
      </c>
      <c r="D142" s="26" t="s">
        <v>251</v>
      </c>
      <c r="E142" s="26" t="s">
        <v>770</v>
      </c>
      <c r="F142" s="26" t="s">
        <v>666</v>
      </c>
      <c r="G142" s="26" t="s">
        <v>53</v>
      </c>
      <c r="H142" s="26" t="s">
        <v>308</v>
      </c>
      <c r="I142" s="26" t="s">
        <v>340</v>
      </c>
      <c r="J142" s="26" t="s">
        <v>340</v>
      </c>
      <c r="K142" s="26" t="s">
        <v>340</v>
      </c>
      <c r="L142" s="26" t="s">
        <v>340</v>
      </c>
      <c r="M142" s="26" t="s">
        <v>340</v>
      </c>
      <c r="N142" s="26" t="s">
        <v>340</v>
      </c>
      <c r="O142" s="26" t="s">
        <v>340</v>
      </c>
      <c r="P142" s="26" t="s">
        <v>592</v>
      </c>
      <c r="Q142" s="26" t="s">
        <v>340</v>
      </c>
      <c r="R142" s="26" t="s">
        <v>49</v>
      </c>
      <c r="S142" s="26" t="s">
        <v>47</v>
      </c>
      <c r="T142" s="26" t="s">
        <v>921</v>
      </c>
      <c r="U142" s="26" t="s">
        <v>2150</v>
      </c>
      <c r="V142" s="26" t="s">
        <v>53</v>
      </c>
      <c r="W142" s="26" t="s">
        <v>340</v>
      </c>
      <c r="X142" s="26" t="s">
        <v>340</v>
      </c>
      <c r="Y142" s="26" t="s">
        <v>53</v>
      </c>
      <c r="Z142" s="26" t="s">
        <v>592</v>
      </c>
      <c r="AA142" s="26" t="s">
        <v>592</v>
      </c>
      <c r="AB142" s="26" t="s">
        <v>662</v>
      </c>
      <c r="AC142" s="26" t="s">
        <v>1936</v>
      </c>
      <c r="AD142" s="26" t="s">
        <v>2151</v>
      </c>
      <c r="AE142" s="26" t="s">
        <v>2144</v>
      </c>
      <c r="AF142" s="26" t="s">
        <v>592</v>
      </c>
      <c r="AG142" s="26" t="s">
        <v>51</v>
      </c>
      <c r="AH142" s="26" t="s">
        <v>592</v>
      </c>
    </row>
    <row r="143" spans="2:34" x14ac:dyDescent="0.45">
      <c r="B143" s="26" t="s">
        <v>897</v>
      </c>
      <c r="C143" s="26" t="s">
        <v>991</v>
      </c>
      <c r="D143" s="26" t="s">
        <v>583</v>
      </c>
      <c r="E143" s="26" t="s">
        <v>610</v>
      </c>
      <c r="F143" s="26" t="s">
        <v>325</v>
      </c>
      <c r="G143" s="26" t="s">
        <v>44</v>
      </c>
      <c r="H143" s="26" t="s">
        <v>43</v>
      </c>
      <c r="I143" s="26" t="s">
        <v>340</v>
      </c>
      <c r="J143" s="26" t="s">
        <v>340</v>
      </c>
      <c r="K143" s="26" t="s">
        <v>340</v>
      </c>
      <c r="L143" s="26" t="s">
        <v>340</v>
      </c>
      <c r="M143" s="26" t="s">
        <v>340</v>
      </c>
      <c r="N143" s="26" t="s">
        <v>340</v>
      </c>
      <c r="O143" s="26" t="s">
        <v>340</v>
      </c>
      <c r="P143" s="26" t="s">
        <v>592</v>
      </c>
      <c r="Q143" s="26" t="s">
        <v>340</v>
      </c>
      <c r="R143" s="26" t="s">
        <v>620</v>
      </c>
      <c r="S143" s="26" t="s">
        <v>320</v>
      </c>
      <c r="T143" s="26" t="s">
        <v>799</v>
      </c>
      <c r="U143" s="26" t="s">
        <v>1026</v>
      </c>
      <c r="V143" s="26" t="s">
        <v>40</v>
      </c>
      <c r="W143" s="26" t="s">
        <v>340</v>
      </c>
      <c r="X143" s="26" t="s">
        <v>340</v>
      </c>
      <c r="Y143" s="26" t="s">
        <v>40</v>
      </c>
      <c r="Z143" s="26" t="s">
        <v>592</v>
      </c>
      <c r="AA143" s="26" t="s">
        <v>592</v>
      </c>
      <c r="AB143" s="26" t="s">
        <v>653</v>
      </c>
      <c r="AC143" s="26" t="s">
        <v>843</v>
      </c>
      <c r="AD143" s="26" t="s">
        <v>844</v>
      </c>
      <c r="AE143" s="26" t="s">
        <v>2176</v>
      </c>
      <c r="AF143" s="26" t="s">
        <v>592</v>
      </c>
      <c r="AG143" s="26" t="s">
        <v>803</v>
      </c>
      <c r="AH143" s="26" t="s">
        <v>592</v>
      </c>
    </row>
    <row r="144" spans="2:34" x14ac:dyDescent="0.45">
      <c r="B144" s="26" t="s">
        <v>1005</v>
      </c>
      <c r="C144" s="26" t="s">
        <v>1189</v>
      </c>
      <c r="D144" s="26" t="s">
        <v>242</v>
      </c>
      <c r="E144" s="26" t="s">
        <v>770</v>
      </c>
      <c r="F144" s="26" t="s">
        <v>323</v>
      </c>
      <c r="G144" s="26" t="s">
        <v>44</v>
      </c>
      <c r="H144" s="26" t="s">
        <v>43</v>
      </c>
      <c r="I144" s="26" t="s">
        <v>340</v>
      </c>
      <c r="J144" s="26" t="s">
        <v>340</v>
      </c>
      <c r="K144" s="26" t="s">
        <v>340</v>
      </c>
      <c r="L144" s="26" t="s">
        <v>340</v>
      </c>
      <c r="M144" s="26" t="s">
        <v>340</v>
      </c>
      <c r="N144" s="26" t="s">
        <v>40</v>
      </c>
      <c r="O144" s="26" t="s">
        <v>53</v>
      </c>
      <c r="P144" s="26" t="s">
        <v>788</v>
      </c>
      <c r="Q144" s="26" t="s">
        <v>340</v>
      </c>
      <c r="R144" s="26" t="s">
        <v>758</v>
      </c>
      <c r="S144" s="26" t="s">
        <v>347</v>
      </c>
      <c r="T144" s="26" t="s">
        <v>1417</v>
      </c>
      <c r="U144" s="26" t="s">
        <v>2613</v>
      </c>
      <c r="V144" s="26" t="s">
        <v>308</v>
      </c>
      <c r="W144" s="26" t="s">
        <v>340</v>
      </c>
      <c r="X144" s="26" t="s">
        <v>340</v>
      </c>
      <c r="Y144" s="26" t="s">
        <v>308</v>
      </c>
      <c r="Z144" s="26" t="s">
        <v>592</v>
      </c>
      <c r="AA144" s="26" t="s">
        <v>592</v>
      </c>
      <c r="AB144" s="26" t="s">
        <v>653</v>
      </c>
      <c r="AC144" s="26" t="s">
        <v>2614</v>
      </c>
      <c r="AD144" s="26" t="s">
        <v>2112</v>
      </c>
      <c r="AE144" s="26" t="s">
        <v>2615</v>
      </c>
      <c r="AF144" s="26" t="s">
        <v>592</v>
      </c>
      <c r="AG144" s="26" t="s">
        <v>314</v>
      </c>
      <c r="AH144" s="26" t="s">
        <v>592</v>
      </c>
    </row>
    <row r="145" spans="2:34" x14ac:dyDescent="0.45">
      <c r="B145" s="26" t="s">
        <v>823</v>
      </c>
      <c r="C145" s="26" t="s">
        <v>1356</v>
      </c>
      <c r="D145" s="26" t="s">
        <v>585</v>
      </c>
      <c r="E145" s="26" t="s">
        <v>770</v>
      </c>
      <c r="F145" s="26" t="s">
        <v>325</v>
      </c>
      <c r="G145" s="26" t="s">
        <v>42</v>
      </c>
      <c r="H145" s="26" t="s">
        <v>40</v>
      </c>
      <c r="I145" s="26" t="s">
        <v>340</v>
      </c>
      <c r="J145" s="26" t="s">
        <v>340</v>
      </c>
      <c r="K145" s="26" t="s">
        <v>340</v>
      </c>
      <c r="L145" s="26" t="s">
        <v>340</v>
      </c>
      <c r="M145" s="26" t="s">
        <v>340</v>
      </c>
      <c r="N145" s="26" t="s">
        <v>340</v>
      </c>
      <c r="O145" s="26" t="s">
        <v>340</v>
      </c>
      <c r="P145" s="26" t="s">
        <v>592</v>
      </c>
      <c r="Q145" s="26" t="s">
        <v>340</v>
      </c>
      <c r="R145" s="26" t="s">
        <v>335</v>
      </c>
      <c r="S145" s="26" t="s">
        <v>325</v>
      </c>
      <c r="T145" s="26" t="s">
        <v>1459</v>
      </c>
      <c r="U145" s="26" t="s">
        <v>1149</v>
      </c>
      <c r="V145" s="26" t="s">
        <v>308</v>
      </c>
      <c r="W145" s="26" t="s">
        <v>308</v>
      </c>
      <c r="X145" s="26" t="s">
        <v>308</v>
      </c>
      <c r="Y145" s="26" t="s">
        <v>308</v>
      </c>
      <c r="Z145" s="26" t="s">
        <v>592</v>
      </c>
      <c r="AA145" s="26" t="s">
        <v>592</v>
      </c>
      <c r="AB145" s="26" t="s">
        <v>653</v>
      </c>
      <c r="AC145" s="26" t="s">
        <v>2120</v>
      </c>
      <c r="AD145" s="26" t="s">
        <v>2616</v>
      </c>
      <c r="AE145" s="26" t="s">
        <v>2157</v>
      </c>
      <c r="AF145" s="26" t="s">
        <v>592</v>
      </c>
      <c r="AG145" s="26" t="s">
        <v>316</v>
      </c>
      <c r="AH145" s="26" t="s">
        <v>592</v>
      </c>
    </row>
    <row r="146" spans="2:34" x14ac:dyDescent="0.45">
      <c r="B146" s="26" t="s">
        <v>1091</v>
      </c>
      <c r="C146" s="26" t="s">
        <v>969</v>
      </c>
      <c r="D146" s="26" t="s">
        <v>588</v>
      </c>
      <c r="E146" s="26" t="s">
        <v>617</v>
      </c>
      <c r="F146" s="26" t="s">
        <v>335</v>
      </c>
      <c r="G146" s="26" t="s">
        <v>43</v>
      </c>
      <c r="H146" s="26" t="s">
        <v>340</v>
      </c>
      <c r="I146" s="26" t="s">
        <v>340</v>
      </c>
      <c r="J146" s="26" t="s">
        <v>340</v>
      </c>
      <c r="K146" s="26" t="s">
        <v>340</v>
      </c>
      <c r="L146" s="26" t="s">
        <v>340</v>
      </c>
      <c r="M146" s="26" t="s">
        <v>340</v>
      </c>
      <c r="N146" s="26" t="s">
        <v>52</v>
      </c>
      <c r="O146" s="26" t="s">
        <v>925</v>
      </c>
      <c r="P146" s="26" t="s">
        <v>2152</v>
      </c>
      <c r="Q146" s="26" t="s">
        <v>308</v>
      </c>
      <c r="R146" s="26" t="s">
        <v>326</v>
      </c>
      <c r="S146" s="26" t="s">
        <v>318</v>
      </c>
      <c r="T146" s="26" t="s">
        <v>927</v>
      </c>
      <c r="U146" s="26" t="s">
        <v>1062</v>
      </c>
      <c r="V146" s="26" t="s">
        <v>308</v>
      </c>
      <c r="W146" s="26" t="s">
        <v>308</v>
      </c>
      <c r="X146" s="26" t="s">
        <v>340</v>
      </c>
      <c r="Y146" s="26" t="s">
        <v>40</v>
      </c>
      <c r="Z146" s="26" t="s">
        <v>592</v>
      </c>
      <c r="AA146" s="26" t="s">
        <v>592</v>
      </c>
      <c r="AB146" s="26" t="s">
        <v>653</v>
      </c>
      <c r="AC146" s="26" t="s">
        <v>1939</v>
      </c>
      <c r="AD146" s="26" t="s">
        <v>1913</v>
      </c>
      <c r="AE146" s="26" t="s">
        <v>1945</v>
      </c>
      <c r="AF146" s="26" t="s">
        <v>592</v>
      </c>
      <c r="AG146" s="26" t="s">
        <v>765</v>
      </c>
      <c r="AH146" s="26" t="s">
        <v>592</v>
      </c>
    </row>
    <row r="147" spans="2:34" x14ac:dyDescent="0.45">
      <c r="B147" s="26" t="s">
        <v>1044</v>
      </c>
      <c r="C147" s="26" t="s">
        <v>1034</v>
      </c>
      <c r="D147" s="26" t="s">
        <v>264</v>
      </c>
      <c r="E147" s="26" t="s">
        <v>610</v>
      </c>
      <c r="F147" s="26" t="s">
        <v>326</v>
      </c>
      <c r="G147" s="26" t="s">
        <v>44</v>
      </c>
      <c r="H147" s="26" t="s">
        <v>40</v>
      </c>
      <c r="I147" s="26" t="s">
        <v>340</v>
      </c>
      <c r="J147" s="26" t="s">
        <v>340</v>
      </c>
      <c r="K147" s="26" t="s">
        <v>340</v>
      </c>
      <c r="L147" s="26" t="s">
        <v>340</v>
      </c>
      <c r="M147" s="26" t="s">
        <v>340</v>
      </c>
      <c r="N147" s="26" t="s">
        <v>340</v>
      </c>
      <c r="O147" s="26" t="s">
        <v>340</v>
      </c>
      <c r="P147" s="26" t="s">
        <v>592</v>
      </c>
      <c r="Q147" s="26" t="s">
        <v>340</v>
      </c>
      <c r="R147" s="26" t="s">
        <v>318</v>
      </c>
      <c r="S147" s="26" t="s">
        <v>46</v>
      </c>
      <c r="T147" s="26" t="s">
        <v>633</v>
      </c>
      <c r="U147" s="26" t="s">
        <v>1917</v>
      </c>
      <c r="V147" s="26" t="s">
        <v>41</v>
      </c>
      <c r="W147" s="26" t="s">
        <v>340</v>
      </c>
      <c r="X147" s="26" t="s">
        <v>340</v>
      </c>
      <c r="Y147" s="26" t="s">
        <v>53</v>
      </c>
      <c r="Z147" s="26" t="s">
        <v>592</v>
      </c>
      <c r="AA147" s="26" t="s">
        <v>592</v>
      </c>
      <c r="AB147" s="26" t="s">
        <v>653</v>
      </c>
      <c r="AC147" s="26" t="s">
        <v>874</v>
      </c>
      <c r="AD147" s="26" t="s">
        <v>1907</v>
      </c>
      <c r="AE147" s="26" t="s">
        <v>937</v>
      </c>
      <c r="AF147" s="26" t="s">
        <v>592</v>
      </c>
      <c r="AG147" s="26" t="s">
        <v>682</v>
      </c>
      <c r="AH147" s="26" t="s">
        <v>592</v>
      </c>
    </row>
    <row r="148" spans="2:34" x14ac:dyDescent="0.45">
      <c r="B148" s="26" t="s">
        <v>735</v>
      </c>
      <c r="C148" s="26" t="s">
        <v>885</v>
      </c>
      <c r="D148" s="26" t="s">
        <v>237</v>
      </c>
      <c r="E148" s="26" t="s">
        <v>770</v>
      </c>
      <c r="F148" s="26" t="s">
        <v>329</v>
      </c>
      <c r="G148" s="26" t="s">
        <v>43</v>
      </c>
      <c r="H148" s="26" t="s">
        <v>43</v>
      </c>
      <c r="I148" s="26" t="s">
        <v>340</v>
      </c>
      <c r="J148" s="26" t="s">
        <v>340</v>
      </c>
      <c r="K148" s="26" t="s">
        <v>340</v>
      </c>
      <c r="L148" s="26" t="s">
        <v>340</v>
      </c>
      <c r="M148" s="26" t="s">
        <v>340</v>
      </c>
      <c r="N148" s="26" t="s">
        <v>340</v>
      </c>
      <c r="O148" s="26" t="s">
        <v>340</v>
      </c>
      <c r="P148" s="26" t="s">
        <v>592</v>
      </c>
      <c r="Q148" s="26" t="s">
        <v>340</v>
      </c>
      <c r="R148" s="26" t="s">
        <v>704</v>
      </c>
      <c r="S148" s="26" t="s">
        <v>337</v>
      </c>
      <c r="T148" s="26" t="s">
        <v>1403</v>
      </c>
      <c r="U148" s="26" t="s">
        <v>856</v>
      </c>
      <c r="V148" s="26" t="s">
        <v>308</v>
      </c>
      <c r="W148" s="26" t="s">
        <v>340</v>
      </c>
      <c r="X148" s="26" t="s">
        <v>340</v>
      </c>
      <c r="Y148" s="26" t="s">
        <v>308</v>
      </c>
      <c r="Z148" s="26" t="s">
        <v>592</v>
      </c>
      <c r="AA148" s="26" t="s">
        <v>592</v>
      </c>
      <c r="AB148" s="26" t="s">
        <v>653</v>
      </c>
      <c r="AC148" s="26" t="s">
        <v>2104</v>
      </c>
      <c r="AD148" s="26" t="s">
        <v>2617</v>
      </c>
      <c r="AE148" s="26" t="s">
        <v>888</v>
      </c>
      <c r="AF148" s="26" t="s">
        <v>592</v>
      </c>
      <c r="AG148" s="26" t="s">
        <v>318</v>
      </c>
      <c r="AH148" s="26" t="s">
        <v>592</v>
      </c>
    </row>
    <row r="149" spans="2:34" x14ac:dyDescent="0.45">
      <c r="B149" s="26" t="s">
        <v>720</v>
      </c>
      <c r="C149" s="26" t="s">
        <v>1254</v>
      </c>
      <c r="D149" s="26" t="s">
        <v>252</v>
      </c>
      <c r="E149" s="26" t="s">
        <v>610</v>
      </c>
      <c r="F149" s="26" t="s">
        <v>326</v>
      </c>
      <c r="G149" s="26" t="s">
        <v>41</v>
      </c>
      <c r="H149" s="26" t="s">
        <v>40</v>
      </c>
      <c r="I149" s="26" t="s">
        <v>340</v>
      </c>
      <c r="J149" s="26" t="s">
        <v>340</v>
      </c>
      <c r="K149" s="26" t="s">
        <v>340</v>
      </c>
      <c r="L149" s="26" t="s">
        <v>340</v>
      </c>
      <c r="M149" s="26" t="s">
        <v>340</v>
      </c>
      <c r="N149" s="26" t="s">
        <v>340</v>
      </c>
      <c r="O149" s="26" t="s">
        <v>340</v>
      </c>
      <c r="P149" s="26" t="s">
        <v>592</v>
      </c>
      <c r="Q149" s="26" t="s">
        <v>340</v>
      </c>
      <c r="R149" s="26" t="s">
        <v>331</v>
      </c>
      <c r="S149" s="26" t="s">
        <v>318</v>
      </c>
      <c r="T149" s="26" t="s">
        <v>1399</v>
      </c>
      <c r="U149" s="26" t="s">
        <v>2618</v>
      </c>
      <c r="V149" s="26" t="s">
        <v>308</v>
      </c>
      <c r="W149" s="26" t="s">
        <v>340</v>
      </c>
      <c r="X149" s="26" t="s">
        <v>340</v>
      </c>
      <c r="Y149" s="26" t="s">
        <v>308</v>
      </c>
      <c r="Z149" s="26" t="s">
        <v>592</v>
      </c>
      <c r="AA149" s="26" t="s">
        <v>592</v>
      </c>
      <c r="AB149" s="26" t="s">
        <v>729</v>
      </c>
      <c r="AC149" s="26" t="s">
        <v>850</v>
      </c>
      <c r="AD149" s="26" t="s">
        <v>851</v>
      </c>
      <c r="AE149" s="26" t="s">
        <v>1016</v>
      </c>
      <c r="AF149" s="26" t="s">
        <v>592</v>
      </c>
      <c r="AG149" s="26" t="s">
        <v>726</v>
      </c>
      <c r="AH149" s="26" t="s">
        <v>592</v>
      </c>
    </row>
    <row r="150" spans="2:34" x14ac:dyDescent="0.45">
      <c r="B150" s="26" t="s">
        <v>927</v>
      </c>
      <c r="C150" s="26" t="s">
        <v>1014</v>
      </c>
      <c r="D150" s="26" t="s">
        <v>238</v>
      </c>
      <c r="E150" s="26" t="s">
        <v>610</v>
      </c>
      <c r="F150" s="26" t="s">
        <v>325</v>
      </c>
      <c r="G150" s="26" t="s">
        <v>43</v>
      </c>
      <c r="H150" s="26" t="s">
        <v>53</v>
      </c>
      <c r="I150" s="26" t="s">
        <v>340</v>
      </c>
      <c r="J150" s="26" t="s">
        <v>340</v>
      </c>
      <c r="K150" s="26" t="s">
        <v>340</v>
      </c>
      <c r="L150" s="26" t="s">
        <v>340</v>
      </c>
      <c r="M150" s="26" t="s">
        <v>340</v>
      </c>
      <c r="N150" s="26" t="s">
        <v>340</v>
      </c>
      <c r="O150" s="26" t="s">
        <v>340</v>
      </c>
      <c r="P150" s="26" t="s">
        <v>592</v>
      </c>
      <c r="Q150" s="26" t="s">
        <v>340</v>
      </c>
      <c r="R150" s="26" t="s">
        <v>653</v>
      </c>
      <c r="S150" s="26" t="s">
        <v>327</v>
      </c>
      <c r="T150" s="26" t="s">
        <v>739</v>
      </c>
      <c r="U150" s="26" t="s">
        <v>1937</v>
      </c>
      <c r="V150" s="26" t="s">
        <v>40</v>
      </c>
      <c r="W150" s="26" t="s">
        <v>308</v>
      </c>
      <c r="X150" s="26" t="s">
        <v>308</v>
      </c>
      <c r="Y150" s="26" t="s">
        <v>40</v>
      </c>
      <c r="Z150" s="26" t="s">
        <v>592</v>
      </c>
      <c r="AA150" s="26" t="s">
        <v>592</v>
      </c>
      <c r="AB150" s="26" t="s">
        <v>729</v>
      </c>
      <c r="AC150" s="26" t="s">
        <v>1938</v>
      </c>
      <c r="AD150" s="26" t="s">
        <v>2153</v>
      </c>
      <c r="AE150" s="26" t="s">
        <v>1936</v>
      </c>
      <c r="AF150" s="26" t="s">
        <v>592</v>
      </c>
      <c r="AG150" s="26" t="s">
        <v>706</v>
      </c>
      <c r="AH150" s="26" t="s">
        <v>592</v>
      </c>
    </row>
    <row r="151" spans="2:34" x14ac:dyDescent="0.45">
      <c r="B151" s="26" t="s">
        <v>1103</v>
      </c>
      <c r="C151" s="26" t="s">
        <v>955</v>
      </c>
      <c r="D151" s="26" t="s">
        <v>265</v>
      </c>
      <c r="E151" s="26" t="s">
        <v>670</v>
      </c>
      <c r="F151" s="26" t="s">
        <v>331</v>
      </c>
      <c r="G151" s="26" t="s">
        <v>40</v>
      </c>
      <c r="H151" s="26" t="s">
        <v>40</v>
      </c>
      <c r="I151" s="26" t="s">
        <v>726</v>
      </c>
      <c r="J151" s="26" t="s">
        <v>884</v>
      </c>
      <c r="K151" s="26" t="s">
        <v>956</v>
      </c>
      <c r="L151" s="26" t="s">
        <v>53</v>
      </c>
      <c r="M151" s="26" t="s">
        <v>53</v>
      </c>
      <c r="N151" s="26" t="s">
        <v>44</v>
      </c>
      <c r="O151" s="26" t="s">
        <v>337</v>
      </c>
      <c r="P151" s="26" t="s">
        <v>957</v>
      </c>
      <c r="Q151" s="26" t="s">
        <v>340</v>
      </c>
      <c r="R151" s="26" t="s">
        <v>340</v>
      </c>
      <c r="S151" s="26" t="s">
        <v>340</v>
      </c>
      <c r="T151" s="26" t="s">
        <v>340</v>
      </c>
      <c r="U151" s="26" t="s">
        <v>592</v>
      </c>
      <c r="V151" s="26" t="s">
        <v>340</v>
      </c>
      <c r="W151" s="26" t="s">
        <v>308</v>
      </c>
      <c r="X151" s="26" t="s">
        <v>308</v>
      </c>
      <c r="Y151" s="26" t="s">
        <v>340</v>
      </c>
      <c r="Z151" s="26" t="s">
        <v>592</v>
      </c>
      <c r="AA151" s="26" t="s">
        <v>308</v>
      </c>
      <c r="AB151" s="26" t="s">
        <v>729</v>
      </c>
      <c r="AC151" s="26" t="s">
        <v>958</v>
      </c>
      <c r="AD151" s="26" t="s">
        <v>820</v>
      </c>
      <c r="AE151" s="26" t="s">
        <v>959</v>
      </c>
      <c r="AF151" s="26" t="s">
        <v>592</v>
      </c>
      <c r="AG151" s="26" t="s">
        <v>634</v>
      </c>
      <c r="AH151" s="26" t="s">
        <v>592</v>
      </c>
    </row>
    <row r="152" spans="2:34" x14ac:dyDescent="0.45">
      <c r="B152" s="26" t="s">
        <v>910</v>
      </c>
      <c r="C152" s="26" t="s">
        <v>1182</v>
      </c>
      <c r="D152" s="26" t="s">
        <v>249</v>
      </c>
      <c r="E152" s="26" t="s">
        <v>610</v>
      </c>
      <c r="F152" s="26" t="s">
        <v>326</v>
      </c>
      <c r="G152" s="26" t="s">
        <v>44</v>
      </c>
      <c r="H152" s="26" t="s">
        <v>40</v>
      </c>
      <c r="I152" s="26" t="s">
        <v>340</v>
      </c>
      <c r="J152" s="26" t="s">
        <v>340</v>
      </c>
      <c r="K152" s="26" t="s">
        <v>340</v>
      </c>
      <c r="L152" s="26" t="s">
        <v>340</v>
      </c>
      <c r="M152" s="26" t="s">
        <v>340</v>
      </c>
      <c r="N152" s="26" t="s">
        <v>53</v>
      </c>
      <c r="O152" s="26" t="s">
        <v>46</v>
      </c>
      <c r="P152" s="26" t="s">
        <v>2619</v>
      </c>
      <c r="Q152" s="26" t="s">
        <v>340</v>
      </c>
      <c r="R152" s="26" t="s">
        <v>653</v>
      </c>
      <c r="S152" s="26" t="s">
        <v>316</v>
      </c>
      <c r="T152" s="26" t="s">
        <v>1242</v>
      </c>
      <c r="U152" s="26" t="s">
        <v>2620</v>
      </c>
      <c r="V152" s="26" t="s">
        <v>308</v>
      </c>
      <c r="W152" s="26" t="s">
        <v>308</v>
      </c>
      <c r="X152" s="26" t="s">
        <v>340</v>
      </c>
      <c r="Y152" s="26" t="s">
        <v>40</v>
      </c>
      <c r="Z152" s="26" t="s">
        <v>592</v>
      </c>
      <c r="AA152" s="26" t="s">
        <v>592</v>
      </c>
      <c r="AB152" s="26" t="s">
        <v>729</v>
      </c>
      <c r="AC152" s="26" t="s">
        <v>2164</v>
      </c>
      <c r="AD152" s="26" t="s">
        <v>732</v>
      </c>
      <c r="AE152" s="26" t="s">
        <v>2621</v>
      </c>
      <c r="AF152" s="26" t="s">
        <v>592</v>
      </c>
      <c r="AG152" s="26" t="s">
        <v>717</v>
      </c>
      <c r="AH152" s="26" t="s">
        <v>592</v>
      </c>
    </row>
    <row r="153" spans="2:34" x14ac:dyDescent="0.45">
      <c r="B153" s="26" t="s">
        <v>1108</v>
      </c>
      <c r="C153" s="26" t="s">
        <v>840</v>
      </c>
      <c r="D153" s="26" t="s">
        <v>251</v>
      </c>
      <c r="E153" s="26" t="s">
        <v>610</v>
      </c>
      <c r="F153" s="26" t="s">
        <v>339</v>
      </c>
      <c r="G153" s="26" t="s">
        <v>53</v>
      </c>
      <c r="H153" s="26" t="s">
        <v>53</v>
      </c>
      <c r="I153" s="26" t="s">
        <v>340</v>
      </c>
      <c r="J153" s="26" t="s">
        <v>340</v>
      </c>
      <c r="K153" s="26" t="s">
        <v>340</v>
      </c>
      <c r="L153" s="26" t="s">
        <v>340</v>
      </c>
      <c r="M153" s="26" t="s">
        <v>340</v>
      </c>
      <c r="N153" s="26" t="s">
        <v>340</v>
      </c>
      <c r="O153" s="26" t="s">
        <v>340</v>
      </c>
      <c r="P153" s="26" t="s">
        <v>592</v>
      </c>
      <c r="Q153" s="26" t="s">
        <v>340</v>
      </c>
      <c r="R153" s="26" t="s">
        <v>336</v>
      </c>
      <c r="S153" s="26" t="s">
        <v>323</v>
      </c>
      <c r="T153" s="26" t="s">
        <v>841</v>
      </c>
      <c r="U153" s="26" t="s">
        <v>842</v>
      </c>
      <c r="V153" s="26" t="s">
        <v>308</v>
      </c>
      <c r="W153" s="26" t="s">
        <v>340</v>
      </c>
      <c r="X153" s="26" t="s">
        <v>340</v>
      </c>
      <c r="Y153" s="26" t="s">
        <v>308</v>
      </c>
      <c r="Z153" s="26" t="s">
        <v>592</v>
      </c>
      <c r="AA153" s="26" t="s">
        <v>592</v>
      </c>
      <c r="AB153" s="26" t="s">
        <v>666</v>
      </c>
      <c r="AC153" s="26" t="s">
        <v>843</v>
      </c>
      <c r="AD153" s="26" t="s">
        <v>844</v>
      </c>
      <c r="AE153" s="26" t="s">
        <v>845</v>
      </c>
      <c r="AF153" s="26" t="s">
        <v>592</v>
      </c>
      <c r="AG153" s="26" t="s">
        <v>668</v>
      </c>
      <c r="AH153" s="26" t="s">
        <v>592</v>
      </c>
    </row>
    <row r="154" spans="2:34" x14ac:dyDescent="0.45">
      <c r="B154" s="26" t="s">
        <v>900</v>
      </c>
      <c r="C154" s="26" t="s">
        <v>1193</v>
      </c>
      <c r="D154" s="26" t="s">
        <v>264</v>
      </c>
      <c r="E154" s="26" t="s">
        <v>610</v>
      </c>
      <c r="F154" s="26" t="s">
        <v>347</v>
      </c>
      <c r="G154" s="26" t="s">
        <v>44</v>
      </c>
      <c r="H154" s="26" t="s">
        <v>44</v>
      </c>
      <c r="I154" s="26" t="s">
        <v>340</v>
      </c>
      <c r="J154" s="26" t="s">
        <v>308</v>
      </c>
      <c r="K154" s="26" t="s">
        <v>340</v>
      </c>
      <c r="L154" s="26" t="s">
        <v>340</v>
      </c>
      <c r="M154" s="26" t="s">
        <v>308</v>
      </c>
      <c r="N154" s="26" t="s">
        <v>340</v>
      </c>
      <c r="O154" s="26" t="s">
        <v>340</v>
      </c>
      <c r="P154" s="26" t="s">
        <v>592</v>
      </c>
      <c r="Q154" s="26" t="s">
        <v>340</v>
      </c>
      <c r="R154" s="26" t="s">
        <v>666</v>
      </c>
      <c r="S154" s="26" t="s">
        <v>327</v>
      </c>
      <c r="T154" s="26" t="s">
        <v>1427</v>
      </c>
      <c r="U154" s="26" t="s">
        <v>2622</v>
      </c>
      <c r="V154" s="26" t="s">
        <v>308</v>
      </c>
      <c r="W154" s="26" t="s">
        <v>340</v>
      </c>
      <c r="X154" s="26" t="s">
        <v>340</v>
      </c>
      <c r="Y154" s="26" t="s">
        <v>308</v>
      </c>
      <c r="Z154" s="26" t="s">
        <v>592</v>
      </c>
      <c r="AA154" s="26" t="s">
        <v>592</v>
      </c>
      <c r="AB154" s="26" t="s">
        <v>666</v>
      </c>
      <c r="AC154" s="26" t="s">
        <v>873</v>
      </c>
      <c r="AD154" s="26" t="s">
        <v>2623</v>
      </c>
      <c r="AE154" s="26" t="s">
        <v>2624</v>
      </c>
      <c r="AF154" s="26" t="s">
        <v>592</v>
      </c>
      <c r="AG154" s="26" t="s">
        <v>615</v>
      </c>
      <c r="AH154" s="26" t="s">
        <v>592</v>
      </c>
    </row>
    <row r="155" spans="2:34" x14ac:dyDescent="0.45">
      <c r="B155" s="26" t="s">
        <v>859</v>
      </c>
      <c r="C155" s="26" t="s">
        <v>1020</v>
      </c>
      <c r="D155" s="26" t="s">
        <v>723</v>
      </c>
      <c r="E155" s="26" t="s">
        <v>610</v>
      </c>
      <c r="F155" s="26" t="s">
        <v>336</v>
      </c>
      <c r="G155" s="26" t="s">
        <v>43</v>
      </c>
      <c r="H155" s="26" t="s">
        <v>43</v>
      </c>
      <c r="I155" s="26" t="s">
        <v>340</v>
      </c>
      <c r="J155" s="26" t="s">
        <v>340</v>
      </c>
      <c r="K155" s="26" t="s">
        <v>340</v>
      </c>
      <c r="L155" s="26" t="s">
        <v>340</v>
      </c>
      <c r="M155" s="26" t="s">
        <v>340</v>
      </c>
      <c r="N155" s="26" t="s">
        <v>340</v>
      </c>
      <c r="O155" s="26" t="s">
        <v>340</v>
      </c>
      <c r="P155" s="26" t="s">
        <v>592</v>
      </c>
      <c r="Q155" s="26" t="s">
        <v>340</v>
      </c>
      <c r="R155" s="26" t="s">
        <v>758</v>
      </c>
      <c r="S155" s="26" t="s">
        <v>336</v>
      </c>
      <c r="T155" s="26" t="s">
        <v>1512</v>
      </c>
      <c r="U155" s="26" t="s">
        <v>2154</v>
      </c>
      <c r="V155" s="26" t="s">
        <v>340</v>
      </c>
      <c r="W155" s="26" t="s">
        <v>340</v>
      </c>
      <c r="X155" s="26" t="s">
        <v>340</v>
      </c>
      <c r="Y155" s="26" t="s">
        <v>340</v>
      </c>
      <c r="Z155" s="26" t="s">
        <v>592</v>
      </c>
      <c r="AA155" s="26" t="s">
        <v>592</v>
      </c>
      <c r="AB155" s="26" t="s">
        <v>666</v>
      </c>
      <c r="AC155" s="26" t="s">
        <v>1909</v>
      </c>
      <c r="AD155" s="26" t="s">
        <v>1910</v>
      </c>
      <c r="AE155" s="26" t="s">
        <v>1951</v>
      </c>
      <c r="AF155" s="26" t="s">
        <v>592</v>
      </c>
      <c r="AG155" s="26" t="s">
        <v>687</v>
      </c>
      <c r="AH155" s="26" t="s">
        <v>592</v>
      </c>
    </row>
    <row r="156" spans="2:34" x14ac:dyDescent="0.45">
      <c r="B156" s="26" t="s">
        <v>54</v>
      </c>
      <c r="C156" s="26" t="s">
        <v>593</v>
      </c>
      <c r="D156" s="26" t="s">
        <v>55</v>
      </c>
      <c r="E156" s="26" t="s">
        <v>594</v>
      </c>
      <c r="F156" s="26" t="s">
        <v>595</v>
      </c>
      <c r="G156" s="26" t="s">
        <v>56</v>
      </c>
      <c r="H156" s="26" t="s">
        <v>596</v>
      </c>
      <c r="I156" s="26" t="s">
        <v>64</v>
      </c>
      <c r="J156" s="26" t="s">
        <v>65</v>
      </c>
      <c r="K156" s="26" t="s">
        <v>58</v>
      </c>
      <c r="L156" s="26" t="s">
        <v>66</v>
      </c>
      <c r="M156" s="26" t="s">
        <v>67</v>
      </c>
      <c r="N156" s="26" t="s">
        <v>65</v>
      </c>
      <c r="O156" s="26" t="s">
        <v>58</v>
      </c>
      <c r="P156" s="26" t="s">
        <v>69</v>
      </c>
      <c r="Q156" s="26" t="s">
        <v>66</v>
      </c>
      <c r="R156" s="26" t="s">
        <v>597</v>
      </c>
      <c r="S156" s="26" t="s">
        <v>598</v>
      </c>
      <c r="T156" s="26" t="s">
        <v>58</v>
      </c>
      <c r="U156" s="26" t="s">
        <v>599</v>
      </c>
      <c r="V156" s="26" t="s">
        <v>66</v>
      </c>
      <c r="W156" s="26" t="s">
        <v>157</v>
      </c>
      <c r="X156" s="26" t="s">
        <v>62</v>
      </c>
      <c r="Y156" s="26" t="s">
        <v>66</v>
      </c>
      <c r="Z156" s="26" t="s">
        <v>147</v>
      </c>
      <c r="AA156" s="26" t="s">
        <v>600</v>
      </c>
      <c r="AB156" s="26" t="s">
        <v>601</v>
      </c>
      <c r="AC156" s="26" t="s">
        <v>602</v>
      </c>
      <c r="AD156" s="26" t="s">
        <v>603</v>
      </c>
      <c r="AE156" s="26" t="s">
        <v>604</v>
      </c>
      <c r="AF156" s="26" t="s">
        <v>605</v>
      </c>
      <c r="AG156" s="26" t="s">
        <v>606</v>
      </c>
      <c r="AH156" s="26" t="s">
        <v>607</v>
      </c>
    </row>
    <row r="157" spans="2:34" x14ac:dyDescent="0.45">
      <c r="B157" s="26" t="s">
        <v>1116</v>
      </c>
      <c r="C157" s="26" t="s">
        <v>1077</v>
      </c>
      <c r="D157" s="26" t="s">
        <v>240</v>
      </c>
      <c r="E157" s="26" t="s">
        <v>610</v>
      </c>
      <c r="F157" s="26" t="s">
        <v>335</v>
      </c>
      <c r="G157" s="26" t="s">
        <v>43</v>
      </c>
      <c r="H157" s="26" t="s">
        <v>43</v>
      </c>
      <c r="I157" s="26" t="s">
        <v>340</v>
      </c>
      <c r="J157" s="26" t="s">
        <v>340</v>
      </c>
      <c r="K157" s="26" t="s">
        <v>340</v>
      </c>
      <c r="L157" s="26" t="s">
        <v>340</v>
      </c>
      <c r="M157" s="26" t="s">
        <v>340</v>
      </c>
      <c r="N157" s="26" t="s">
        <v>46</v>
      </c>
      <c r="O157" s="26" t="s">
        <v>729</v>
      </c>
      <c r="P157" s="26" t="s">
        <v>1912</v>
      </c>
      <c r="Q157" s="26" t="s">
        <v>340</v>
      </c>
      <c r="R157" s="26" t="s">
        <v>339</v>
      </c>
      <c r="S157" s="26" t="s">
        <v>325</v>
      </c>
      <c r="T157" s="26" t="s">
        <v>1021</v>
      </c>
      <c r="U157" s="26" t="s">
        <v>2073</v>
      </c>
      <c r="V157" s="26" t="s">
        <v>308</v>
      </c>
      <c r="W157" s="26" t="s">
        <v>308</v>
      </c>
      <c r="X157" s="26" t="s">
        <v>308</v>
      </c>
      <c r="Y157" s="26" t="s">
        <v>308</v>
      </c>
      <c r="Z157" s="26" t="s">
        <v>592</v>
      </c>
      <c r="AA157" s="26" t="s">
        <v>592</v>
      </c>
      <c r="AB157" s="26" t="s">
        <v>666</v>
      </c>
      <c r="AC157" s="26" t="s">
        <v>2625</v>
      </c>
      <c r="AD157" s="26" t="s">
        <v>749</v>
      </c>
      <c r="AE157" s="26" t="s">
        <v>1945</v>
      </c>
      <c r="AF157" s="26" t="s">
        <v>592</v>
      </c>
      <c r="AG157" s="26" t="s">
        <v>611</v>
      </c>
      <c r="AH157" s="26" t="s">
        <v>592</v>
      </c>
    </row>
    <row r="158" spans="2:34" x14ac:dyDescent="0.45">
      <c r="B158" s="26" t="s">
        <v>992</v>
      </c>
      <c r="C158" s="26" t="s">
        <v>846</v>
      </c>
      <c r="D158" s="26" t="s">
        <v>265</v>
      </c>
      <c r="E158" s="26" t="s">
        <v>610</v>
      </c>
      <c r="F158" s="26" t="s">
        <v>329</v>
      </c>
      <c r="G158" s="26" t="s">
        <v>53</v>
      </c>
      <c r="H158" s="26" t="s">
        <v>53</v>
      </c>
      <c r="I158" s="26" t="s">
        <v>340</v>
      </c>
      <c r="J158" s="26" t="s">
        <v>340</v>
      </c>
      <c r="K158" s="26" t="s">
        <v>340</v>
      </c>
      <c r="L158" s="26" t="s">
        <v>340</v>
      </c>
      <c r="M158" s="26" t="s">
        <v>340</v>
      </c>
      <c r="N158" s="26" t="s">
        <v>308</v>
      </c>
      <c r="O158" s="26" t="s">
        <v>691</v>
      </c>
      <c r="P158" s="26" t="s">
        <v>847</v>
      </c>
      <c r="Q158" s="26" t="s">
        <v>340</v>
      </c>
      <c r="R158" s="26" t="s">
        <v>336</v>
      </c>
      <c r="S158" s="26" t="s">
        <v>322</v>
      </c>
      <c r="T158" s="26" t="s">
        <v>848</v>
      </c>
      <c r="U158" s="26" t="s">
        <v>849</v>
      </c>
      <c r="V158" s="26" t="s">
        <v>340</v>
      </c>
      <c r="W158" s="26" t="s">
        <v>340</v>
      </c>
      <c r="X158" s="26" t="s">
        <v>340</v>
      </c>
      <c r="Y158" s="26" t="s">
        <v>340</v>
      </c>
      <c r="Z158" s="26" t="s">
        <v>592</v>
      </c>
      <c r="AA158" s="26" t="s">
        <v>592</v>
      </c>
      <c r="AB158" s="26" t="s">
        <v>347</v>
      </c>
      <c r="AC158" s="26" t="s">
        <v>850</v>
      </c>
      <c r="AD158" s="26" t="s">
        <v>851</v>
      </c>
      <c r="AE158" s="26" t="s">
        <v>852</v>
      </c>
      <c r="AF158" s="26" t="s">
        <v>592</v>
      </c>
      <c r="AG158" s="26" t="s">
        <v>831</v>
      </c>
      <c r="AH158" s="26" t="s">
        <v>592</v>
      </c>
    </row>
    <row r="159" spans="2:34" x14ac:dyDescent="0.45">
      <c r="B159" s="26" t="s">
        <v>1122</v>
      </c>
      <c r="C159" s="26" t="s">
        <v>1173</v>
      </c>
      <c r="D159" s="26" t="s">
        <v>582</v>
      </c>
      <c r="E159" s="26" t="s">
        <v>610</v>
      </c>
      <c r="F159" s="26" t="s">
        <v>329</v>
      </c>
      <c r="G159" s="26" t="s">
        <v>42</v>
      </c>
      <c r="H159" s="26" t="s">
        <v>53</v>
      </c>
      <c r="I159" s="26" t="s">
        <v>340</v>
      </c>
      <c r="J159" s="26" t="s">
        <v>340</v>
      </c>
      <c r="K159" s="26" t="s">
        <v>340</v>
      </c>
      <c r="L159" s="26" t="s">
        <v>340</v>
      </c>
      <c r="M159" s="26" t="s">
        <v>340</v>
      </c>
      <c r="N159" s="26" t="s">
        <v>340</v>
      </c>
      <c r="O159" s="26" t="s">
        <v>340</v>
      </c>
      <c r="P159" s="26" t="s">
        <v>592</v>
      </c>
      <c r="Q159" s="26" t="s">
        <v>340</v>
      </c>
      <c r="R159" s="26" t="s">
        <v>333</v>
      </c>
      <c r="S159" s="26" t="s">
        <v>314</v>
      </c>
      <c r="T159" s="26" t="s">
        <v>1479</v>
      </c>
      <c r="U159" s="26" t="s">
        <v>2626</v>
      </c>
      <c r="V159" s="26" t="s">
        <v>340</v>
      </c>
      <c r="W159" s="26" t="s">
        <v>340</v>
      </c>
      <c r="X159" s="26" t="s">
        <v>340</v>
      </c>
      <c r="Y159" s="26" t="s">
        <v>340</v>
      </c>
      <c r="Z159" s="26" t="s">
        <v>592</v>
      </c>
      <c r="AA159" s="26" t="s">
        <v>592</v>
      </c>
      <c r="AB159" s="26" t="s">
        <v>347</v>
      </c>
      <c r="AC159" s="26" t="s">
        <v>2627</v>
      </c>
      <c r="AD159" s="26" t="s">
        <v>2134</v>
      </c>
      <c r="AE159" s="26" t="s">
        <v>2175</v>
      </c>
      <c r="AF159" s="26" t="s">
        <v>592</v>
      </c>
      <c r="AG159" s="26" t="s">
        <v>721</v>
      </c>
      <c r="AH159" s="26" t="s">
        <v>592</v>
      </c>
    </row>
    <row r="160" spans="2:34" x14ac:dyDescent="0.45">
      <c r="B160" s="26" t="s">
        <v>1124</v>
      </c>
      <c r="C160" s="26" t="s">
        <v>1117</v>
      </c>
      <c r="D160" s="26" t="s">
        <v>250</v>
      </c>
      <c r="E160" s="26" t="s">
        <v>610</v>
      </c>
      <c r="F160" s="26" t="s">
        <v>336</v>
      </c>
      <c r="G160" s="26" t="s">
        <v>44</v>
      </c>
      <c r="H160" s="26" t="s">
        <v>42</v>
      </c>
      <c r="I160" s="26" t="s">
        <v>340</v>
      </c>
      <c r="J160" s="26" t="s">
        <v>340</v>
      </c>
      <c r="K160" s="26" t="s">
        <v>340</v>
      </c>
      <c r="L160" s="26" t="s">
        <v>340</v>
      </c>
      <c r="M160" s="26" t="s">
        <v>340</v>
      </c>
      <c r="N160" s="26" t="s">
        <v>340</v>
      </c>
      <c r="O160" s="26" t="s">
        <v>340</v>
      </c>
      <c r="P160" s="26" t="s">
        <v>592</v>
      </c>
      <c r="Q160" s="26" t="s">
        <v>340</v>
      </c>
      <c r="R160" s="26" t="s">
        <v>333</v>
      </c>
      <c r="S160" s="26" t="s">
        <v>325</v>
      </c>
      <c r="T160" s="26" t="s">
        <v>812</v>
      </c>
      <c r="U160" s="26" t="s">
        <v>2628</v>
      </c>
      <c r="V160" s="26" t="s">
        <v>308</v>
      </c>
      <c r="W160" s="26" t="s">
        <v>340</v>
      </c>
      <c r="X160" s="26" t="s">
        <v>340</v>
      </c>
      <c r="Y160" s="26" t="s">
        <v>308</v>
      </c>
      <c r="Z160" s="26" t="s">
        <v>592</v>
      </c>
      <c r="AA160" s="26" t="s">
        <v>592</v>
      </c>
      <c r="AB160" s="26" t="s">
        <v>347</v>
      </c>
      <c r="AC160" s="26" t="s">
        <v>2588</v>
      </c>
      <c r="AD160" s="26" t="s">
        <v>2629</v>
      </c>
      <c r="AE160" s="26" t="s">
        <v>845</v>
      </c>
      <c r="AF160" s="26" t="s">
        <v>592</v>
      </c>
      <c r="AG160" s="26" t="s">
        <v>833</v>
      </c>
      <c r="AH160" s="26" t="s">
        <v>592</v>
      </c>
    </row>
    <row r="161" spans="2:34" x14ac:dyDescent="0.45">
      <c r="B161" s="26" t="s">
        <v>862</v>
      </c>
      <c r="C161" s="26" t="s">
        <v>1344</v>
      </c>
      <c r="D161" s="26" t="s">
        <v>259</v>
      </c>
      <c r="E161" s="26" t="s">
        <v>770</v>
      </c>
      <c r="F161" s="26" t="s">
        <v>333</v>
      </c>
      <c r="G161" s="26" t="s">
        <v>43</v>
      </c>
      <c r="H161" s="26" t="s">
        <v>40</v>
      </c>
      <c r="I161" s="26" t="s">
        <v>340</v>
      </c>
      <c r="J161" s="26" t="s">
        <v>340</v>
      </c>
      <c r="K161" s="26" t="s">
        <v>340</v>
      </c>
      <c r="L161" s="26" t="s">
        <v>340</v>
      </c>
      <c r="M161" s="26" t="s">
        <v>340</v>
      </c>
      <c r="N161" s="26" t="s">
        <v>340</v>
      </c>
      <c r="O161" s="26" t="s">
        <v>340</v>
      </c>
      <c r="P161" s="26" t="s">
        <v>592</v>
      </c>
      <c r="Q161" s="26" t="s">
        <v>340</v>
      </c>
      <c r="R161" s="26" t="s">
        <v>316</v>
      </c>
      <c r="S161" s="26" t="s">
        <v>50</v>
      </c>
      <c r="T161" s="26" t="s">
        <v>942</v>
      </c>
      <c r="U161" s="26" t="s">
        <v>2630</v>
      </c>
      <c r="V161" s="26" t="s">
        <v>40</v>
      </c>
      <c r="W161" s="26" t="s">
        <v>340</v>
      </c>
      <c r="X161" s="26" t="s">
        <v>340</v>
      </c>
      <c r="Y161" s="26" t="s">
        <v>40</v>
      </c>
      <c r="Z161" s="26" t="s">
        <v>592</v>
      </c>
      <c r="AA161" s="26" t="s">
        <v>592</v>
      </c>
      <c r="AB161" s="26" t="s">
        <v>339</v>
      </c>
      <c r="AC161" s="26" t="s">
        <v>943</v>
      </c>
      <c r="AD161" s="26" t="s">
        <v>2161</v>
      </c>
      <c r="AE161" s="26" t="s">
        <v>2631</v>
      </c>
      <c r="AF161" s="26" t="s">
        <v>592</v>
      </c>
      <c r="AG161" s="26" t="s">
        <v>320</v>
      </c>
      <c r="AH161" s="26" t="s">
        <v>592</v>
      </c>
    </row>
    <row r="162" spans="2:34" x14ac:dyDescent="0.45">
      <c r="B162" s="26" t="s">
        <v>987</v>
      </c>
      <c r="C162" s="26" t="s">
        <v>1054</v>
      </c>
      <c r="D162" s="26" t="s">
        <v>254</v>
      </c>
      <c r="E162" s="26" t="s">
        <v>617</v>
      </c>
      <c r="F162" s="26" t="s">
        <v>326</v>
      </c>
      <c r="G162" s="26" t="s">
        <v>44</v>
      </c>
      <c r="H162" s="26" t="s">
        <v>340</v>
      </c>
      <c r="I162" s="26" t="s">
        <v>340</v>
      </c>
      <c r="J162" s="26" t="s">
        <v>340</v>
      </c>
      <c r="K162" s="26" t="s">
        <v>340</v>
      </c>
      <c r="L162" s="26" t="s">
        <v>340</v>
      </c>
      <c r="M162" s="26" t="s">
        <v>340</v>
      </c>
      <c r="N162" s="26" t="s">
        <v>758</v>
      </c>
      <c r="O162" s="26" t="s">
        <v>1124</v>
      </c>
      <c r="P162" s="26" t="s">
        <v>2601</v>
      </c>
      <c r="Q162" s="26" t="s">
        <v>308</v>
      </c>
      <c r="R162" s="26" t="s">
        <v>318</v>
      </c>
      <c r="S162" s="26" t="s">
        <v>314</v>
      </c>
      <c r="T162" s="26" t="s">
        <v>960</v>
      </c>
      <c r="U162" s="26" t="s">
        <v>2160</v>
      </c>
      <c r="V162" s="26" t="s">
        <v>340</v>
      </c>
      <c r="W162" s="26" t="s">
        <v>340</v>
      </c>
      <c r="X162" s="26" t="s">
        <v>340</v>
      </c>
      <c r="Y162" s="26" t="s">
        <v>308</v>
      </c>
      <c r="Z162" s="26" t="s">
        <v>592</v>
      </c>
      <c r="AA162" s="26" t="s">
        <v>592</v>
      </c>
      <c r="AB162" s="26" t="s">
        <v>339</v>
      </c>
      <c r="AC162" s="26" t="s">
        <v>1946</v>
      </c>
      <c r="AD162" s="26" t="s">
        <v>2632</v>
      </c>
      <c r="AE162" s="26" t="s">
        <v>2145</v>
      </c>
      <c r="AF162" s="26" t="s">
        <v>592</v>
      </c>
      <c r="AG162" s="26" t="s">
        <v>762</v>
      </c>
      <c r="AH162" s="26" t="s">
        <v>592</v>
      </c>
    </row>
    <row r="163" spans="2:34" x14ac:dyDescent="0.45">
      <c r="B163" s="26" t="s">
        <v>1131</v>
      </c>
      <c r="C163" s="26" t="s">
        <v>1177</v>
      </c>
      <c r="D163" s="26" t="s">
        <v>266</v>
      </c>
      <c r="E163" s="26" t="s">
        <v>610</v>
      </c>
      <c r="F163" s="26" t="s">
        <v>347</v>
      </c>
      <c r="G163" s="26" t="s">
        <v>44</v>
      </c>
      <c r="H163" s="26" t="s">
        <v>308</v>
      </c>
      <c r="I163" s="26" t="s">
        <v>340</v>
      </c>
      <c r="J163" s="26" t="s">
        <v>340</v>
      </c>
      <c r="K163" s="26" t="s">
        <v>340</v>
      </c>
      <c r="L163" s="26" t="s">
        <v>340</v>
      </c>
      <c r="M163" s="26" t="s">
        <v>340</v>
      </c>
      <c r="N163" s="26" t="s">
        <v>40</v>
      </c>
      <c r="O163" s="26" t="s">
        <v>308</v>
      </c>
      <c r="P163" s="26" t="s">
        <v>1952</v>
      </c>
      <c r="Q163" s="26" t="s">
        <v>340</v>
      </c>
      <c r="R163" s="26" t="s">
        <v>729</v>
      </c>
      <c r="S163" s="26" t="s">
        <v>331</v>
      </c>
      <c r="T163" s="26" t="s">
        <v>1361</v>
      </c>
      <c r="U163" s="26" t="s">
        <v>2072</v>
      </c>
      <c r="V163" s="26" t="s">
        <v>308</v>
      </c>
      <c r="W163" s="26" t="s">
        <v>308</v>
      </c>
      <c r="X163" s="26" t="s">
        <v>308</v>
      </c>
      <c r="Y163" s="26" t="s">
        <v>308</v>
      </c>
      <c r="Z163" s="26" t="s">
        <v>592</v>
      </c>
      <c r="AA163" s="26" t="s">
        <v>592</v>
      </c>
      <c r="AB163" s="26" t="s">
        <v>339</v>
      </c>
      <c r="AC163" s="26" t="s">
        <v>2120</v>
      </c>
      <c r="AD163" s="26" t="s">
        <v>2616</v>
      </c>
      <c r="AE163" s="26" t="s">
        <v>2633</v>
      </c>
      <c r="AF163" s="26" t="s">
        <v>592</v>
      </c>
      <c r="AG163" s="26" t="s">
        <v>664</v>
      </c>
      <c r="AH163" s="26" t="s">
        <v>592</v>
      </c>
    </row>
    <row r="164" spans="2:34" x14ac:dyDescent="0.45">
      <c r="B164" s="26" t="s">
        <v>1133</v>
      </c>
      <c r="C164" s="26" t="s">
        <v>1051</v>
      </c>
      <c r="D164" s="26" t="s">
        <v>249</v>
      </c>
      <c r="E164" s="26" t="s">
        <v>617</v>
      </c>
      <c r="F164" s="26" t="s">
        <v>326</v>
      </c>
      <c r="G164" s="26" t="s">
        <v>44</v>
      </c>
      <c r="H164" s="26" t="s">
        <v>340</v>
      </c>
      <c r="I164" s="26" t="s">
        <v>340</v>
      </c>
      <c r="J164" s="26" t="s">
        <v>340</v>
      </c>
      <c r="K164" s="26" t="s">
        <v>340</v>
      </c>
      <c r="L164" s="26" t="s">
        <v>340</v>
      </c>
      <c r="M164" s="26" t="s">
        <v>340</v>
      </c>
      <c r="N164" s="26" t="s">
        <v>347</v>
      </c>
      <c r="O164" s="26" t="s">
        <v>736</v>
      </c>
      <c r="P164" s="26" t="s">
        <v>2343</v>
      </c>
      <c r="Q164" s="26" t="s">
        <v>308</v>
      </c>
      <c r="R164" s="26" t="s">
        <v>45</v>
      </c>
      <c r="S164" s="26" t="s">
        <v>43</v>
      </c>
      <c r="T164" s="26" t="s">
        <v>701</v>
      </c>
      <c r="U164" s="26" t="s">
        <v>1969</v>
      </c>
      <c r="V164" s="26" t="s">
        <v>308</v>
      </c>
      <c r="W164" s="26" t="s">
        <v>340</v>
      </c>
      <c r="X164" s="26" t="s">
        <v>340</v>
      </c>
      <c r="Y164" s="26" t="s">
        <v>40</v>
      </c>
      <c r="Z164" s="26" t="s">
        <v>592</v>
      </c>
      <c r="AA164" s="26" t="s">
        <v>592</v>
      </c>
      <c r="AB164" s="26" t="s">
        <v>339</v>
      </c>
      <c r="AC164" s="26" t="s">
        <v>2634</v>
      </c>
      <c r="AD164" s="26" t="s">
        <v>2635</v>
      </c>
      <c r="AE164" s="26" t="s">
        <v>1944</v>
      </c>
      <c r="AF164" s="26" t="s">
        <v>592</v>
      </c>
      <c r="AG164" s="26" t="s">
        <v>758</v>
      </c>
      <c r="AH164" s="26" t="s">
        <v>592</v>
      </c>
    </row>
    <row r="165" spans="2:34" x14ac:dyDescent="0.45">
      <c r="B165" s="26" t="s">
        <v>1099</v>
      </c>
      <c r="C165" s="26" t="s">
        <v>1251</v>
      </c>
      <c r="D165" s="26" t="s">
        <v>250</v>
      </c>
      <c r="E165" s="26" t="s">
        <v>610</v>
      </c>
      <c r="F165" s="26" t="s">
        <v>325</v>
      </c>
      <c r="G165" s="26" t="s">
        <v>42</v>
      </c>
      <c r="H165" s="26" t="s">
        <v>42</v>
      </c>
      <c r="I165" s="26" t="s">
        <v>340</v>
      </c>
      <c r="J165" s="26" t="s">
        <v>340</v>
      </c>
      <c r="K165" s="26" t="s">
        <v>340</v>
      </c>
      <c r="L165" s="26" t="s">
        <v>340</v>
      </c>
      <c r="M165" s="26" t="s">
        <v>340</v>
      </c>
      <c r="N165" s="26" t="s">
        <v>43</v>
      </c>
      <c r="O165" s="26" t="s">
        <v>868</v>
      </c>
      <c r="P165" s="26" t="s">
        <v>999</v>
      </c>
      <c r="Q165" s="26" t="s">
        <v>340</v>
      </c>
      <c r="R165" s="26" t="s">
        <v>331</v>
      </c>
      <c r="S165" s="26" t="s">
        <v>314</v>
      </c>
      <c r="T165" s="26" t="s">
        <v>1188</v>
      </c>
      <c r="U165" s="26" t="s">
        <v>1950</v>
      </c>
      <c r="V165" s="26" t="s">
        <v>308</v>
      </c>
      <c r="W165" s="26" t="s">
        <v>340</v>
      </c>
      <c r="X165" s="26" t="s">
        <v>340</v>
      </c>
      <c r="Y165" s="26" t="s">
        <v>308</v>
      </c>
      <c r="Z165" s="26" t="s">
        <v>592</v>
      </c>
      <c r="AA165" s="26" t="s">
        <v>592</v>
      </c>
      <c r="AB165" s="26" t="s">
        <v>339</v>
      </c>
      <c r="AC165" s="26" t="s">
        <v>2589</v>
      </c>
      <c r="AD165" s="26" t="s">
        <v>829</v>
      </c>
      <c r="AE165" s="26" t="s">
        <v>948</v>
      </c>
      <c r="AF165" s="26" t="s">
        <v>592</v>
      </c>
      <c r="AG165" s="26" t="s">
        <v>701</v>
      </c>
      <c r="AH165" s="26" t="s">
        <v>592</v>
      </c>
    </row>
    <row r="166" spans="2:34" x14ac:dyDescent="0.45">
      <c r="B166" s="26" t="s">
        <v>672</v>
      </c>
      <c r="C166" s="26" t="s">
        <v>1022</v>
      </c>
      <c r="D166" s="26" t="s">
        <v>588</v>
      </c>
      <c r="E166" s="26" t="s">
        <v>770</v>
      </c>
      <c r="F166" s="26" t="s">
        <v>337</v>
      </c>
      <c r="G166" s="26" t="s">
        <v>43</v>
      </c>
      <c r="H166" s="26" t="s">
        <v>42</v>
      </c>
      <c r="I166" s="26" t="s">
        <v>340</v>
      </c>
      <c r="J166" s="26" t="s">
        <v>340</v>
      </c>
      <c r="K166" s="26" t="s">
        <v>340</v>
      </c>
      <c r="L166" s="26" t="s">
        <v>340</v>
      </c>
      <c r="M166" s="26" t="s">
        <v>340</v>
      </c>
      <c r="N166" s="26" t="s">
        <v>53</v>
      </c>
      <c r="O166" s="26" t="s">
        <v>53</v>
      </c>
      <c r="P166" s="26" t="s">
        <v>1138</v>
      </c>
      <c r="Q166" s="26" t="s">
        <v>340</v>
      </c>
      <c r="R166" s="26" t="s">
        <v>333</v>
      </c>
      <c r="S166" s="26" t="s">
        <v>323</v>
      </c>
      <c r="T166" s="26" t="s">
        <v>1060</v>
      </c>
      <c r="U166" s="26" t="s">
        <v>1900</v>
      </c>
      <c r="V166" s="26" t="s">
        <v>40</v>
      </c>
      <c r="W166" s="26" t="s">
        <v>340</v>
      </c>
      <c r="X166" s="26" t="s">
        <v>340</v>
      </c>
      <c r="Y166" s="26" t="s">
        <v>40</v>
      </c>
      <c r="Z166" s="26" t="s">
        <v>592</v>
      </c>
      <c r="AA166" s="26" t="s">
        <v>592</v>
      </c>
      <c r="AB166" s="26" t="s">
        <v>337</v>
      </c>
      <c r="AC166" s="26" t="s">
        <v>800</v>
      </c>
      <c r="AD166" s="26" t="s">
        <v>801</v>
      </c>
      <c r="AE166" s="26" t="s">
        <v>1107</v>
      </c>
      <c r="AF166" s="26" t="s">
        <v>592</v>
      </c>
      <c r="AG166" s="26" t="s">
        <v>322</v>
      </c>
      <c r="AH166" s="26" t="s">
        <v>592</v>
      </c>
    </row>
    <row r="167" spans="2:34" x14ac:dyDescent="0.45">
      <c r="B167" s="26" t="s">
        <v>1019</v>
      </c>
      <c r="C167" s="26" t="s">
        <v>1073</v>
      </c>
      <c r="D167" s="26" t="s">
        <v>588</v>
      </c>
      <c r="E167" s="26" t="s">
        <v>610</v>
      </c>
      <c r="F167" s="26" t="s">
        <v>666</v>
      </c>
      <c r="G167" s="26" t="s">
        <v>43</v>
      </c>
      <c r="H167" s="26" t="s">
        <v>340</v>
      </c>
      <c r="I167" s="26" t="s">
        <v>340</v>
      </c>
      <c r="J167" s="26" t="s">
        <v>340</v>
      </c>
      <c r="K167" s="26" t="s">
        <v>340</v>
      </c>
      <c r="L167" s="26" t="s">
        <v>340</v>
      </c>
      <c r="M167" s="26" t="s">
        <v>340</v>
      </c>
      <c r="N167" s="26" t="s">
        <v>340</v>
      </c>
      <c r="O167" s="26" t="s">
        <v>340</v>
      </c>
      <c r="P167" s="26" t="s">
        <v>592</v>
      </c>
      <c r="Q167" s="26" t="s">
        <v>340</v>
      </c>
      <c r="R167" s="26" t="s">
        <v>50</v>
      </c>
      <c r="S167" s="26" t="s">
        <v>46</v>
      </c>
      <c r="T167" s="26" t="s">
        <v>903</v>
      </c>
      <c r="U167" s="26" t="s">
        <v>2165</v>
      </c>
      <c r="V167" s="26" t="s">
        <v>40</v>
      </c>
      <c r="W167" s="26" t="s">
        <v>340</v>
      </c>
      <c r="X167" s="26" t="s">
        <v>340</v>
      </c>
      <c r="Y167" s="26" t="s">
        <v>40</v>
      </c>
      <c r="Z167" s="26" t="s">
        <v>592</v>
      </c>
      <c r="AA167" s="26" t="s">
        <v>592</v>
      </c>
      <c r="AB167" s="26" t="s">
        <v>337</v>
      </c>
      <c r="AC167" s="26" t="s">
        <v>1079</v>
      </c>
      <c r="AD167" s="26" t="s">
        <v>1100</v>
      </c>
      <c r="AE167" s="26" t="s">
        <v>1942</v>
      </c>
      <c r="AF167" s="26" t="s">
        <v>592</v>
      </c>
      <c r="AG167" s="26" t="s">
        <v>655</v>
      </c>
      <c r="AH167" s="26" t="s">
        <v>592</v>
      </c>
    </row>
    <row r="168" spans="2:34" x14ac:dyDescent="0.45">
      <c r="B168" s="26" t="s">
        <v>1145</v>
      </c>
      <c r="C168" s="26" t="s">
        <v>1577</v>
      </c>
      <c r="D168" s="26" t="s">
        <v>266</v>
      </c>
      <c r="E168" s="26" t="s">
        <v>610</v>
      </c>
      <c r="F168" s="26" t="s">
        <v>326</v>
      </c>
      <c r="G168" s="26" t="s">
        <v>43</v>
      </c>
      <c r="H168" s="26" t="s">
        <v>40</v>
      </c>
      <c r="I168" s="26" t="s">
        <v>340</v>
      </c>
      <c r="J168" s="26" t="s">
        <v>340</v>
      </c>
      <c r="K168" s="26" t="s">
        <v>340</v>
      </c>
      <c r="L168" s="26" t="s">
        <v>340</v>
      </c>
      <c r="M168" s="26" t="s">
        <v>340</v>
      </c>
      <c r="N168" s="26" t="s">
        <v>308</v>
      </c>
      <c r="O168" s="26" t="s">
        <v>42</v>
      </c>
      <c r="P168" s="26" t="s">
        <v>724</v>
      </c>
      <c r="Q168" s="26" t="s">
        <v>340</v>
      </c>
      <c r="R168" s="26" t="s">
        <v>320</v>
      </c>
      <c r="S168" s="26" t="s">
        <v>47</v>
      </c>
      <c r="T168" s="26" t="s">
        <v>1167</v>
      </c>
      <c r="U168" s="26" t="s">
        <v>1425</v>
      </c>
      <c r="V168" s="26" t="s">
        <v>40</v>
      </c>
      <c r="W168" s="26" t="s">
        <v>340</v>
      </c>
      <c r="X168" s="26" t="s">
        <v>340</v>
      </c>
      <c r="Y168" s="26" t="s">
        <v>40</v>
      </c>
      <c r="Z168" s="26" t="s">
        <v>592</v>
      </c>
      <c r="AA168" s="26" t="s">
        <v>592</v>
      </c>
      <c r="AB168" s="26" t="s">
        <v>337</v>
      </c>
      <c r="AC168" s="26" t="s">
        <v>2636</v>
      </c>
      <c r="AD168" s="26" t="s">
        <v>2637</v>
      </c>
      <c r="AE168" s="26" t="s">
        <v>2638</v>
      </c>
      <c r="AF168" s="26" t="s">
        <v>592</v>
      </c>
      <c r="AG168" s="26" t="s">
        <v>695</v>
      </c>
      <c r="AH168" s="26" t="s">
        <v>592</v>
      </c>
    </row>
    <row r="169" spans="2:34" x14ac:dyDescent="0.45">
      <c r="B169" s="26" t="s">
        <v>1147</v>
      </c>
      <c r="C169" s="26" t="s">
        <v>1190</v>
      </c>
      <c r="D169" s="26" t="s">
        <v>247</v>
      </c>
      <c r="E169" s="26" t="s">
        <v>610</v>
      </c>
      <c r="F169" s="26" t="s">
        <v>325</v>
      </c>
      <c r="G169" s="26" t="s">
        <v>43</v>
      </c>
      <c r="H169" s="26" t="s">
        <v>41</v>
      </c>
      <c r="I169" s="26" t="s">
        <v>340</v>
      </c>
      <c r="J169" s="26" t="s">
        <v>340</v>
      </c>
      <c r="K169" s="26" t="s">
        <v>340</v>
      </c>
      <c r="L169" s="26" t="s">
        <v>340</v>
      </c>
      <c r="M169" s="26" t="s">
        <v>340</v>
      </c>
      <c r="N169" s="26" t="s">
        <v>45</v>
      </c>
      <c r="O169" s="26" t="s">
        <v>623</v>
      </c>
      <c r="P169" s="26" t="s">
        <v>2088</v>
      </c>
      <c r="Q169" s="26" t="s">
        <v>340</v>
      </c>
      <c r="R169" s="26" t="s">
        <v>326</v>
      </c>
      <c r="S169" s="26" t="s">
        <v>318</v>
      </c>
      <c r="T169" s="26" t="s">
        <v>1328</v>
      </c>
      <c r="U169" s="26" t="s">
        <v>1964</v>
      </c>
      <c r="V169" s="26" t="s">
        <v>340</v>
      </c>
      <c r="W169" s="26" t="s">
        <v>340</v>
      </c>
      <c r="X169" s="26" t="s">
        <v>340</v>
      </c>
      <c r="Y169" s="26" t="s">
        <v>340</v>
      </c>
      <c r="Z169" s="26" t="s">
        <v>592</v>
      </c>
      <c r="AA169" s="26" t="s">
        <v>592</v>
      </c>
      <c r="AB169" s="26" t="s">
        <v>336</v>
      </c>
      <c r="AC169" s="26" t="s">
        <v>1951</v>
      </c>
      <c r="AD169" s="26" t="s">
        <v>2639</v>
      </c>
      <c r="AE169" s="26" t="s">
        <v>959</v>
      </c>
      <c r="AF169" s="26" t="s">
        <v>592</v>
      </c>
      <c r="AG169" s="26" t="s">
        <v>613</v>
      </c>
      <c r="AH169" s="26" t="s">
        <v>592</v>
      </c>
    </row>
    <row r="170" spans="2:34" x14ac:dyDescent="0.45">
      <c r="B170" s="26" t="s">
        <v>1150</v>
      </c>
      <c r="C170" s="26" t="s">
        <v>1214</v>
      </c>
      <c r="D170" s="26" t="s">
        <v>583</v>
      </c>
      <c r="E170" s="26" t="s">
        <v>610</v>
      </c>
      <c r="F170" s="26" t="s">
        <v>339</v>
      </c>
      <c r="G170" s="26" t="s">
        <v>43</v>
      </c>
      <c r="H170" s="26" t="s">
        <v>42</v>
      </c>
      <c r="I170" s="26" t="s">
        <v>340</v>
      </c>
      <c r="J170" s="26" t="s">
        <v>340</v>
      </c>
      <c r="K170" s="26" t="s">
        <v>340</v>
      </c>
      <c r="L170" s="26" t="s">
        <v>340</v>
      </c>
      <c r="M170" s="26" t="s">
        <v>340</v>
      </c>
      <c r="N170" s="26" t="s">
        <v>340</v>
      </c>
      <c r="O170" s="26" t="s">
        <v>340</v>
      </c>
      <c r="P170" s="26" t="s">
        <v>592</v>
      </c>
      <c r="Q170" s="26" t="s">
        <v>340</v>
      </c>
      <c r="R170" s="26" t="s">
        <v>653</v>
      </c>
      <c r="S170" s="26" t="s">
        <v>314</v>
      </c>
      <c r="T170" s="26" t="s">
        <v>1417</v>
      </c>
      <c r="U170" s="26" t="s">
        <v>1948</v>
      </c>
      <c r="V170" s="26" t="s">
        <v>340</v>
      </c>
      <c r="W170" s="26" t="s">
        <v>340</v>
      </c>
      <c r="X170" s="26" t="s">
        <v>340</v>
      </c>
      <c r="Y170" s="26" t="s">
        <v>340</v>
      </c>
      <c r="Z170" s="26" t="s">
        <v>592</v>
      </c>
      <c r="AA170" s="26" t="s">
        <v>592</v>
      </c>
      <c r="AB170" s="26" t="s">
        <v>336</v>
      </c>
      <c r="AC170" s="26" t="s">
        <v>814</v>
      </c>
      <c r="AD170" s="26" t="s">
        <v>810</v>
      </c>
      <c r="AE170" s="26" t="s">
        <v>976</v>
      </c>
      <c r="AF170" s="26" t="s">
        <v>592</v>
      </c>
      <c r="AG170" s="26" t="s">
        <v>680</v>
      </c>
      <c r="AH170" s="26" t="s">
        <v>592</v>
      </c>
    </row>
    <row r="171" spans="2:34" x14ac:dyDescent="0.45">
      <c r="B171" s="26" t="s">
        <v>1063</v>
      </c>
      <c r="C171" s="26" t="s">
        <v>1135</v>
      </c>
      <c r="D171" s="26" t="s">
        <v>249</v>
      </c>
      <c r="E171" s="26" t="s">
        <v>610</v>
      </c>
      <c r="F171" s="26" t="s">
        <v>331</v>
      </c>
      <c r="G171" s="26" t="s">
        <v>43</v>
      </c>
      <c r="H171" s="26" t="s">
        <v>42</v>
      </c>
      <c r="I171" s="26" t="s">
        <v>340</v>
      </c>
      <c r="J171" s="26" t="s">
        <v>340</v>
      </c>
      <c r="K171" s="26" t="s">
        <v>340</v>
      </c>
      <c r="L171" s="26" t="s">
        <v>340</v>
      </c>
      <c r="M171" s="26" t="s">
        <v>340</v>
      </c>
      <c r="N171" s="26" t="s">
        <v>53</v>
      </c>
      <c r="O171" s="26" t="s">
        <v>325</v>
      </c>
      <c r="P171" s="26" t="s">
        <v>865</v>
      </c>
      <c r="Q171" s="26" t="s">
        <v>340</v>
      </c>
      <c r="R171" s="26" t="s">
        <v>333</v>
      </c>
      <c r="S171" s="26" t="s">
        <v>314</v>
      </c>
      <c r="T171" s="26" t="s">
        <v>1216</v>
      </c>
      <c r="U171" s="26" t="s">
        <v>2640</v>
      </c>
      <c r="V171" s="26" t="s">
        <v>308</v>
      </c>
      <c r="W171" s="26" t="s">
        <v>340</v>
      </c>
      <c r="X171" s="26" t="s">
        <v>340</v>
      </c>
      <c r="Y171" s="26" t="s">
        <v>308</v>
      </c>
      <c r="Z171" s="26" t="s">
        <v>592</v>
      </c>
      <c r="AA171" s="26" t="s">
        <v>592</v>
      </c>
      <c r="AB171" s="26" t="s">
        <v>335</v>
      </c>
      <c r="AC171" s="26" t="s">
        <v>2136</v>
      </c>
      <c r="AD171" s="26" t="s">
        <v>2589</v>
      </c>
      <c r="AE171" s="26" t="s">
        <v>971</v>
      </c>
      <c r="AF171" s="26" t="s">
        <v>592</v>
      </c>
      <c r="AG171" s="26" t="s">
        <v>697</v>
      </c>
      <c r="AH171" s="26" t="s">
        <v>592</v>
      </c>
    </row>
    <row r="172" spans="2:34" x14ac:dyDescent="0.45">
      <c r="B172" s="26" t="s">
        <v>1070</v>
      </c>
      <c r="C172" s="26" t="s">
        <v>1235</v>
      </c>
      <c r="D172" s="26" t="s">
        <v>582</v>
      </c>
      <c r="E172" s="26" t="s">
        <v>610</v>
      </c>
      <c r="F172" s="26" t="s">
        <v>327</v>
      </c>
      <c r="G172" s="26" t="s">
        <v>43</v>
      </c>
      <c r="H172" s="26" t="s">
        <v>53</v>
      </c>
      <c r="I172" s="26" t="s">
        <v>340</v>
      </c>
      <c r="J172" s="26" t="s">
        <v>340</v>
      </c>
      <c r="K172" s="26" t="s">
        <v>340</v>
      </c>
      <c r="L172" s="26" t="s">
        <v>340</v>
      </c>
      <c r="M172" s="26" t="s">
        <v>340</v>
      </c>
      <c r="N172" s="26" t="s">
        <v>340</v>
      </c>
      <c r="O172" s="26" t="s">
        <v>340</v>
      </c>
      <c r="P172" s="26" t="s">
        <v>592</v>
      </c>
      <c r="Q172" s="26" t="s">
        <v>340</v>
      </c>
      <c r="R172" s="26" t="s">
        <v>729</v>
      </c>
      <c r="S172" s="26" t="s">
        <v>331</v>
      </c>
      <c r="T172" s="26" t="s">
        <v>826</v>
      </c>
      <c r="U172" s="26" t="s">
        <v>2170</v>
      </c>
      <c r="V172" s="26" t="s">
        <v>308</v>
      </c>
      <c r="W172" s="26" t="s">
        <v>340</v>
      </c>
      <c r="X172" s="26" t="s">
        <v>340</v>
      </c>
      <c r="Y172" s="26" t="s">
        <v>308</v>
      </c>
      <c r="Z172" s="26" t="s">
        <v>592</v>
      </c>
      <c r="AA172" s="26" t="s">
        <v>592</v>
      </c>
      <c r="AB172" s="26" t="s">
        <v>335</v>
      </c>
      <c r="AC172" s="26" t="s">
        <v>1929</v>
      </c>
      <c r="AD172" s="26" t="s">
        <v>1894</v>
      </c>
      <c r="AE172" s="26" t="s">
        <v>2144</v>
      </c>
      <c r="AF172" s="26" t="s">
        <v>592</v>
      </c>
      <c r="AG172" s="26" t="s">
        <v>641</v>
      </c>
      <c r="AH172" s="26" t="s">
        <v>592</v>
      </c>
    </row>
    <row r="173" spans="2:34" x14ac:dyDescent="0.45">
      <c r="B173" s="26" t="s">
        <v>711</v>
      </c>
      <c r="C173" s="26" t="s">
        <v>1129</v>
      </c>
      <c r="D173" s="26" t="s">
        <v>253</v>
      </c>
      <c r="E173" s="26" t="s">
        <v>617</v>
      </c>
      <c r="F173" s="26" t="s">
        <v>326</v>
      </c>
      <c r="G173" s="26" t="s">
        <v>44</v>
      </c>
      <c r="H173" s="26" t="s">
        <v>340</v>
      </c>
      <c r="I173" s="26" t="s">
        <v>340</v>
      </c>
      <c r="J173" s="26" t="s">
        <v>340</v>
      </c>
      <c r="K173" s="26" t="s">
        <v>340</v>
      </c>
      <c r="L173" s="26" t="s">
        <v>340</v>
      </c>
      <c r="M173" s="26" t="s">
        <v>340</v>
      </c>
      <c r="N173" s="26" t="s">
        <v>803</v>
      </c>
      <c r="O173" s="26" t="s">
        <v>741</v>
      </c>
      <c r="P173" s="26" t="s">
        <v>2591</v>
      </c>
      <c r="Q173" s="26" t="s">
        <v>308</v>
      </c>
      <c r="R173" s="26" t="s">
        <v>42</v>
      </c>
      <c r="S173" s="26" t="s">
        <v>42</v>
      </c>
      <c r="T173" s="26" t="s">
        <v>337</v>
      </c>
      <c r="U173" s="26" t="s">
        <v>1178</v>
      </c>
      <c r="V173" s="26" t="s">
        <v>340</v>
      </c>
      <c r="W173" s="26" t="s">
        <v>340</v>
      </c>
      <c r="X173" s="26" t="s">
        <v>340</v>
      </c>
      <c r="Y173" s="26" t="s">
        <v>308</v>
      </c>
      <c r="Z173" s="26" t="s">
        <v>592</v>
      </c>
      <c r="AA173" s="26" t="s">
        <v>592</v>
      </c>
      <c r="AB173" s="26" t="s">
        <v>335</v>
      </c>
      <c r="AC173" s="26" t="s">
        <v>1032</v>
      </c>
      <c r="AD173" s="26" t="s">
        <v>2641</v>
      </c>
      <c r="AE173" s="26" t="s">
        <v>984</v>
      </c>
      <c r="AF173" s="26" t="s">
        <v>592</v>
      </c>
      <c r="AG173" s="26" t="s">
        <v>747</v>
      </c>
      <c r="AH173" s="26" t="s">
        <v>592</v>
      </c>
    </row>
    <row r="174" spans="2:34" x14ac:dyDescent="0.45">
      <c r="B174" s="26" t="s">
        <v>1157</v>
      </c>
      <c r="C174" s="26" t="s">
        <v>1300</v>
      </c>
      <c r="D174" s="26" t="s">
        <v>240</v>
      </c>
      <c r="E174" s="26" t="s">
        <v>617</v>
      </c>
      <c r="F174" s="26" t="s">
        <v>326</v>
      </c>
      <c r="G174" s="26" t="s">
        <v>43</v>
      </c>
      <c r="H174" s="26" t="s">
        <v>340</v>
      </c>
      <c r="I174" s="26" t="s">
        <v>340</v>
      </c>
      <c r="J174" s="26" t="s">
        <v>340</v>
      </c>
      <c r="K174" s="26" t="s">
        <v>340</v>
      </c>
      <c r="L174" s="26" t="s">
        <v>340</v>
      </c>
      <c r="M174" s="26" t="s">
        <v>340</v>
      </c>
      <c r="N174" s="26" t="s">
        <v>653</v>
      </c>
      <c r="O174" s="26" t="s">
        <v>1147</v>
      </c>
      <c r="P174" s="26" t="s">
        <v>2642</v>
      </c>
      <c r="Q174" s="26" t="s">
        <v>308</v>
      </c>
      <c r="R174" s="26" t="s">
        <v>46</v>
      </c>
      <c r="S174" s="26" t="s">
        <v>43</v>
      </c>
      <c r="T174" s="26" t="s">
        <v>695</v>
      </c>
      <c r="U174" s="26" t="s">
        <v>2106</v>
      </c>
      <c r="V174" s="26" t="s">
        <v>340</v>
      </c>
      <c r="W174" s="26" t="s">
        <v>340</v>
      </c>
      <c r="X174" s="26" t="s">
        <v>340</v>
      </c>
      <c r="Y174" s="26" t="s">
        <v>308</v>
      </c>
      <c r="Z174" s="26" t="s">
        <v>592</v>
      </c>
      <c r="AA174" s="26" t="s">
        <v>592</v>
      </c>
      <c r="AB174" s="26" t="s">
        <v>335</v>
      </c>
      <c r="AC174" s="26" t="s">
        <v>1942</v>
      </c>
      <c r="AD174" s="26" t="s">
        <v>2643</v>
      </c>
      <c r="AE174" s="26" t="s">
        <v>2644</v>
      </c>
      <c r="AF174" s="26" t="s">
        <v>592</v>
      </c>
      <c r="AG174" s="26" t="s">
        <v>623</v>
      </c>
      <c r="AH174" s="26" t="s">
        <v>592</v>
      </c>
    </row>
    <row r="175" spans="2:34" x14ac:dyDescent="0.45">
      <c r="B175" s="26" t="s">
        <v>1160</v>
      </c>
      <c r="C175" s="26" t="s">
        <v>1228</v>
      </c>
      <c r="D175" s="26" t="s">
        <v>242</v>
      </c>
      <c r="E175" s="26" t="s">
        <v>770</v>
      </c>
      <c r="F175" s="26" t="s">
        <v>336</v>
      </c>
      <c r="G175" s="26" t="s">
        <v>43</v>
      </c>
      <c r="H175" s="26" t="s">
        <v>43</v>
      </c>
      <c r="I175" s="26" t="s">
        <v>340</v>
      </c>
      <c r="J175" s="26" t="s">
        <v>340</v>
      </c>
      <c r="K175" s="26" t="s">
        <v>340</v>
      </c>
      <c r="L175" s="26" t="s">
        <v>340</v>
      </c>
      <c r="M175" s="26" t="s">
        <v>340</v>
      </c>
      <c r="N175" s="26" t="s">
        <v>340</v>
      </c>
      <c r="O175" s="26" t="s">
        <v>340</v>
      </c>
      <c r="P175" s="26" t="s">
        <v>592</v>
      </c>
      <c r="Q175" s="26" t="s">
        <v>340</v>
      </c>
      <c r="R175" s="26" t="s">
        <v>662</v>
      </c>
      <c r="S175" s="26" t="s">
        <v>326</v>
      </c>
      <c r="T175" s="26" t="s">
        <v>878</v>
      </c>
      <c r="U175" s="26" t="s">
        <v>2172</v>
      </c>
      <c r="V175" s="26" t="s">
        <v>308</v>
      </c>
      <c r="W175" s="26" t="s">
        <v>340</v>
      </c>
      <c r="X175" s="26" t="s">
        <v>340</v>
      </c>
      <c r="Y175" s="26" t="s">
        <v>308</v>
      </c>
      <c r="Z175" s="26" t="s">
        <v>592</v>
      </c>
      <c r="AA175" s="26" t="s">
        <v>592</v>
      </c>
      <c r="AB175" s="26" t="s">
        <v>335</v>
      </c>
      <c r="AC175" s="26" t="s">
        <v>1926</v>
      </c>
      <c r="AD175" s="26" t="s">
        <v>1933</v>
      </c>
      <c r="AE175" s="26" t="s">
        <v>937</v>
      </c>
      <c r="AF175" s="26" t="s">
        <v>592</v>
      </c>
      <c r="AG175" s="26" t="s">
        <v>325</v>
      </c>
      <c r="AH175" s="26" t="s">
        <v>592</v>
      </c>
    </row>
    <row r="176" spans="2:34" x14ac:dyDescent="0.45">
      <c r="B176" s="26" t="s">
        <v>1163</v>
      </c>
      <c r="C176" s="26" t="s">
        <v>1230</v>
      </c>
      <c r="D176" s="26" t="s">
        <v>589</v>
      </c>
      <c r="E176" s="26" t="s">
        <v>770</v>
      </c>
      <c r="F176" s="26" t="s">
        <v>336</v>
      </c>
      <c r="G176" s="26" t="s">
        <v>43</v>
      </c>
      <c r="H176" s="26" t="s">
        <v>53</v>
      </c>
      <c r="I176" s="26" t="s">
        <v>340</v>
      </c>
      <c r="J176" s="26" t="s">
        <v>340</v>
      </c>
      <c r="K176" s="26" t="s">
        <v>340</v>
      </c>
      <c r="L176" s="26" t="s">
        <v>340</v>
      </c>
      <c r="M176" s="26" t="s">
        <v>340</v>
      </c>
      <c r="N176" s="26" t="s">
        <v>340</v>
      </c>
      <c r="O176" s="26" t="s">
        <v>340</v>
      </c>
      <c r="P176" s="26" t="s">
        <v>592</v>
      </c>
      <c r="Q176" s="26" t="s">
        <v>340</v>
      </c>
      <c r="R176" s="26" t="s">
        <v>634</v>
      </c>
      <c r="S176" s="26" t="s">
        <v>337</v>
      </c>
      <c r="T176" s="26" t="s">
        <v>807</v>
      </c>
      <c r="U176" s="26" t="s">
        <v>2645</v>
      </c>
      <c r="V176" s="26" t="s">
        <v>340</v>
      </c>
      <c r="W176" s="26" t="s">
        <v>340</v>
      </c>
      <c r="X176" s="26" t="s">
        <v>340</v>
      </c>
      <c r="Y176" s="26" t="s">
        <v>340</v>
      </c>
      <c r="Z176" s="26" t="s">
        <v>592</v>
      </c>
      <c r="AA176" s="26" t="s">
        <v>592</v>
      </c>
      <c r="AB176" s="26" t="s">
        <v>335</v>
      </c>
      <c r="AC176" s="26" t="s">
        <v>2146</v>
      </c>
      <c r="AD176" s="26" t="s">
        <v>1899</v>
      </c>
      <c r="AE176" s="26" t="s">
        <v>1915</v>
      </c>
      <c r="AF176" s="26" t="s">
        <v>592</v>
      </c>
      <c r="AG176" s="26" t="s">
        <v>323</v>
      </c>
      <c r="AH176" s="26" t="s">
        <v>592</v>
      </c>
    </row>
    <row r="177" spans="2:34" x14ac:dyDescent="0.45">
      <c r="B177" s="26" t="s">
        <v>1167</v>
      </c>
      <c r="C177" s="26" t="s">
        <v>1118</v>
      </c>
      <c r="D177" s="26" t="s">
        <v>609</v>
      </c>
      <c r="E177" s="26" t="s">
        <v>617</v>
      </c>
      <c r="F177" s="26" t="s">
        <v>329</v>
      </c>
      <c r="G177" s="26" t="s">
        <v>44</v>
      </c>
      <c r="H177" s="26" t="s">
        <v>340</v>
      </c>
      <c r="I177" s="26" t="s">
        <v>340</v>
      </c>
      <c r="J177" s="26" t="s">
        <v>340</v>
      </c>
      <c r="K177" s="26" t="s">
        <v>340</v>
      </c>
      <c r="L177" s="26" t="s">
        <v>340</v>
      </c>
      <c r="M177" s="26" t="s">
        <v>340</v>
      </c>
      <c r="N177" s="26" t="s">
        <v>765</v>
      </c>
      <c r="O177" s="26" t="s">
        <v>741</v>
      </c>
      <c r="P177" s="26" t="s">
        <v>2401</v>
      </c>
      <c r="Q177" s="26" t="s">
        <v>308</v>
      </c>
      <c r="R177" s="26" t="s">
        <v>45</v>
      </c>
      <c r="S177" s="26" t="s">
        <v>53</v>
      </c>
      <c r="T177" s="26" t="s">
        <v>52</v>
      </c>
      <c r="U177" s="26" t="s">
        <v>1141</v>
      </c>
      <c r="V177" s="26" t="s">
        <v>340</v>
      </c>
      <c r="W177" s="26" t="s">
        <v>340</v>
      </c>
      <c r="X177" s="26" t="s">
        <v>340</v>
      </c>
      <c r="Y177" s="26" t="s">
        <v>308</v>
      </c>
      <c r="Z177" s="26" t="s">
        <v>592</v>
      </c>
      <c r="AA177" s="26" t="s">
        <v>592</v>
      </c>
      <c r="AB177" s="26" t="s">
        <v>333</v>
      </c>
      <c r="AC177" s="26" t="s">
        <v>984</v>
      </c>
      <c r="AD177" s="26" t="s">
        <v>2187</v>
      </c>
      <c r="AE177" s="26" t="s">
        <v>2646</v>
      </c>
      <c r="AF177" s="26" t="s">
        <v>592</v>
      </c>
      <c r="AG177" s="26" t="s">
        <v>682</v>
      </c>
      <c r="AH177" s="26" t="s">
        <v>592</v>
      </c>
    </row>
    <row r="178" spans="2:34" x14ac:dyDescent="0.45">
      <c r="B178" s="26" t="s">
        <v>1170</v>
      </c>
      <c r="C178" s="26" t="s">
        <v>1047</v>
      </c>
      <c r="D178" s="26" t="s">
        <v>256</v>
      </c>
      <c r="E178" s="26" t="s">
        <v>670</v>
      </c>
      <c r="F178" s="26" t="s">
        <v>662</v>
      </c>
      <c r="G178" s="26" t="s">
        <v>41</v>
      </c>
      <c r="H178" s="26" t="s">
        <v>308</v>
      </c>
      <c r="I178" s="26" t="s">
        <v>758</v>
      </c>
      <c r="J178" s="26" t="s">
        <v>649</v>
      </c>
      <c r="K178" s="26" t="s">
        <v>1616</v>
      </c>
      <c r="L178" s="26" t="s">
        <v>41</v>
      </c>
      <c r="M178" s="26" t="s">
        <v>41</v>
      </c>
      <c r="N178" s="26" t="s">
        <v>51</v>
      </c>
      <c r="O178" s="26" t="s">
        <v>676</v>
      </c>
      <c r="P178" s="26" t="s">
        <v>2122</v>
      </c>
      <c r="Q178" s="26" t="s">
        <v>340</v>
      </c>
      <c r="R178" s="26" t="s">
        <v>340</v>
      </c>
      <c r="S178" s="26" t="s">
        <v>340</v>
      </c>
      <c r="T178" s="26" t="s">
        <v>340</v>
      </c>
      <c r="U178" s="26" t="s">
        <v>592</v>
      </c>
      <c r="V178" s="26" t="s">
        <v>340</v>
      </c>
      <c r="W178" s="26" t="s">
        <v>308</v>
      </c>
      <c r="X178" s="26" t="s">
        <v>308</v>
      </c>
      <c r="Y178" s="26" t="s">
        <v>340</v>
      </c>
      <c r="Z178" s="26" t="s">
        <v>592</v>
      </c>
      <c r="AA178" s="26" t="s">
        <v>592</v>
      </c>
      <c r="AB178" s="26" t="s">
        <v>333</v>
      </c>
      <c r="AC178" s="26" t="s">
        <v>1165</v>
      </c>
      <c r="AD178" s="26" t="s">
        <v>2647</v>
      </c>
      <c r="AE178" s="26" t="s">
        <v>1097</v>
      </c>
      <c r="AF178" s="26" t="s">
        <v>592</v>
      </c>
      <c r="AG178" s="26" t="s">
        <v>704</v>
      </c>
      <c r="AH178" s="26" t="s">
        <v>592</v>
      </c>
    </row>
    <row r="179" spans="2:34" x14ac:dyDescent="0.45">
      <c r="B179" s="26" t="s">
        <v>968</v>
      </c>
      <c r="C179" s="26" t="s">
        <v>1010</v>
      </c>
      <c r="D179" s="26" t="s">
        <v>259</v>
      </c>
      <c r="E179" s="26" t="s">
        <v>610</v>
      </c>
      <c r="F179" s="26" t="s">
        <v>331</v>
      </c>
      <c r="G179" s="26" t="s">
        <v>53</v>
      </c>
      <c r="H179" s="26" t="s">
        <v>53</v>
      </c>
      <c r="I179" s="26" t="s">
        <v>340</v>
      </c>
      <c r="J179" s="26" t="s">
        <v>340</v>
      </c>
      <c r="K179" s="26" t="s">
        <v>340</v>
      </c>
      <c r="L179" s="26" t="s">
        <v>340</v>
      </c>
      <c r="M179" s="26" t="s">
        <v>340</v>
      </c>
      <c r="N179" s="26" t="s">
        <v>340</v>
      </c>
      <c r="O179" s="26" t="s">
        <v>340</v>
      </c>
      <c r="P179" s="26" t="s">
        <v>592</v>
      </c>
      <c r="Q179" s="26" t="s">
        <v>340</v>
      </c>
      <c r="R179" s="26" t="s">
        <v>316</v>
      </c>
      <c r="S179" s="26" t="s">
        <v>47</v>
      </c>
      <c r="T179" s="26" t="s">
        <v>823</v>
      </c>
      <c r="U179" s="26" t="s">
        <v>1011</v>
      </c>
      <c r="V179" s="26" t="s">
        <v>40</v>
      </c>
      <c r="W179" s="26" t="s">
        <v>340</v>
      </c>
      <c r="X179" s="26" t="s">
        <v>340</v>
      </c>
      <c r="Y179" s="26" t="s">
        <v>40</v>
      </c>
      <c r="Z179" s="26" t="s">
        <v>592</v>
      </c>
      <c r="AA179" s="26" t="s">
        <v>592</v>
      </c>
      <c r="AB179" s="26" t="s">
        <v>331</v>
      </c>
      <c r="AC179" s="26" t="s">
        <v>860</v>
      </c>
      <c r="AD179" s="26" t="s">
        <v>963</v>
      </c>
      <c r="AE179" s="26" t="s">
        <v>1012</v>
      </c>
      <c r="AF179" s="26" t="s">
        <v>592</v>
      </c>
      <c r="AG179" s="26" t="s">
        <v>638</v>
      </c>
      <c r="AH179" s="26" t="s">
        <v>592</v>
      </c>
    </row>
    <row r="180" spans="2:34" x14ac:dyDescent="0.45">
      <c r="B180" s="26" t="s">
        <v>1078</v>
      </c>
      <c r="C180" s="26" t="s">
        <v>1146</v>
      </c>
      <c r="D180" s="26" t="s">
        <v>252</v>
      </c>
      <c r="E180" s="26" t="s">
        <v>770</v>
      </c>
      <c r="F180" s="26" t="s">
        <v>335</v>
      </c>
      <c r="G180" s="26" t="s">
        <v>43</v>
      </c>
      <c r="H180" s="26" t="s">
        <v>43</v>
      </c>
      <c r="I180" s="26" t="s">
        <v>340</v>
      </c>
      <c r="J180" s="26" t="s">
        <v>340</v>
      </c>
      <c r="K180" s="26" t="s">
        <v>340</v>
      </c>
      <c r="L180" s="26" t="s">
        <v>340</v>
      </c>
      <c r="M180" s="26" t="s">
        <v>340</v>
      </c>
      <c r="N180" s="26" t="s">
        <v>340</v>
      </c>
      <c r="O180" s="26" t="s">
        <v>340</v>
      </c>
      <c r="P180" s="26" t="s">
        <v>592</v>
      </c>
      <c r="Q180" s="26" t="s">
        <v>340</v>
      </c>
      <c r="R180" s="26" t="s">
        <v>666</v>
      </c>
      <c r="S180" s="26" t="s">
        <v>329</v>
      </c>
      <c r="T180" s="26" t="s">
        <v>1000</v>
      </c>
      <c r="U180" s="26" t="s">
        <v>2648</v>
      </c>
      <c r="V180" s="26" t="s">
        <v>308</v>
      </c>
      <c r="W180" s="26" t="s">
        <v>340</v>
      </c>
      <c r="X180" s="26" t="s">
        <v>340</v>
      </c>
      <c r="Y180" s="26" t="s">
        <v>308</v>
      </c>
      <c r="Z180" s="26" t="s">
        <v>592</v>
      </c>
      <c r="AA180" s="26" t="s">
        <v>592</v>
      </c>
      <c r="AB180" s="26" t="s">
        <v>331</v>
      </c>
      <c r="AC180" s="26" t="s">
        <v>2164</v>
      </c>
      <c r="AD180" s="26" t="s">
        <v>732</v>
      </c>
      <c r="AE180" s="26" t="s">
        <v>2649</v>
      </c>
      <c r="AF180" s="26" t="s">
        <v>592</v>
      </c>
      <c r="AG180" s="26" t="s">
        <v>326</v>
      </c>
      <c r="AH180" s="26" t="s">
        <v>592</v>
      </c>
    </row>
    <row r="181" spans="2:34" x14ac:dyDescent="0.45">
      <c r="B181" s="26" t="s">
        <v>1060</v>
      </c>
      <c r="C181" s="26" t="s">
        <v>1148</v>
      </c>
      <c r="D181" s="26" t="s">
        <v>242</v>
      </c>
      <c r="E181" s="26" t="s">
        <v>610</v>
      </c>
      <c r="F181" s="26" t="s">
        <v>331</v>
      </c>
      <c r="G181" s="26" t="s">
        <v>44</v>
      </c>
      <c r="H181" s="26" t="s">
        <v>44</v>
      </c>
      <c r="I181" s="26" t="s">
        <v>340</v>
      </c>
      <c r="J181" s="26" t="s">
        <v>340</v>
      </c>
      <c r="K181" s="26" t="s">
        <v>340</v>
      </c>
      <c r="L181" s="26" t="s">
        <v>340</v>
      </c>
      <c r="M181" s="26" t="s">
        <v>340</v>
      </c>
      <c r="N181" s="26" t="s">
        <v>340</v>
      </c>
      <c r="O181" s="26" t="s">
        <v>340</v>
      </c>
      <c r="P181" s="26" t="s">
        <v>592</v>
      </c>
      <c r="Q181" s="26" t="s">
        <v>340</v>
      </c>
      <c r="R181" s="26" t="s">
        <v>611</v>
      </c>
      <c r="S181" s="26" t="s">
        <v>325</v>
      </c>
      <c r="T181" s="26" t="s">
        <v>1345</v>
      </c>
      <c r="U181" s="26" t="s">
        <v>2650</v>
      </c>
      <c r="V181" s="26" t="s">
        <v>340</v>
      </c>
      <c r="W181" s="26" t="s">
        <v>340</v>
      </c>
      <c r="X181" s="26" t="s">
        <v>340</v>
      </c>
      <c r="Y181" s="26" t="s">
        <v>340</v>
      </c>
      <c r="Z181" s="26" t="s">
        <v>592</v>
      </c>
      <c r="AA181" s="26" t="s">
        <v>592</v>
      </c>
      <c r="AB181" s="26" t="s">
        <v>331</v>
      </c>
      <c r="AC181" s="26" t="s">
        <v>2627</v>
      </c>
      <c r="AD181" s="26" t="s">
        <v>2134</v>
      </c>
      <c r="AE181" s="26" t="s">
        <v>2651</v>
      </c>
      <c r="AF181" s="26" t="s">
        <v>592</v>
      </c>
      <c r="AG181" s="26" t="s">
        <v>649</v>
      </c>
      <c r="AH181" s="26" t="s">
        <v>592</v>
      </c>
    </row>
    <row r="182" spans="2:34" x14ac:dyDescent="0.45">
      <c r="B182" s="26" t="s">
        <v>1176</v>
      </c>
      <c r="C182" s="26" t="s">
        <v>1714</v>
      </c>
      <c r="D182" s="26" t="s">
        <v>590</v>
      </c>
      <c r="E182" s="26" t="s">
        <v>617</v>
      </c>
      <c r="F182" s="26" t="s">
        <v>327</v>
      </c>
      <c r="G182" s="26" t="s">
        <v>42</v>
      </c>
      <c r="H182" s="26" t="s">
        <v>308</v>
      </c>
      <c r="I182" s="26" t="s">
        <v>340</v>
      </c>
      <c r="J182" s="26" t="s">
        <v>340</v>
      </c>
      <c r="K182" s="26" t="s">
        <v>340</v>
      </c>
      <c r="L182" s="26" t="s">
        <v>340</v>
      </c>
      <c r="M182" s="26" t="s">
        <v>340</v>
      </c>
      <c r="N182" s="26" t="s">
        <v>336</v>
      </c>
      <c r="O182" s="26" t="s">
        <v>911</v>
      </c>
      <c r="P182" s="26" t="s">
        <v>2285</v>
      </c>
      <c r="Q182" s="26" t="s">
        <v>40</v>
      </c>
      <c r="R182" s="26" t="s">
        <v>44</v>
      </c>
      <c r="S182" s="26" t="s">
        <v>42</v>
      </c>
      <c r="T182" s="26" t="s">
        <v>785</v>
      </c>
      <c r="U182" s="26" t="s">
        <v>1062</v>
      </c>
      <c r="V182" s="26" t="s">
        <v>340</v>
      </c>
      <c r="W182" s="26" t="s">
        <v>340</v>
      </c>
      <c r="X182" s="26" t="s">
        <v>340</v>
      </c>
      <c r="Y182" s="26" t="s">
        <v>40</v>
      </c>
      <c r="Z182" s="26" t="s">
        <v>592</v>
      </c>
      <c r="AA182" s="26" t="s">
        <v>592</v>
      </c>
      <c r="AB182" s="26" t="s">
        <v>331</v>
      </c>
      <c r="AC182" s="26" t="s">
        <v>2652</v>
      </c>
      <c r="AD182" s="26" t="s">
        <v>2647</v>
      </c>
      <c r="AE182" s="26" t="s">
        <v>1962</v>
      </c>
      <c r="AF182" s="26" t="s">
        <v>592</v>
      </c>
      <c r="AG182" s="26" t="s">
        <v>726</v>
      </c>
      <c r="AH182" s="26" t="s">
        <v>592</v>
      </c>
    </row>
    <row r="183" spans="2:34" x14ac:dyDescent="0.45">
      <c r="B183" s="26" t="s">
        <v>1180</v>
      </c>
      <c r="C183" s="26" t="s">
        <v>1579</v>
      </c>
      <c r="D183" s="26" t="s">
        <v>239</v>
      </c>
      <c r="E183" s="26" t="s">
        <v>610</v>
      </c>
      <c r="F183" s="26" t="s">
        <v>327</v>
      </c>
      <c r="G183" s="26" t="s">
        <v>42</v>
      </c>
      <c r="H183" s="26" t="s">
        <v>42</v>
      </c>
      <c r="I183" s="26" t="s">
        <v>340</v>
      </c>
      <c r="J183" s="26" t="s">
        <v>340</v>
      </c>
      <c r="K183" s="26" t="s">
        <v>340</v>
      </c>
      <c r="L183" s="26" t="s">
        <v>340</v>
      </c>
      <c r="M183" s="26" t="s">
        <v>340</v>
      </c>
      <c r="N183" s="26" t="s">
        <v>308</v>
      </c>
      <c r="O183" s="26" t="s">
        <v>340</v>
      </c>
      <c r="P183" s="26" t="s">
        <v>1007</v>
      </c>
      <c r="Q183" s="26" t="s">
        <v>340</v>
      </c>
      <c r="R183" s="26" t="s">
        <v>339</v>
      </c>
      <c r="S183" s="26" t="s">
        <v>316</v>
      </c>
      <c r="T183" s="26" t="s">
        <v>735</v>
      </c>
      <c r="U183" s="26" t="s">
        <v>2170</v>
      </c>
      <c r="V183" s="26" t="s">
        <v>40</v>
      </c>
      <c r="W183" s="26" t="s">
        <v>308</v>
      </c>
      <c r="X183" s="26" t="s">
        <v>340</v>
      </c>
      <c r="Y183" s="26" t="s">
        <v>40</v>
      </c>
      <c r="Z183" s="26" t="s">
        <v>592</v>
      </c>
      <c r="AA183" s="26" t="s">
        <v>592</v>
      </c>
      <c r="AB183" s="26" t="s">
        <v>331</v>
      </c>
      <c r="AC183" s="26" t="s">
        <v>2174</v>
      </c>
      <c r="AD183" s="26" t="s">
        <v>2140</v>
      </c>
      <c r="AE183" s="26" t="s">
        <v>1949</v>
      </c>
      <c r="AF183" s="26" t="s">
        <v>592</v>
      </c>
      <c r="AG183" s="26" t="s">
        <v>868</v>
      </c>
      <c r="AH183" s="26" t="s">
        <v>592</v>
      </c>
    </row>
    <row r="184" spans="2:34" x14ac:dyDescent="0.45">
      <c r="B184" s="26" t="s">
        <v>1154</v>
      </c>
      <c r="C184" s="26" t="s">
        <v>1172</v>
      </c>
      <c r="D184" s="26" t="s">
        <v>267</v>
      </c>
      <c r="E184" s="26" t="s">
        <v>617</v>
      </c>
      <c r="F184" s="26" t="s">
        <v>337</v>
      </c>
      <c r="G184" s="26" t="s">
        <v>44</v>
      </c>
      <c r="H184" s="26" t="s">
        <v>340</v>
      </c>
      <c r="I184" s="26" t="s">
        <v>340</v>
      </c>
      <c r="J184" s="26" t="s">
        <v>340</v>
      </c>
      <c r="K184" s="26" t="s">
        <v>340</v>
      </c>
      <c r="L184" s="26" t="s">
        <v>340</v>
      </c>
      <c r="M184" s="26" t="s">
        <v>340</v>
      </c>
      <c r="N184" s="26" t="s">
        <v>52</v>
      </c>
      <c r="O184" s="26" t="s">
        <v>823</v>
      </c>
      <c r="P184" s="26" t="s">
        <v>2653</v>
      </c>
      <c r="Q184" s="26" t="s">
        <v>308</v>
      </c>
      <c r="R184" s="26" t="s">
        <v>48</v>
      </c>
      <c r="S184" s="26" t="s">
        <v>44</v>
      </c>
      <c r="T184" s="26" t="s">
        <v>697</v>
      </c>
      <c r="U184" s="26" t="s">
        <v>2654</v>
      </c>
      <c r="V184" s="26" t="s">
        <v>340</v>
      </c>
      <c r="W184" s="26" t="s">
        <v>340</v>
      </c>
      <c r="X184" s="26" t="s">
        <v>340</v>
      </c>
      <c r="Y184" s="26" t="s">
        <v>308</v>
      </c>
      <c r="Z184" s="26" t="s">
        <v>592</v>
      </c>
      <c r="AA184" s="26" t="s">
        <v>592</v>
      </c>
      <c r="AB184" s="26" t="s">
        <v>331</v>
      </c>
      <c r="AC184" s="26" t="s">
        <v>2184</v>
      </c>
      <c r="AD184" s="26" t="s">
        <v>2185</v>
      </c>
      <c r="AE184" s="26" t="s">
        <v>496</v>
      </c>
      <c r="AF184" s="26" t="s">
        <v>592</v>
      </c>
      <c r="AG184" s="26" t="s">
        <v>803</v>
      </c>
      <c r="AH184" s="26" t="s">
        <v>592</v>
      </c>
    </row>
    <row r="185" spans="2:34" x14ac:dyDescent="0.45">
      <c r="B185" s="26" t="s">
        <v>903</v>
      </c>
      <c r="C185" s="26" t="s">
        <v>1155</v>
      </c>
      <c r="D185" s="26" t="s">
        <v>252</v>
      </c>
      <c r="E185" s="26" t="s">
        <v>610</v>
      </c>
      <c r="F185" s="26" t="s">
        <v>331</v>
      </c>
      <c r="G185" s="26" t="s">
        <v>43</v>
      </c>
      <c r="H185" s="26" t="s">
        <v>42</v>
      </c>
      <c r="I185" s="26" t="s">
        <v>340</v>
      </c>
      <c r="J185" s="26" t="s">
        <v>340</v>
      </c>
      <c r="K185" s="26" t="s">
        <v>340</v>
      </c>
      <c r="L185" s="26" t="s">
        <v>340</v>
      </c>
      <c r="M185" s="26" t="s">
        <v>340</v>
      </c>
      <c r="N185" s="26" t="s">
        <v>308</v>
      </c>
      <c r="O185" s="26" t="s">
        <v>52</v>
      </c>
      <c r="P185" s="26" t="s">
        <v>644</v>
      </c>
      <c r="Q185" s="26" t="s">
        <v>340</v>
      </c>
      <c r="R185" s="26" t="s">
        <v>329</v>
      </c>
      <c r="S185" s="26" t="s">
        <v>50</v>
      </c>
      <c r="T185" s="26" t="s">
        <v>1147</v>
      </c>
      <c r="U185" s="26" t="s">
        <v>2111</v>
      </c>
      <c r="V185" s="26" t="s">
        <v>308</v>
      </c>
      <c r="W185" s="26" t="s">
        <v>340</v>
      </c>
      <c r="X185" s="26" t="s">
        <v>340</v>
      </c>
      <c r="Y185" s="26" t="s">
        <v>308</v>
      </c>
      <c r="Z185" s="26" t="s">
        <v>308</v>
      </c>
      <c r="AA185" s="26" t="s">
        <v>592</v>
      </c>
      <c r="AB185" s="26" t="s">
        <v>331</v>
      </c>
      <c r="AC185" s="26" t="s">
        <v>2162</v>
      </c>
      <c r="AD185" s="26" t="s">
        <v>2598</v>
      </c>
      <c r="AE185" s="26" t="s">
        <v>2655</v>
      </c>
      <c r="AF185" s="26" t="s">
        <v>592</v>
      </c>
      <c r="AG185" s="26" t="s">
        <v>645</v>
      </c>
      <c r="AH185" s="26" t="s">
        <v>592</v>
      </c>
    </row>
    <row r="186" spans="2:34" x14ac:dyDescent="0.45">
      <c r="B186" s="26" t="s">
        <v>760</v>
      </c>
      <c r="C186" s="26" t="s">
        <v>1065</v>
      </c>
      <c r="D186" s="26" t="s">
        <v>245</v>
      </c>
      <c r="E186" s="26" t="s">
        <v>610</v>
      </c>
      <c r="F186" s="26" t="s">
        <v>336</v>
      </c>
      <c r="G186" s="26" t="s">
        <v>42</v>
      </c>
      <c r="H186" s="26" t="s">
        <v>40</v>
      </c>
      <c r="I186" s="26" t="s">
        <v>340</v>
      </c>
      <c r="J186" s="26" t="s">
        <v>340</v>
      </c>
      <c r="K186" s="26" t="s">
        <v>340</v>
      </c>
      <c r="L186" s="26" t="s">
        <v>340</v>
      </c>
      <c r="M186" s="26" t="s">
        <v>340</v>
      </c>
      <c r="N186" s="26" t="s">
        <v>43</v>
      </c>
      <c r="O186" s="26" t="s">
        <v>326</v>
      </c>
      <c r="P186" s="26" t="s">
        <v>924</v>
      </c>
      <c r="Q186" s="26" t="s">
        <v>340</v>
      </c>
      <c r="R186" s="26" t="s">
        <v>51</v>
      </c>
      <c r="S186" s="26" t="s">
        <v>49</v>
      </c>
      <c r="T186" s="26" t="s">
        <v>1180</v>
      </c>
      <c r="U186" s="26" t="s">
        <v>1202</v>
      </c>
      <c r="V186" s="26" t="s">
        <v>308</v>
      </c>
      <c r="W186" s="26" t="s">
        <v>340</v>
      </c>
      <c r="X186" s="26" t="s">
        <v>340</v>
      </c>
      <c r="Y186" s="26" t="s">
        <v>308</v>
      </c>
      <c r="Z186" s="26" t="s">
        <v>592</v>
      </c>
      <c r="AA186" s="26" t="s">
        <v>592</v>
      </c>
      <c r="AB186" s="26" t="s">
        <v>331</v>
      </c>
      <c r="AC186" s="26" t="s">
        <v>2656</v>
      </c>
      <c r="AD186" s="26" t="s">
        <v>2657</v>
      </c>
      <c r="AE186" s="26" t="s">
        <v>2658</v>
      </c>
      <c r="AF186" s="26" t="s">
        <v>592</v>
      </c>
      <c r="AG186" s="26" t="s">
        <v>708</v>
      </c>
      <c r="AH186" s="26" t="s">
        <v>592</v>
      </c>
    </row>
    <row r="187" spans="2:34" x14ac:dyDescent="0.45">
      <c r="B187" s="26" t="s">
        <v>54</v>
      </c>
      <c r="C187" s="26" t="s">
        <v>593</v>
      </c>
      <c r="D187" s="26" t="s">
        <v>55</v>
      </c>
      <c r="E187" s="26" t="s">
        <v>594</v>
      </c>
      <c r="F187" s="26" t="s">
        <v>595</v>
      </c>
      <c r="G187" s="26" t="s">
        <v>56</v>
      </c>
      <c r="H187" s="26" t="s">
        <v>596</v>
      </c>
      <c r="I187" s="26" t="s">
        <v>64</v>
      </c>
      <c r="J187" s="26" t="s">
        <v>65</v>
      </c>
      <c r="K187" s="26" t="s">
        <v>58</v>
      </c>
      <c r="L187" s="26" t="s">
        <v>66</v>
      </c>
      <c r="M187" s="26" t="s">
        <v>67</v>
      </c>
      <c r="N187" s="26" t="s">
        <v>65</v>
      </c>
      <c r="O187" s="26" t="s">
        <v>58</v>
      </c>
      <c r="P187" s="26" t="s">
        <v>69</v>
      </c>
      <c r="Q187" s="26" t="s">
        <v>66</v>
      </c>
      <c r="R187" s="26" t="s">
        <v>597</v>
      </c>
      <c r="S187" s="26" t="s">
        <v>598</v>
      </c>
      <c r="T187" s="26" t="s">
        <v>58</v>
      </c>
      <c r="U187" s="26" t="s">
        <v>599</v>
      </c>
      <c r="V187" s="26" t="s">
        <v>66</v>
      </c>
      <c r="W187" s="26" t="s">
        <v>157</v>
      </c>
      <c r="X187" s="26" t="s">
        <v>62</v>
      </c>
      <c r="Y187" s="26" t="s">
        <v>66</v>
      </c>
      <c r="Z187" s="26" t="s">
        <v>147</v>
      </c>
      <c r="AA187" s="26" t="s">
        <v>600</v>
      </c>
      <c r="AB187" s="26" t="s">
        <v>601</v>
      </c>
      <c r="AC187" s="26" t="s">
        <v>602</v>
      </c>
      <c r="AD187" s="26" t="s">
        <v>603</v>
      </c>
      <c r="AE187" s="26" t="s">
        <v>604</v>
      </c>
      <c r="AF187" s="26" t="s">
        <v>605</v>
      </c>
      <c r="AG187" s="26" t="s">
        <v>606</v>
      </c>
      <c r="AH187" s="26" t="s">
        <v>607</v>
      </c>
    </row>
    <row r="188" spans="2:34" x14ac:dyDescent="0.45">
      <c r="B188" s="26" t="s">
        <v>1188</v>
      </c>
      <c r="C188" s="26" t="s">
        <v>1025</v>
      </c>
      <c r="D188" s="26" t="s">
        <v>723</v>
      </c>
      <c r="E188" s="26" t="s">
        <v>770</v>
      </c>
      <c r="F188" s="26" t="s">
        <v>326</v>
      </c>
      <c r="G188" s="26" t="s">
        <v>53</v>
      </c>
      <c r="H188" s="26" t="s">
        <v>308</v>
      </c>
      <c r="I188" s="26" t="s">
        <v>340</v>
      </c>
      <c r="J188" s="26" t="s">
        <v>340</v>
      </c>
      <c r="K188" s="26" t="s">
        <v>340</v>
      </c>
      <c r="L188" s="26" t="s">
        <v>340</v>
      </c>
      <c r="M188" s="26" t="s">
        <v>340</v>
      </c>
      <c r="N188" s="26" t="s">
        <v>340</v>
      </c>
      <c r="O188" s="26" t="s">
        <v>340</v>
      </c>
      <c r="P188" s="26" t="s">
        <v>592</v>
      </c>
      <c r="Q188" s="26" t="s">
        <v>340</v>
      </c>
      <c r="R188" s="26" t="s">
        <v>333</v>
      </c>
      <c r="S188" s="26" t="s">
        <v>320</v>
      </c>
      <c r="T188" s="26" t="s">
        <v>799</v>
      </c>
      <c r="U188" s="26" t="s">
        <v>1026</v>
      </c>
      <c r="V188" s="26" t="s">
        <v>340</v>
      </c>
      <c r="W188" s="26" t="s">
        <v>340</v>
      </c>
      <c r="X188" s="26" t="s">
        <v>340</v>
      </c>
      <c r="Y188" s="26" t="s">
        <v>340</v>
      </c>
      <c r="Z188" s="26" t="s">
        <v>308</v>
      </c>
      <c r="AA188" s="26" t="s">
        <v>592</v>
      </c>
      <c r="AB188" s="26" t="s">
        <v>329</v>
      </c>
      <c r="AC188" s="26" t="s">
        <v>1027</v>
      </c>
      <c r="AD188" s="26" t="s">
        <v>887</v>
      </c>
      <c r="AE188" s="26" t="s">
        <v>977</v>
      </c>
      <c r="AF188" s="26" t="s">
        <v>592</v>
      </c>
      <c r="AG188" s="26" t="s">
        <v>333</v>
      </c>
      <c r="AH188" s="26" t="s">
        <v>592</v>
      </c>
    </row>
    <row r="189" spans="2:34" x14ac:dyDescent="0.45">
      <c r="B189" s="26" t="s">
        <v>839</v>
      </c>
      <c r="C189" s="26" t="s">
        <v>1029</v>
      </c>
      <c r="D189" s="26" t="s">
        <v>590</v>
      </c>
      <c r="E189" s="26" t="s">
        <v>617</v>
      </c>
      <c r="F189" s="26" t="s">
        <v>337</v>
      </c>
      <c r="G189" s="26" t="s">
        <v>41</v>
      </c>
      <c r="H189" s="26" t="s">
        <v>41</v>
      </c>
      <c r="I189" s="26" t="s">
        <v>340</v>
      </c>
      <c r="J189" s="26" t="s">
        <v>340</v>
      </c>
      <c r="K189" s="26" t="s">
        <v>340</v>
      </c>
      <c r="L189" s="26" t="s">
        <v>340</v>
      </c>
      <c r="M189" s="26" t="s">
        <v>340</v>
      </c>
      <c r="N189" s="26" t="s">
        <v>347</v>
      </c>
      <c r="O189" s="26" t="s">
        <v>709</v>
      </c>
      <c r="P189" s="26" t="s">
        <v>1030</v>
      </c>
      <c r="Q189" s="26" t="s">
        <v>308</v>
      </c>
      <c r="R189" s="26" t="s">
        <v>46</v>
      </c>
      <c r="S189" s="26" t="s">
        <v>45</v>
      </c>
      <c r="T189" s="26" t="s">
        <v>704</v>
      </c>
      <c r="U189" s="26" t="s">
        <v>1031</v>
      </c>
      <c r="V189" s="26" t="s">
        <v>308</v>
      </c>
      <c r="W189" s="26" t="s">
        <v>308</v>
      </c>
      <c r="X189" s="26" t="s">
        <v>340</v>
      </c>
      <c r="Y189" s="26" t="s">
        <v>40</v>
      </c>
      <c r="Z189" s="26" t="s">
        <v>592</v>
      </c>
      <c r="AA189" s="26" t="s">
        <v>592</v>
      </c>
      <c r="AB189" s="26" t="s">
        <v>329</v>
      </c>
      <c r="AC189" s="26" t="s">
        <v>1032</v>
      </c>
      <c r="AD189" s="26" t="s">
        <v>1032</v>
      </c>
      <c r="AE189" s="26" t="s">
        <v>1033</v>
      </c>
      <c r="AF189" s="26" t="s">
        <v>592</v>
      </c>
      <c r="AG189" s="26" t="s">
        <v>706</v>
      </c>
      <c r="AH189" s="26" t="s">
        <v>592</v>
      </c>
    </row>
    <row r="190" spans="2:34" x14ac:dyDescent="0.45">
      <c r="B190" s="26" t="s">
        <v>816</v>
      </c>
      <c r="C190" s="26" t="s">
        <v>1355</v>
      </c>
      <c r="D190" s="26" t="s">
        <v>229</v>
      </c>
      <c r="E190" s="26" t="s">
        <v>770</v>
      </c>
      <c r="F190" s="26" t="s">
        <v>339</v>
      </c>
      <c r="G190" s="26" t="s">
        <v>43</v>
      </c>
      <c r="H190" s="26" t="s">
        <v>308</v>
      </c>
      <c r="I190" s="26" t="s">
        <v>340</v>
      </c>
      <c r="J190" s="26" t="s">
        <v>340</v>
      </c>
      <c r="K190" s="26" t="s">
        <v>340</v>
      </c>
      <c r="L190" s="26" t="s">
        <v>340</v>
      </c>
      <c r="M190" s="26" t="s">
        <v>340</v>
      </c>
      <c r="N190" s="26" t="s">
        <v>308</v>
      </c>
      <c r="O190" s="26" t="s">
        <v>44</v>
      </c>
      <c r="P190" s="26" t="s">
        <v>1169</v>
      </c>
      <c r="Q190" s="26" t="s">
        <v>340</v>
      </c>
      <c r="R190" s="26" t="s">
        <v>666</v>
      </c>
      <c r="S190" s="26" t="s">
        <v>325</v>
      </c>
      <c r="T190" s="26" t="s">
        <v>760</v>
      </c>
      <c r="U190" s="26" t="s">
        <v>2659</v>
      </c>
      <c r="V190" s="26" t="s">
        <v>308</v>
      </c>
      <c r="W190" s="26" t="s">
        <v>340</v>
      </c>
      <c r="X190" s="26" t="s">
        <v>340</v>
      </c>
      <c r="Y190" s="26" t="s">
        <v>308</v>
      </c>
      <c r="Z190" s="26" t="s">
        <v>592</v>
      </c>
      <c r="AA190" s="26" t="s">
        <v>592</v>
      </c>
      <c r="AB190" s="26" t="s">
        <v>329</v>
      </c>
      <c r="AC190" s="26" t="s">
        <v>2589</v>
      </c>
      <c r="AD190" s="26" t="s">
        <v>829</v>
      </c>
      <c r="AE190" s="26" t="s">
        <v>971</v>
      </c>
      <c r="AF190" s="26" t="s">
        <v>592</v>
      </c>
      <c r="AG190" s="26" t="s">
        <v>331</v>
      </c>
      <c r="AH190" s="26" t="s">
        <v>592</v>
      </c>
    </row>
    <row r="191" spans="2:34" x14ac:dyDescent="0.45">
      <c r="B191" s="26" t="s">
        <v>690</v>
      </c>
      <c r="C191" s="26" t="s">
        <v>1236</v>
      </c>
      <c r="D191" s="26" t="s">
        <v>241</v>
      </c>
      <c r="E191" s="26" t="s">
        <v>770</v>
      </c>
      <c r="F191" s="26" t="s">
        <v>335</v>
      </c>
      <c r="G191" s="26" t="s">
        <v>43</v>
      </c>
      <c r="H191" s="26" t="s">
        <v>40</v>
      </c>
      <c r="I191" s="26" t="s">
        <v>340</v>
      </c>
      <c r="J191" s="26" t="s">
        <v>340</v>
      </c>
      <c r="K191" s="26" t="s">
        <v>340</v>
      </c>
      <c r="L191" s="26" t="s">
        <v>340</v>
      </c>
      <c r="M191" s="26" t="s">
        <v>340</v>
      </c>
      <c r="N191" s="26" t="s">
        <v>340</v>
      </c>
      <c r="O191" s="26" t="s">
        <v>340</v>
      </c>
      <c r="P191" s="26" t="s">
        <v>592</v>
      </c>
      <c r="Q191" s="26" t="s">
        <v>340</v>
      </c>
      <c r="R191" s="26" t="s">
        <v>325</v>
      </c>
      <c r="S191" s="26" t="s">
        <v>322</v>
      </c>
      <c r="T191" s="26" t="s">
        <v>992</v>
      </c>
      <c r="U191" s="26" t="s">
        <v>2660</v>
      </c>
      <c r="V191" s="26" t="s">
        <v>40</v>
      </c>
      <c r="W191" s="26" t="s">
        <v>308</v>
      </c>
      <c r="X191" s="26" t="s">
        <v>308</v>
      </c>
      <c r="Y191" s="26" t="s">
        <v>40</v>
      </c>
      <c r="Z191" s="26" t="s">
        <v>592</v>
      </c>
      <c r="AA191" s="26" t="s">
        <v>592</v>
      </c>
      <c r="AB191" s="26" t="s">
        <v>329</v>
      </c>
      <c r="AC191" s="26" t="s">
        <v>2661</v>
      </c>
      <c r="AD191" s="26" t="s">
        <v>2662</v>
      </c>
      <c r="AE191" s="26" t="s">
        <v>2663</v>
      </c>
      <c r="AF191" s="26" t="s">
        <v>592</v>
      </c>
      <c r="AG191" s="26" t="s">
        <v>327</v>
      </c>
      <c r="AH191" s="26" t="s">
        <v>592</v>
      </c>
    </row>
    <row r="192" spans="2:34" x14ac:dyDescent="0.45">
      <c r="B192" s="26" t="s">
        <v>1195</v>
      </c>
      <c r="C192" s="26" t="s">
        <v>1274</v>
      </c>
      <c r="D192" s="26" t="s">
        <v>589</v>
      </c>
      <c r="E192" s="26" t="s">
        <v>610</v>
      </c>
      <c r="F192" s="26" t="s">
        <v>329</v>
      </c>
      <c r="G192" s="26" t="s">
        <v>43</v>
      </c>
      <c r="H192" s="26" t="s">
        <v>40</v>
      </c>
      <c r="I192" s="26" t="s">
        <v>340</v>
      </c>
      <c r="J192" s="26" t="s">
        <v>340</v>
      </c>
      <c r="K192" s="26" t="s">
        <v>340</v>
      </c>
      <c r="L192" s="26" t="s">
        <v>340</v>
      </c>
      <c r="M192" s="26" t="s">
        <v>340</v>
      </c>
      <c r="N192" s="26" t="s">
        <v>308</v>
      </c>
      <c r="O192" s="26" t="s">
        <v>42</v>
      </c>
      <c r="P192" s="26" t="s">
        <v>724</v>
      </c>
      <c r="Q192" s="26" t="s">
        <v>340</v>
      </c>
      <c r="R192" s="26" t="s">
        <v>318</v>
      </c>
      <c r="S192" s="26" t="s">
        <v>50</v>
      </c>
      <c r="T192" s="26" t="s">
        <v>787</v>
      </c>
      <c r="U192" s="26" t="s">
        <v>2664</v>
      </c>
      <c r="V192" s="26" t="s">
        <v>40</v>
      </c>
      <c r="W192" s="26" t="s">
        <v>340</v>
      </c>
      <c r="X192" s="26" t="s">
        <v>340</v>
      </c>
      <c r="Y192" s="26" t="s">
        <v>40</v>
      </c>
      <c r="Z192" s="26" t="s">
        <v>592</v>
      </c>
      <c r="AA192" s="26" t="s">
        <v>592</v>
      </c>
      <c r="AB192" s="26" t="s">
        <v>329</v>
      </c>
      <c r="AC192" s="26" t="s">
        <v>2665</v>
      </c>
      <c r="AD192" s="26" t="s">
        <v>2603</v>
      </c>
      <c r="AE192" s="26" t="s">
        <v>2644</v>
      </c>
      <c r="AF192" s="26" t="s">
        <v>592</v>
      </c>
      <c r="AG192" s="26" t="s">
        <v>738</v>
      </c>
      <c r="AH192" s="26" t="s">
        <v>592</v>
      </c>
    </row>
    <row r="193" spans="2:34" x14ac:dyDescent="0.45">
      <c r="B193" s="26" t="s">
        <v>876</v>
      </c>
      <c r="C193" s="26" t="s">
        <v>1111</v>
      </c>
      <c r="D193" s="26" t="s">
        <v>265</v>
      </c>
      <c r="E193" s="26" t="s">
        <v>610</v>
      </c>
      <c r="F193" s="26" t="s">
        <v>335</v>
      </c>
      <c r="G193" s="26" t="s">
        <v>42</v>
      </c>
      <c r="H193" s="26" t="s">
        <v>42</v>
      </c>
      <c r="I193" s="26" t="s">
        <v>340</v>
      </c>
      <c r="J193" s="26" t="s">
        <v>340</v>
      </c>
      <c r="K193" s="26" t="s">
        <v>340</v>
      </c>
      <c r="L193" s="26" t="s">
        <v>340</v>
      </c>
      <c r="M193" s="26" t="s">
        <v>340</v>
      </c>
      <c r="N193" s="26" t="s">
        <v>340</v>
      </c>
      <c r="O193" s="26" t="s">
        <v>340</v>
      </c>
      <c r="P193" s="26" t="s">
        <v>592</v>
      </c>
      <c r="Q193" s="26" t="s">
        <v>340</v>
      </c>
      <c r="R193" s="26" t="s">
        <v>336</v>
      </c>
      <c r="S193" s="26" t="s">
        <v>51</v>
      </c>
      <c r="T193" s="26" t="s">
        <v>1157</v>
      </c>
      <c r="U193" s="26" t="s">
        <v>2666</v>
      </c>
      <c r="V193" s="26" t="s">
        <v>308</v>
      </c>
      <c r="W193" s="26" t="s">
        <v>340</v>
      </c>
      <c r="X193" s="26" t="s">
        <v>340</v>
      </c>
      <c r="Y193" s="26" t="s">
        <v>308</v>
      </c>
      <c r="Z193" s="26" t="s">
        <v>308</v>
      </c>
      <c r="AA193" s="26" t="s">
        <v>592</v>
      </c>
      <c r="AB193" s="26" t="s">
        <v>329</v>
      </c>
      <c r="AC193" s="26" t="s">
        <v>2162</v>
      </c>
      <c r="AD193" s="26" t="s">
        <v>2598</v>
      </c>
      <c r="AE193" s="26" t="s">
        <v>2169</v>
      </c>
      <c r="AF193" s="26" t="s">
        <v>592</v>
      </c>
      <c r="AG193" s="26" t="s">
        <v>881</v>
      </c>
      <c r="AH193" s="26" t="s">
        <v>592</v>
      </c>
    </row>
    <row r="194" spans="2:34" x14ac:dyDescent="0.45">
      <c r="B194" s="26" t="s">
        <v>1199</v>
      </c>
      <c r="C194" s="26" t="s">
        <v>1037</v>
      </c>
      <c r="D194" s="26" t="s">
        <v>252</v>
      </c>
      <c r="E194" s="26" t="s">
        <v>670</v>
      </c>
      <c r="F194" s="26" t="s">
        <v>325</v>
      </c>
      <c r="G194" s="26" t="s">
        <v>40</v>
      </c>
      <c r="H194" s="26" t="s">
        <v>40</v>
      </c>
      <c r="I194" s="26" t="s">
        <v>327</v>
      </c>
      <c r="J194" s="26" t="s">
        <v>765</v>
      </c>
      <c r="K194" s="26" t="s">
        <v>1038</v>
      </c>
      <c r="L194" s="26" t="s">
        <v>40</v>
      </c>
      <c r="M194" s="26" t="s">
        <v>41</v>
      </c>
      <c r="N194" s="26" t="s">
        <v>44</v>
      </c>
      <c r="O194" s="26" t="s">
        <v>717</v>
      </c>
      <c r="P194" s="26" t="s">
        <v>1039</v>
      </c>
      <c r="Q194" s="26" t="s">
        <v>308</v>
      </c>
      <c r="R194" s="26" t="s">
        <v>340</v>
      </c>
      <c r="S194" s="26" t="s">
        <v>340</v>
      </c>
      <c r="T194" s="26" t="s">
        <v>340</v>
      </c>
      <c r="U194" s="26" t="s">
        <v>592</v>
      </c>
      <c r="V194" s="26" t="s">
        <v>340</v>
      </c>
      <c r="W194" s="26" t="s">
        <v>41</v>
      </c>
      <c r="X194" s="26" t="s">
        <v>308</v>
      </c>
      <c r="Y194" s="26" t="s">
        <v>308</v>
      </c>
      <c r="Z194" s="26" t="s">
        <v>592</v>
      </c>
      <c r="AA194" s="26" t="s">
        <v>308</v>
      </c>
      <c r="AB194" s="26" t="s">
        <v>329</v>
      </c>
      <c r="AC194" s="26" t="s">
        <v>1040</v>
      </c>
      <c r="AD194" s="26" t="s">
        <v>1041</v>
      </c>
      <c r="AE194" s="26" t="s">
        <v>1042</v>
      </c>
      <c r="AF194" s="26" t="s">
        <v>592</v>
      </c>
      <c r="AG194" s="26" t="s">
        <v>620</v>
      </c>
      <c r="AH194" s="26" t="s">
        <v>592</v>
      </c>
    </row>
    <row r="195" spans="2:34" x14ac:dyDescent="0.45">
      <c r="B195" s="26" t="s">
        <v>942</v>
      </c>
      <c r="C195" s="26" t="s">
        <v>1232</v>
      </c>
      <c r="D195" s="26" t="s">
        <v>259</v>
      </c>
      <c r="E195" s="26" t="s">
        <v>770</v>
      </c>
      <c r="F195" s="26" t="s">
        <v>337</v>
      </c>
      <c r="G195" s="26" t="s">
        <v>43</v>
      </c>
      <c r="H195" s="26" t="s">
        <v>41</v>
      </c>
      <c r="I195" s="26" t="s">
        <v>340</v>
      </c>
      <c r="J195" s="26" t="s">
        <v>340</v>
      </c>
      <c r="K195" s="26" t="s">
        <v>340</v>
      </c>
      <c r="L195" s="26" t="s">
        <v>340</v>
      </c>
      <c r="M195" s="26" t="s">
        <v>340</v>
      </c>
      <c r="N195" s="26" t="s">
        <v>308</v>
      </c>
      <c r="O195" s="26" t="s">
        <v>47</v>
      </c>
      <c r="P195" s="26" t="s">
        <v>1126</v>
      </c>
      <c r="Q195" s="26" t="s">
        <v>340</v>
      </c>
      <c r="R195" s="26" t="s">
        <v>331</v>
      </c>
      <c r="S195" s="26" t="s">
        <v>322</v>
      </c>
      <c r="T195" s="26" t="s">
        <v>921</v>
      </c>
      <c r="U195" s="26" t="s">
        <v>1140</v>
      </c>
      <c r="V195" s="26" t="s">
        <v>40</v>
      </c>
      <c r="W195" s="26" t="s">
        <v>308</v>
      </c>
      <c r="X195" s="26" t="s">
        <v>340</v>
      </c>
      <c r="Y195" s="26" t="s">
        <v>40</v>
      </c>
      <c r="Z195" s="26" t="s">
        <v>592</v>
      </c>
      <c r="AA195" s="26" t="s">
        <v>592</v>
      </c>
      <c r="AB195" s="26" t="s">
        <v>329</v>
      </c>
      <c r="AC195" s="26" t="s">
        <v>1001</v>
      </c>
      <c r="AD195" s="26" t="s">
        <v>2627</v>
      </c>
      <c r="AE195" s="26" t="s">
        <v>1949</v>
      </c>
      <c r="AF195" s="26" t="s">
        <v>592</v>
      </c>
      <c r="AG195" s="26" t="s">
        <v>329</v>
      </c>
      <c r="AH195" s="26" t="s">
        <v>592</v>
      </c>
    </row>
    <row r="196" spans="2:34" x14ac:dyDescent="0.45">
      <c r="B196" s="26" t="s">
        <v>980</v>
      </c>
      <c r="C196" s="26" t="s">
        <v>1814</v>
      </c>
      <c r="D196" s="26" t="s">
        <v>585</v>
      </c>
      <c r="E196" s="26" t="s">
        <v>617</v>
      </c>
      <c r="F196" s="26" t="s">
        <v>327</v>
      </c>
      <c r="G196" s="26" t="s">
        <v>53</v>
      </c>
      <c r="H196" s="26" t="s">
        <v>40</v>
      </c>
      <c r="I196" s="26" t="s">
        <v>340</v>
      </c>
      <c r="J196" s="26" t="s">
        <v>340</v>
      </c>
      <c r="K196" s="26" t="s">
        <v>340</v>
      </c>
      <c r="L196" s="26" t="s">
        <v>340</v>
      </c>
      <c r="M196" s="26" t="s">
        <v>340</v>
      </c>
      <c r="N196" s="26" t="s">
        <v>339</v>
      </c>
      <c r="O196" s="26" t="s">
        <v>1147</v>
      </c>
      <c r="P196" s="26" t="s">
        <v>2196</v>
      </c>
      <c r="Q196" s="26" t="s">
        <v>340</v>
      </c>
      <c r="R196" s="26" t="s">
        <v>47</v>
      </c>
      <c r="S196" s="26" t="s">
        <v>45</v>
      </c>
      <c r="T196" s="26" t="s">
        <v>337</v>
      </c>
      <c r="U196" s="26" t="s">
        <v>1141</v>
      </c>
      <c r="V196" s="26" t="s">
        <v>308</v>
      </c>
      <c r="W196" s="26" t="s">
        <v>340</v>
      </c>
      <c r="X196" s="26" t="s">
        <v>340</v>
      </c>
      <c r="Y196" s="26" t="s">
        <v>308</v>
      </c>
      <c r="Z196" s="26" t="s">
        <v>592</v>
      </c>
      <c r="AA196" s="26" t="s">
        <v>592</v>
      </c>
      <c r="AB196" s="26" t="s">
        <v>329</v>
      </c>
      <c r="AC196" s="26" t="s">
        <v>2667</v>
      </c>
      <c r="AD196" s="26" t="s">
        <v>2668</v>
      </c>
      <c r="AE196" s="26" t="s">
        <v>2195</v>
      </c>
      <c r="AF196" s="26" t="s">
        <v>592</v>
      </c>
      <c r="AG196" s="26" t="s">
        <v>717</v>
      </c>
      <c r="AH196" s="26" t="s">
        <v>592</v>
      </c>
    </row>
    <row r="197" spans="2:34" x14ac:dyDescent="0.45">
      <c r="B197" s="26" t="s">
        <v>1186</v>
      </c>
      <c r="C197" s="26" t="s">
        <v>1168</v>
      </c>
      <c r="D197" s="26" t="s">
        <v>240</v>
      </c>
      <c r="E197" s="26" t="s">
        <v>610</v>
      </c>
      <c r="F197" s="26" t="s">
        <v>325</v>
      </c>
      <c r="G197" s="26" t="s">
        <v>43</v>
      </c>
      <c r="H197" s="26" t="s">
        <v>340</v>
      </c>
      <c r="I197" s="26" t="s">
        <v>340</v>
      </c>
      <c r="J197" s="26" t="s">
        <v>340</v>
      </c>
      <c r="K197" s="26" t="s">
        <v>340</v>
      </c>
      <c r="L197" s="26" t="s">
        <v>340</v>
      </c>
      <c r="M197" s="26" t="s">
        <v>340</v>
      </c>
      <c r="N197" s="26" t="s">
        <v>40</v>
      </c>
      <c r="O197" s="26" t="s">
        <v>43</v>
      </c>
      <c r="P197" s="26" t="s">
        <v>798</v>
      </c>
      <c r="Q197" s="26" t="s">
        <v>340</v>
      </c>
      <c r="R197" s="26" t="s">
        <v>51</v>
      </c>
      <c r="S197" s="26" t="s">
        <v>49</v>
      </c>
      <c r="T197" s="26" t="s">
        <v>968</v>
      </c>
      <c r="U197" s="26" t="s">
        <v>2669</v>
      </c>
      <c r="V197" s="26" t="s">
        <v>308</v>
      </c>
      <c r="W197" s="26" t="s">
        <v>340</v>
      </c>
      <c r="X197" s="26" t="s">
        <v>340</v>
      </c>
      <c r="Y197" s="26" t="s">
        <v>308</v>
      </c>
      <c r="Z197" s="26" t="s">
        <v>592</v>
      </c>
      <c r="AA197" s="26" t="s">
        <v>592</v>
      </c>
      <c r="AB197" s="26" t="s">
        <v>327</v>
      </c>
      <c r="AC197" s="26" t="s">
        <v>2193</v>
      </c>
      <c r="AD197" s="26" t="s">
        <v>1079</v>
      </c>
      <c r="AE197" s="26" t="s">
        <v>2670</v>
      </c>
      <c r="AF197" s="26" t="s">
        <v>592</v>
      </c>
      <c r="AG197" s="26" t="s">
        <v>625</v>
      </c>
      <c r="AH197" s="26" t="s">
        <v>592</v>
      </c>
    </row>
    <row r="198" spans="2:34" x14ac:dyDescent="0.45">
      <c r="B198" s="26" t="s">
        <v>870</v>
      </c>
      <c r="C198" s="26" t="s">
        <v>1318</v>
      </c>
      <c r="D198" s="26" t="s">
        <v>254</v>
      </c>
      <c r="E198" s="26" t="s">
        <v>610</v>
      </c>
      <c r="F198" s="26" t="s">
        <v>329</v>
      </c>
      <c r="G198" s="26" t="s">
        <v>44</v>
      </c>
      <c r="H198" s="26" t="s">
        <v>340</v>
      </c>
      <c r="I198" s="26" t="s">
        <v>340</v>
      </c>
      <c r="J198" s="26" t="s">
        <v>340</v>
      </c>
      <c r="K198" s="26" t="s">
        <v>340</v>
      </c>
      <c r="L198" s="26" t="s">
        <v>340</v>
      </c>
      <c r="M198" s="26" t="s">
        <v>340</v>
      </c>
      <c r="N198" s="26" t="s">
        <v>308</v>
      </c>
      <c r="O198" s="26" t="s">
        <v>53</v>
      </c>
      <c r="P198" s="26" t="s">
        <v>782</v>
      </c>
      <c r="Q198" s="26" t="s">
        <v>340</v>
      </c>
      <c r="R198" s="26" t="s">
        <v>326</v>
      </c>
      <c r="S198" s="26" t="s">
        <v>50</v>
      </c>
      <c r="T198" s="26" t="s">
        <v>648</v>
      </c>
      <c r="U198" s="26" t="s">
        <v>2171</v>
      </c>
      <c r="V198" s="26" t="s">
        <v>40</v>
      </c>
      <c r="W198" s="26" t="s">
        <v>340</v>
      </c>
      <c r="X198" s="26" t="s">
        <v>340</v>
      </c>
      <c r="Y198" s="26" t="s">
        <v>40</v>
      </c>
      <c r="Z198" s="26" t="s">
        <v>592</v>
      </c>
      <c r="AA198" s="26" t="s">
        <v>592</v>
      </c>
      <c r="AB198" s="26" t="s">
        <v>327</v>
      </c>
      <c r="AC198" s="26" t="s">
        <v>2631</v>
      </c>
      <c r="AD198" s="26" t="s">
        <v>2159</v>
      </c>
      <c r="AE198" s="26" t="s">
        <v>1143</v>
      </c>
      <c r="AF198" s="26" t="s">
        <v>592</v>
      </c>
      <c r="AG198" s="26" t="s">
        <v>694</v>
      </c>
      <c r="AH198" s="26" t="s">
        <v>592</v>
      </c>
    </row>
    <row r="199" spans="2:34" x14ac:dyDescent="0.45">
      <c r="B199" s="26" t="s">
        <v>1210</v>
      </c>
      <c r="C199" s="26" t="s">
        <v>1192</v>
      </c>
      <c r="D199" s="26" t="s">
        <v>254</v>
      </c>
      <c r="E199" s="26" t="s">
        <v>610</v>
      </c>
      <c r="F199" s="26" t="s">
        <v>347</v>
      </c>
      <c r="G199" s="26" t="s">
        <v>44</v>
      </c>
      <c r="H199" s="26" t="s">
        <v>42</v>
      </c>
      <c r="I199" s="26" t="s">
        <v>340</v>
      </c>
      <c r="J199" s="26" t="s">
        <v>340</v>
      </c>
      <c r="K199" s="26" t="s">
        <v>340</v>
      </c>
      <c r="L199" s="26" t="s">
        <v>340</v>
      </c>
      <c r="M199" s="26" t="s">
        <v>340</v>
      </c>
      <c r="N199" s="26" t="s">
        <v>308</v>
      </c>
      <c r="O199" s="26" t="s">
        <v>53</v>
      </c>
      <c r="P199" s="26" t="s">
        <v>782</v>
      </c>
      <c r="Q199" s="26" t="s">
        <v>340</v>
      </c>
      <c r="R199" s="26" t="s">
        <v>51</v>
      </c>
      <c r="S199" s="26" t="s">
        <v>48</v>
      </c>
      <c r="T199" s="26" t="s">
        <v>679</v>
      </c>
      <c r="U199" s="26" t="s">
        <v>2558</v>
      </c>
      <c r="V199" s="26" t="s">
        <v>40</v>
      </c>
      <c r="W199" s="26" t="s">
        <v>340</v>
      </c>
      <c r="X199" s="26" t="s">
        <v>340</v>
      </c>
      <c r="Y199" s="26" t="s">
        <v>40</v>
      </c>
      <c r="Z199" s="26" t="s">
        <v>592</v>
      </c>
      <c r="AA199" s="26" t="s">
        <v>592</v>
      </c>
      <c r="AB199" s="26" t="s">
        <v>327</v>
      </c>
      <c r="AC199" s="26" t="s">
        <v>2671</v>
      </c>
      <c r="AD199" s="26" t="s">
        <v>1935</v>
      </c>
      <c r="AE199" s="26" t="s">
        <v>2670</v>
      </c>
      <c r="AF199" s="26" t="s">
        <v>592</v>
      </c>
      <c r="AG199" s="26" t="s">
        <v>884</v>
      </c>
      <c r="AH199" s="26" t="s">
        <v>592</v>
      </c>
    </row>
    <row r="200" spans="2:34" x14ac:dyDescent="0.45">
      <c r="B200" s="26" t="s">
        <v>1212</v>
      </c>
      <c r="C200" s="26" t="s">
        <v>1444</v>
      </c>
      <c r="D200" s="26" t="s">
        <v>255</v>
      </c>
      <c r="E200" s="26" t="s">
        <v>770</v>
      </c>
      <c r="F200" s="26" t="s">
        <v>329</v>
      </c>
      <c r="G200" s="26" t="s">
        <v>44</v>
      </c>
      <c r="H200" s="26" t="s">
        <v>41</v>
      </c>
      <c r="I200" s="26" t="s">
        <v>340</v>
      </c>
      <c r="J200" s="26" t="s">
        <v>340</v>
      </c>
      <c r="K200" s="26" t="s">
        <v>340</v>
      </c>
      <c r="L200" s="26" t="s">
        <v>340</v>
      </c>
      <c r="M200" s="26" t="s">
        <v>340</v>
      </c>
      <c r="N200" s="26" t="s">
        <v>340</v>
      </c>
      <c r="O200" s="26" t="s">
        <v>340</v>
      </c>
      <c r="P200" s="26" t="s">
        <v>592</v>
      </c>
      <c r="Q200" s="26" t="s">
        <v>340</v>
      </c>
      <c r="R200" s="26" t="s">
        <v>48</v>
      </c>
      <c r="S200" s="26" t="s">
        <v>47</v>
      </c>
      <c r="T200" s="26" t="s">
        <v>1078</v>
      </c>
      <c r="U200" s="26" t="s">
        <v>2672</v>
      </c>
      <c r="V200" s="26" t="s">
        <v>308</v>
      </c>
      <c r="W200" s="26" t="s">
        <v>340</v>
      </c>
      <c r="X200" s="26" t="s">
        <v>340</v>
      </c>
      <c r="Y200" s="26" t="s">
        <v>308</v>
      </c>
      <c r="Z200" s="26" t="s">
        <v>592</v>
      </c>
      <c r="AA200" s="26" t="s">
        <v>592</v>
      </c>
      <c r="AB200" s="26" t="s">
        <v>326</v>
      </c>
      <c r="AC200" s="26" t="s">
        <v>1032</v>
      </c>
      <c r="AD200" s="26" t="s">
        <v>2641</v>
      </c>
      <c r="AE200" s="26" t="s">
        <v>2673</v>
      </c>
      <c r="AF200" s="26" t="s">
        <v>592</v>
      </c>
      <c r="AG200" s="26" t="s">
        <v>335</v>
      </c>
      <c r="AH200" s="26" t="s">
        <v>592</v>
      </c>
    </row>
    <row r="201" spans="2:34" x14ac:dyDescent="0.45">
      <c r="B201" s="26" t="s">
        <v>741</v>
      </c>
      <c r="C201" s="26" t="s">
        <v>1656</v>
      </c>
      <c r="D201" s="26" t="s">
        <v>590</v>
      </c>
      <c r="E201" s="26" t="s">
        <v>617</v>
      </c>
      <c r="F201" s="26" t="s">
        <v>331</v>
      </c>
      <c r="G201" s="26" t="s">
        <v>53</v>
      </c>
      <c r="H201" s="26" t="s">
        <v>40</v>
      </c>
      <c r="I201" s="26" t="s">
        <v>340</v>
      </c>
      <c r="J201" s="26" t="s">
        <v>340</v>
      </c>
      <c r="K201" s="26" t="s">
        <v>340</v>
      </c>
      <c r="L201" s="26" t="s">
        <v>340</v>
      </c>
      <c r="M201" s="26" t="s">
        <v>340</v>
      </c>
      <c r="N201" s="26" t="s">
        <v>653</v>
      </c>
      <c r="O201" s="26" t="s">
        <v>952</v>
      </c>
      <c r="P201" s="26" t="s">
        <v>2674</v>
      </c>
      <c r="Q201" s="26" t="s">
        <v>308</v>
      </c>
      <c r="R201" s="26" t="s">
        <v>49</v>
      </c>
      <c r="S201" s="26" t="s">
        <v>46</v>
      </c>
      <c r="T201" s="26" t="s">
        <v>631</v>
      </c>
      <c r="U201" s="26" t="s">
        <v>2675</v>
      </c>
      <c r="V201" s="26" t="s">
        <v>340</v>
      </c>
      <c r="W201" s="26" t="s">
        <v>340</v>
      </c>
      <c r="X201" s="26" t="s">
        <v>340</v>
      </c>
      <c r="Y201" s="26" t="s">
        <v>308</v>
      </c>
      <c r="Z201" s="26" t="s">
        <v>592</v>
      </c>
      <c r="AA201" s="26" t="s">
        <v>592</v>
      </c>
      <c r="AB201" s="26" t="s">
        <v>326</v>
      </c>
      <c r="AC201" s="26" t="s">
        <v>2676</v>
      </c>
      <c r="AD201" s="26" t="s">
        <v>2676</v>
      </c>
      <c r="AE201" s="26" t="s">
        <v>1207</v>
      </c>
      <c r="AF201" s="26" t="s">
        <v>592</v>
      </c>
      <c r="AG201" s="26" t="s">
        <v>615</v>
      </c>
      <c r="AH201" s="26" t="s">
        <v>592</v>
      </c>
    </row>
    <row r="202" spans="2:34" x14ac:dyDescent="0.45">
      <c r="B202" s="26" t="s">
        <v>1216</v>
      </c>
      <c r="C202" s="26" t="s">
        <v>1346</v>
      </c>
      <c r="D202" s="26" t="s">
        <v>267</v>
      </c>
      <c r="E202" s="26" t="s">
        <v>610</v>
      </c>
      <c r="F202" s="26" t="s">
        <v>347</v>
      </c>
      <c r="G202" s="26" t="s">
        <v>43</v>
      </c>
      <c r="H202" s="26" t="s">
        <v>41</v>
      </c>
      <c r="I202" s="26" t="s">
        <v>340</v>
      </c>
      <c r="J202" s="26" t="s">
        <v>340</v>
      </c>
      <c r="K202" s="26" t="s">
        <v>340</v>
      </c>
      <c r="L202" s="26" t="s">
        <v>340</v>
      </c>
      <c r="M202" s="26" t="s">
        <v>340</v>
      </c>
      <c r="N202" s="26" t="s">
        <v>308</v>
      </c>
      <c r="O202" s="26" t="s">
        <v>46</v>
      </c>
      <c r="P202" s="26" t="s">
        <v>809</v>
      </c>
      <c r="Q202" s="26" t="s">
        <v>340</v>
      </c>
      <c r="R202" s="26" t="s">
        <v>316</v>
      </c>
      <c r="S202" s="26" t="s">
        <v>45</v>
      </c>
      <c r="T202" s="26" t="s">
        <v>1063</v>
      </c>
      <c r="U202" s="26" t="s">
        <v>2677</v>
      </c>
      <c r="V202" s="26" t="s">
        <v>308</v>
      </c>
      <c r="W202" s="26" t="s">
        <v>340</v>
      </c>
      <c r="X202" s="26" t="s">
        <v>340</v>
      </c>
      <c r="Y202" s="26" t="s">
        <v>308</v>
      </c>
      <c r="Z202" s="26" t="s">
        <v>592</v>
      </c>
      <c r="AA202" s="26" t="s">
        <v>592</v>
      </c>
      <c r="AB202" s="26" t="s">
        <v>326</v>
      </c>
      <c r="AC202" s="26" t="s">
        <v>2644</v>
      </c>
      <c r="AD202" s="26" t="s">
        <v>1942</v>
      </c>
      <c r="AE202" s="26" t="s">
        <v>2192</v>
      </c>
      <c r="AF202" s="26" t="s">
        <v>592</v>
      </c>
      <c r="AG202" s="26" t="s">
        <v>631</v>
      </c>
      <c r="AH202" s="26" t="s">
        <v>592</v>
      </c>
    </row>
    <row r="203" spans="2:34" x14ac:dyDescent="0.45">
      <c r="B203" s="26" t="s">
        <v>1218</v>
      </c>
      <c r="C203" s="26" t="s">
        <v>1466</v>
      </c>
      <c r="D203" s="26" t="s">
        <v>266</v>
      </c>
      <c r="E203" s="26" t="s">
        <v>770</v>
      </c>
      <c r="F203" s="26" t="s">
        <v>331</v>
      </c>
      <c r="G203" s="26" t="s">
        <v>44</v>
      </c>
      <c r="H203" s="26" t="s">
        <v>44</v>
      </c>
      <c r="I203" s="26" t="s">
        <v>340</v>
      </c>
      <c r="J203" s="26" t="s">
        <v>340</v>
      </c>
      <c r="K203" s="26" t="s">
        <v>340</v>
      </c>
      <c r="L203" s="26" t="s">
        <v>340</v>
      </c>
      <c r="M203" s="26" t="s">
        <v>340</v>
      </c>
      <c r="N203" s="26" t="s">
        <v>340</v>
      </c>
      <c r="O203" s="26" t="s">
        <v>340</v>
      </c>
      <c r="P203" s="26" t="s">
        <v>592</v>
      </c>
      <c r="Q203" s="26" t="s">
        <v>340</v>
      </c>
      <c r="R203" s="26" t="s">
        <v>339</v>
      </c>
      <c r="S203" s="26" t="s">
        <v>325</v>
      </c>
      <c r="T203" s="26" t="s">
        <v>768</v>
      </c>
      <c r="U203" s="26" t="s">
        <v>2678</v>
      </c>
      <c r="V203" s="26" t="s">
        <v>340</v>
      </c>
      <c r="W203" s="26" t="s">
        <v>340</v>
      </c>
      <c r="X203" s="26" t="s">
        <v>340</v>
      </c>
      <c r="Y203" s="26" t="s">
        <v>340</v>
      </c>
      <c r="Z203" s="26" t="s">
        <v>592</v>
      </c>
      <c r="AA203" s="26" t="s">
        <v>592</v>
      </c>
      <c r="AB203" s="26" t="s">
        <v>326</v>
      </c>
      <c r="AC203" s="26" t="s">
        <v>2661</v>
      </c>
      <c r="AD203" s="26" t="s">
        <v>780</v>
      </c>
      <c r="AE203" s="26" t="s">
        <v>2679</v>
      </c>
      <c r="AF203" s="26" t="s">
        <v>592</v>
      </c>
      <c r="AG203" s="26" t="s">
        <v>336</v>
      </c>
      <c r="AH203" s="26" t="s">
        <v>592</v>
      </c>
    </row>
    <row r="204" spans="2:34" x14ac:dyDescent="0.45">
      <c r="B204" s="26" t="s">
        <v>1000</v>
      </c>
      <c r="C204" s="26" t="s">
        <v>1213</v>
      </c>
      <c r="D204" s="26" t="s">
        <v>238</v>
      </c>
      <c r="E204" s="26" t="s">
        <v>610</v>
      </c>
      <c r="F204" s="26" t="s">
        <v>331</v>
      </c>
      <c r="G204" s="26" t="s">
        <v>43</v>
      </c>
      <c r="H204" s="26" t="s">
        <v>41</v>
      </c>
      <c r="I204" s="26" t="s">
        <v>340</v>
      </c>
      <c r="J204" s="26" t="s">
        <v>340</v>
      </c>
      <c r="K204" s="26" t="s">
        <v>340</v>
      </c>
      <c r="L204" s="26" t="s">
        <v>340</v>
      </c>
      <c r="M204" s="26" t="s">
        <v>340</v>
      </c>
      <c r="N204" s="26" t="s">
        <v>340</v>
      </c>
      <c r="O204" s="26" t="s">
        <v>340</v>
      </c>
      <c r="P204" s="26" t="s">
        <v>592</v>
      </c>
      <c r="Q204" s="26" t="s">
        <v>340</v>
      </c>
      <c r="R204" s="26" t="s">
        <v>322</v>
      </c>
      <c r="S204" s="26" t="s">
        <v>51</v>
      </c>
      <c r="T204" s="26" t="s">
        <v>764</v>
      </c>
      <c r="U204" s="26" t="s">
        <v>2179</v>
      </c>
      <c r="V204" s="26" t="s">
        <v>340</v>
      </c>
      <c r="W204" s="26" t="s">
        <v>340</v>
      </c>
      <c r="X204" s="26" t="s">
        <v>340</v>
      </c>
      <c r="Y204" s="26" t="s">
        <v>340</v>
      </c>
      <c r="Z204" s="26" t="s">
        <v>592</v>
      </c>
      <c r="AA204" s="26" t="s">
        <v>592</v>
      </c>
      <c r="AB204" s="26" t="s">
        <v>326</v>
      </c>
      <c r="AC204" s="26" t="s">
        <v>891</v>
      </c>
      <c r="AD204" s="26" t="s">
        <v>1009</v>
      </c>
      <c r="AE204" s="26" t="s">
        <v>1956</v>
      </c>
      <c r="AF204" s="26" t="s">
        <v>592</v>
      </c>
      <c r="AG204" s="26" t="s">
        <v>893</v>
      </c>
      <c r="AH204" s="26" t="s">
        <v>592</v>
      </c>
    </row>
    <row r="205" spans="2:34" x14ac:dyDescent="0.45">
      <c r="B205" s="26" t="s">
        <v>1222</v>
      </c>
      <c r="C205" s="26" t="s">
        <v>1261</v>
      </c>
      <c r="D205" s="26" t="s">
        <v>256</v>
      </c>
      <c r="E205" s="26" t="s">
        <v>770</v>
      </c>
      <c r="F205" s="26" t="s">
        <v>323</v>
      </c>
      <c r="G205" s="26" t="s">
        <v>44</v>
      </c>
      <c r="H205" s="26" t="s">
        <v>43</v>
      </c>
      <c r="I205" s="26" t="s">
        <v>340</v>
      </c>
      <c r="J205" s="26" t="s">
        <v>340</v>
      </c>
      <c r="K205" s="26" t="s">
        <v>340</v>
      </c>
      <c r="L205" s="26" t="s">
        <v>340</v>
      </c>
      <c r="M205" s="26" t="s">
        <v>340</v>
      </c>
      <c r="N205" s="26" t="s">
        <v>340</v>
      </c>
      <c r="O205" s="26" t="s">
        <v>340</v>
      </c>
      <c r="P205" s="26" t="s">
        <v>592</v>
      </c>
      <c r="Q205" s="26" t="s">
        <v>340</v>
      </c>
      <c r="R205" s="26" t="s">
        <v>729</v>
      </c>
      <c r="S205" s="26" t="s">
        <v>327</v>
      </c>
      <c r="T205" s="26" t="s">
        <v>835</v>
      </c>
      <c r="U205" s="26" t="s">
        <v>1463</v>
      </c>
      <c r="V205" s="26" t="s">
        <v>340</v>
      </c>
      <c r="W205" s="26" t="s">
        <v>340</v>
      </c>
      <c r="X205" s="26" t="s">
        <v>340</v>
      </c>
      <c r="Y205" s="26" t="s">
        <v>340</v>
      </c>
      <c r="Z205" s="26" t="s">
        <v>308</v>
      </c>
      <c r="AA205" s="26" t="s">
        <v>592</v>
      </c>
      <c r="AB205" s="26" t="s">
        <v>326</v>
      </c>
      <c r="AC205" s="26" t="s">
        <v>932</v>
      </c>
      <c r="AD205" s="26" t="s">
        <v>934</v>
      </c>
      <c r="AE205" s="26" t="s">
        <v>2680</v>
      </c>
      <c r="AF205" s="26" t="s">
        <v>592</v>
      </c>
      <c r="AG205" s="26" t="s">
        <v>337</v>
      </c>
      <c r="AH205" s="26" t="s">
        <v>592</v>
      </c>
    </row>
    <row r="206" spans="2:34" x14ac:dyDescent="0.45">
      <c r="B206" s="26" t="s">
        <v>1225</v>
      </c>
      <c r="C206" s="26" t="s">
        <v>1081</v>
      </c>
      <c r="D206" s="26" t="s">
        <v>242</v>
      </c>
      <c r="E206" s="26" t="s">
        <v>610</v>
      </c>
      <c r="F206" s="26" t="s">
        <v>329</v>
      </c>
      <c r="G206" s="26" t="s">
        <v>53</v>
      </c>
      <c r="H206" s="26" t="s">
        <v>53</v>
      </c>
      <c r="I206" s="26" t="s">
        <v>340</v>
      </c>
      <c r="J206" s="26" t="s">
        <v>340</v>
      </c>
      <c r="K206" s="26" t="s">
        <v>340</v>
      </c>
      <c r="L206" s="26" t="s">
        <v>340</v>
      </c>
      <c r="M206" s="26" t="s">
        <v>340</v>
      </c>
      <c r="N206" s="26" t="s">
        <v>340</v>
      </c>
      <c r="O206" s="26" t="s">
        <v>340</v>
      </c>
      <c r="P206" s="26" t="s">
        <v>592</v>
      </c>
      <c r="Q206" s="26" t="s">
        <v>340</v>
      </c>
      <c r="R206" s="26" t="s">
        <v>322</v>
      </c>
      <c r="S206" s="26" t="s">
        <v>48</v>
      </c>
      <c r="T206" s="26" t="s">
        <v>985</v>
      </c>
      <c r="U206" s="26" t="s">
        <v>1082</v>
      </c>
      <c r="V206" s="26" t="s">
        <v>40</v>
      </c>
      <c r="W206" s="26" t="s">
        <v>340</v>
      </c>
      <c r="X206" s="26" t="s">
        <v>340</v>
      </c>
      <c r="Y206" s="26" t="s">
        <v>40</v>
      </c>
      <c r="Z206" s="26" t="s">
        <v>592</v>
      </c>
      <c r="AA206" s="26" t="s">
        <v>592</v>
      </c>
      <c r="AB206" s="26" t="s">
        <v>326</v>
      </c>
      <c r="AC206" s="26" t="s">
        <v>1083</v>
      </c>
      <c r="AD206" s="26" t="s">
        <v>1084</v>
      </c>
      <c r="AE206" s="26" t="s">
        <v>1085</v>
      </c>
      <c r="AF206" s="26" t="s">
        <v>592</v>
      </c>
      <c r="AG206" s="26" t="s">
        <v>898</v>
      </c>
      <c r="AH206" s="26" t="s">
        <v>592</v>
      </c>
    </row>
    <row r="207" spans="2:34" x14ac:dyDescent="0.45">
      <c r="B207" s="26" t="s">
        <v>1227</v>
      </c>
      <c r="C207" s="26" t="s">
        <v>1247</v>
      </c>
      <c r="D207" s="26" t="s">
        <v>255</v>
      </c>
      <c r="E207" s="26" t="s">
        <v>617</v>
      </c>
      <c r="F207" s="26" t="s">
        <v>331</v>
      </c>
      <c r="G207" s="26" t="s">
        <v>42</v>
      </c>
      <c r="H207" s="26" t="s">
        <v>40</v>
      </c>
      <c r="I207" s="26" t="s">
        <v>340</v>
      </c>
      <c r="J207" s="26" t="s">
        <v>340</v>
      </c>
      <c r="K207" s="26" t="s">
        <v>340</v>
      </c>
      <c r="L207" s="26" t="s">
        <v>340</v>
      </c>
      <c r="M207" s="26" t="s">
        <v>340</v>
      </c>
      <c r="N207" s="26" t="s">
        <v>653</v>
      </c>
      <c r="O207" s="26" t="s">
        <v>1028</v>
      </c>
      <c r="P207" s="26" t="s">
        <v>2339</v>
      </c>
      <c r="Q207" s="26" t="s">
        <v>308</v>
      </c>
      <c r="R207" s="26" t="s">
        <v>50</v>
      </c>
      <c r="S207" s="26" t="s">
        <v>45</v>
      </c>
      <c r="T207" s="26" t="s">
        <v>668</v>
      </c>
      <c r="U207" s="26" t="s">
        <v>1248</v>
      </c>
      <c r="V207" s="26" t="s">
        <v>340</v>
      </c>
      <c r="W207" s="26" t="s">
        <v>340</v>
      </c>
      <c r="X207" s="26" t="s">
        <v>340</v>
      </c>
      <c r="Y207" s="26" t="s">
        <v>308</v>
      </c>
      <c r="Z207" s="26" t="s">
        <v>592</v>
      </c>
      <c r="AA207" s="26" t="s">
        <v>592</v>
      </c>
      <c r="AB207" s="26" t="s">
        <v>326</v>
      </c>
      <c r="AC207" s="26" t="s">
        <v>1035</v>
      </c>
      <c r="AD207" s="26" t="s">
        <v>958</v>
      </c>
      <c r="AE207" s="26" t="s">
        <v>2181</v>
      </c>
      <c r="AF207" s="26" t="s">
        <v>592</v>
      </c>
      <c r="AG207" s="26" t="s">
        <v>611</v>
      </c>
      <c r="AH207" s="26" t="s">
        <v>592</v>
      </c>
    </row>
    <row r="208" spans="2:34" x14ac:dyDescent="0.45">
      <c r="B208" s="26" t="s">
        <v>1229</v>
      </c>
      <c r="C208" s="26" t="s">
        <v>1086</v>
      </c>
      <c r="D208" s="26" t="s">
        <v>609</v>
      </c>
      <c r="E208" s="26" t="s">
        <v>610</v>
      </c>
      <c r="F208" s="26" t="s">
        <v>331</v>
      </c>
      <c r="G208" s="26" t="s">
        <v>43</v>
      </c>
      <c r="H208" s="26" t="s">
        <v>53</v>
      </c>
      <c r="I208" s="26" t="s">
        <v>340</v>
      </c>
      <c r="J208" s="26" t="s">
        <v>340</v>
      </c>
      <c r="K208" s="26" t="s">
        <v>340</v>
      </c>
      <c r="L208" s="26" t="s">
        <v>340</v>
      </c>
      <c r="M208" s="26" t="s">
        <v>340</v>
      </c>
      <c r="N208" s="26" t="s">
        <v>340</v>
      </c>
      <c r="O208" s="26" t="s">
        <v>340</v>
      </c>
      <c r="P208" s="26" t="s">
        <v>592</v>
      </c>
      <c r="Q208" s="26" t="s">
        <v>340</v>
      </c>
      <c r="R208" s="26" t="s">
        <v>46</v>
      </c>
      <c r="S208" s="26" t="s">
        <v>53</v>
      </c>
      <c r="T208" s="26" t="s">
        <v>1063</v>
      </c>
      <c r="U208" s="26" t="s">
        <v>1087</v>
      </c>
      <c r="V208" s="26" t="s">
        <v>308</v>
      </c>
      <c r="W208" s="26" t="s">
        <v>340</v>
      </c>
      <c r="X208" s="26" t="s">
        <v>340</v>
      </c>
      <c r="Y208" s="26" t="s">
        <v>308</v>
      </c>
      <c r="Z208" s="26" t="s">
        <v>592</v>
      </c>
      <c r="AA208" s="26" t="s">
        <v>592</v>
      </c>
      <c r="AB208" s="26" t="s">
        <v>325</v>
      </c>
      <c r="AC208" s="26" t="s">
        <v>1088</v>
      </c>
      <c r="AD208" s="26" t="s">
        <v>1089</v>
      </c>
      <c r="AE208" s="26" t="s">
        <v>1090</v>
      </c>
      <c r="AF208" s="26" t="s">
        <v>592</v>
      </c>
      <c r="AG208" s="26" t="s">
        <v>629</v>
      </c>
      <c r="AH208" s="26" t="s">
        <v>592</v>
      </c>
    </row>
    <row r="209" spans="2:34" x14ac:dyDescent="0.45">
      <c r="B209" s="26" t="s">
        <v>1231</v>
      </c>
      <c r="C209" s="26" t="s">
        <v>1092</v>
      </c>
      <c r="D209" s="26" t="s">
        <v>590</v>
      </c>
      <c r="E209" s="26" t="s">
        <v>617</v>
      </c>
      <c r="F209" s="26" t="s">
        <v>326</v>
      </c>
      <c r="G209" s="26" t="s">
        <v>53</v>
      </c>
      <c r="H209" s="26" t="s">
        <v>308</v>
      </c>
      <c r="I209" s="26" t="s">
        <v>340</v>
      </c>
      <c r="J209" s="26" t="s">
        <v>340</v>
      </c>
      <c r="K209" s="26" t="s">
        <v>340</v>
      </c>
      <c r="L209" s="26" t="s">
        <v>340</v>
      </c>
      <c r="M209" s="26" t="s">
        <v>340</v>
      </c>
      <c r="N209" s="26" t="s">
        <v>336</v>
      </c>
      <c r="O209" s="26" t="s">
        <v>1019</v>
      </c>
      <c r="P209" s="26" t="s">
        <v>1093</v>
      </c>
      <c r="Q209" s="26" t="s">
        <v>340</v>
      </c>
      <c r="R209" s="26" t="s">
        <v>314</v>
      </c>
      <c r="S209" s="26" t="s">
        <v>50</v>
      </c>
      <c r="T209" s="26" t="s">
        <v>641</v>
      </c>
      <c r="U209" s="26" t="s">
        <v>719</v>
      </c>
      <c r="V209" s="26" t="s">
        <v>340</v>
      </c>
      <c r="W209" s="26" t="s">
        <v>340</v>
      </c>
      <c r="X209" s="26" t="s">
        <v>340</v>
      </c>
      <c r="Y209" s="26" t="s">
        <v>340</v>
      </c>
      <c r="Z209" s="26" t="s">
        <v>592</v>
      </c>
      <c r="AA209" s="26" t="s">
        <v>592</v>
      </c>
      <c r="AB209" s="26" t="s">
        <v>325</v>
      </c>
      <c r="AC209" s="26" t="s">
        <v>857</v>
      </c>
      <c r="AD209" s="26" t="s">
        <v>959</v>
      </c>
      <c r="AE209" s="26" t="s">
        <v>988</v>
      </c>
      <c r="AF209" s="26" t="s">
        <v>592</v>
      </c>
      <c r="AG209" s="26" t="s">
        <v>687</v>
      </c>
      <c r="AH209" s="26" t="s">
        <v>592</v>
      </c>
    </row>
    <row r="210" spans="2:34" x14ac:dyDescent="0.45">
      <c r="B210" s="26" t="s">
        <v>1234</v>
      </c>
      <c r="C210" s="26" t="s">
        <v>1243</v>
      </c>
      <c r="D210" s="26" t="s">
        <v>583</v>
      </c>
      <c r="E210" s="26" t="s">
        <v>770</v>
      </c>
      <c r="F210" s="26" t="s">
        <v>331</v>
      </c>
      <c r="G210" s="26" t="s">
        <v>44</v>
      </c>
      <c r="H210" s="26" t="s">
        <v>42</v>
      </c>
      <c r="I210" s="26" t="s">
        <v>340</v>
      </c>
      <c r="J210" s="26" t="s">
        <v>340</v>
      </c>
      <c r="K210" s="26" t="s">
        <v>340</v>
      </c>
      <c r="L210" s="26" t="s">
        <v>340</v>
      </c>
      <c r="M210" s="26" t="s">
        <v>340</v>
      </c>
      <c r="N210" s="26" t="s">
        <v>340</v>
      </c>
      <c r="O210" s="26" t="s">
        <v>340</v>
      </c>
      <c r="P210" s="26" t="s">
        <v>592</v>
      </c>
      <c r="Q210" s="26" t="s">
        <v>340</v>
      </c>
      <c r="R210" s="26" t="s">
        <v>347</v>
      </c>
      <c r="S210" s="26" t="s">
        <v>326</v>
      </c>
      <c r="T210" s="26" t="s">
        <v>1263</v>
      </c>
      <c r="U210" s="26" t="s">
        <v>1914</v>
      </c>
      <c r="V210" s="26" t="s">
        <v>340</v>
      </c>
      <c r="W210" s="26" t="s">
        <v>340</v>
      </c>
      <c r="X210" s="26" t="s">
        <v>340</v>
      </c>
      <c r="Y210" s="26" t="s">
        <v>340</v>
      </c>
      <c r="Z210" s="26" t="s">
        <v>592</v>
      </c>
      <c r="AA210" s="26" t="s">
        <v>592</v>
      </c>
      <c r="AB210" s="26" t="s">
        <v>325</v>
      </c>
      <c r="AC210" s="26" t="s">
        <v>1906</v>
      </c>
      <c r="AD210" s="26" t="s">
        <v>1932</v>
      </c>
      <c r="AE210" s="26" t="s">
        <v>1032</v>
      </c>
      <c r="AF210" s="26" t="s">
        <v>592</v>
      </c>
      <c r="AG210" s="26" t="s">
        <v>339</v>
      </c>
      <c r="AH210" s="26" t="s">
        <v>592</v>
      </c>
    </row>
    <row r="211" spans="2:34" x14ac:dyDescent="0.45">
      <c r="B211" s="26" t="s">
        <v>1015</v>
      </c>
      <c r="C211" s="26" t="s">
        <v>1175</v>
      </c>
      <c r="D211" s="26" t="s">
        <v>242</v>
      </c>
      <c r="E211" s="26" t="s">
        <v>617</v>
      </c>
      <c r="F211" s="26" t="s">
        <v>323</v>
      </c>
      <c r="G211" s="26" t="s">
        <v>44</v>
      </c>
      <c r="H211" s="26" t="s">
        <v>308</v>
      </c>
      <c r="I211" s="26" t="s">
        <v>340</v>
      </c>
      <c r="J211" s="26" t="s">
        <v>340</v>
      </c>
      <c r="K211" s="26" t="s">
        <v>340</v>
      </c>
      <c r="L211" s="26" t="s">
        <v>340</v>
      </c>
      <c r="M211" s="26" t="s">
        <v>340</v>
      </c>
      <c r="N211" s="26" t="s">
        <v>329</v>
      </c>
      <c r="O211" s="26" t="s">
        <v>615</v>
      </c>
      <c r="P211" s="26" t="s">
        <v>2278</v>
      </c>
      <c r="Q211" s="26" t="s">
        <v>340</v>
      </c>
      <c r="R211" s="26" t="s">
        <v>316</v>
      </c>
      <c r="S211" s="26" t="s">
        <v>52</v>
      </c>
      <c r="T211" s="26" t="s">
        <v>978</v>
      </c>
      <c r="U211" s="26" t="s">
        <v>2096</v>
      </c>
      <c r="V211" s="26" t="s">
        <v>308</v>
      </c>
      <c r="W211" s="26" t="s">
        <v>340</v>
      </c>
      <c r="X211" s="26" t="s">
        <v>340</v>
      </c>
      <c r="Y211" s="26" t="s">
        <v>308</v>
      </c>
      <c r="Z211" s="26" t="s">
        <v>592</v>
      </c>
      <c r="AA211" s="26" t="s">
        <v>592</v>
      </c>
      <c r="AB211" s="26" t="s">
        <v>325</v>
      </c>
      <c r="AC211" s="26" t="s">
        <v>889</v>
      </c>
      <c r="AD211" s="26" t="s">
        <v>2636</v>
      </c>
      <c r="AE211" s="26" t="s">
        <v>975</v>
      </c>
      <c r="AF211" s="26" t="s">
        <v>592</v>
      </c>
      <c r="AG211" s="26" t="s">
        <v>668</v>
      </c>
      <c r="AH211" s="26" t="s">
        <v>592</v>
      </c>
    </row>
    <row r="212" spans="2:34" x14ac:dyDescent="0.45">
      <c r="B212" s="26" t="s">
        <v>757</v>
      </c>
      <c r="C212" s="26" t="s">
        <v>1181</v>
      </c>
      <c r="D212" s="26" t="s">
        <v>251</v>
      </c>
      <c r="E212" s="26" t="s">
        <v>610</v>
      </c>
      <c r="F212" s="26" t="s">
        <v>327</v>
      </c>
      <c r="G212" s="26" t="s">
        <v>44</v>
      </c>
      <c r="H212" s="26" t="s">
        <v>41</v>
      </c>
      <c r="I212" s="26" t="s">
        <v>340</v>
      </c>
      <c r="J212" s="26" t="s">
        <v>340</v>
      </c>
      <c r="K212" s="26" t="s">
        <v>340</v>
      </c>
      <c r="L212" s="26" t="s">
        <v>340</v>
      </c>
      <c r="M212" s="26" t="s">
        <v>340</v>
      </c>
      <c r="N212" s="26" t="s">
        <v>46</v>
      </c>
      <c r="O212" s="26" t="s">
        <v>695</v>
      </c>
      <c r="P212" s="26" t="s">
        <v>1920</v>
      </c>
      <c r="Q212" s="26" t="s">
        <v>340</v>
      </c>
      <c r="R212" s="26" t="s">
        <v>666</v>
      </c>
      <c r="S212" s="26" t="s">
        <v>323</v>
      </c>
      <c r="T212" s="26" t="s">
        <v>960</v>
      </c>
      <c r="U212" s="26" t="s">
        <v>2401</v>
      </c>
      <c r="V212" s="26" t="s">
        <v>340</v>
      </c>
      <c r="W212" s="26" t="s">
        <v>340</v>
      </c>
      <c r="X212" s="26" t="s">
        <v>340</v>
      </c>
      <c r="Y212" s="26" t="s">
        <v>308</v>
      </c>
      <c r="Z212" s="26" t="s">
        <v>592</v>
      </c>
      <c r="AA212" s="26" t="s">
        <v>592</v>
      </c>
      <c r="AB212" s="26" t="s">
        <v>325</v>
      </c>
      <c r="AC212" s="26" t="s">
        <v>845</v>
      </c>
      <c r="AD212" s="26" t="s">
        <v>845</v>
      </c>
      <c r="AE212" s="26" t="s">
        <v>1024</v>
      </c>
      <c r="AF212" s="26" t="s">
        <v>592</v>
      </c>
      <c r="AG212" s="26" t="s">
        <v>676</v>
      </c>
      <c r="AH212" s="26" t="s">
        <v>592</v>
      </c>
    </row>
    <row r="213" spans="2:34" x14ac:dyDescent="0.45">
      <c r="B213" s="26" t="s">
        <v>886</v>
      </c>
      <c r="C213" s="26" t="s">
        <v>1272</v>
      </c>
      <c r="D213" s="26" t="s">
        <v>239</v>
      </c>
      <c r="E213" s="26" t="s">
        <v>770</v>
      </c>
      <c r="F213" s="26" t="s">
        <v>325</v>
      </c>
      <c r="G213" s="26" t="s">
        <v>44</v>
      </c>
      <c r="H213" s="26" t="s">
        <v>40</v>
      </c>
      <c r="I213" s="26" t="s">
        <v>340</v>
      </c>
      <c r="J213" s="26" t="s">
        <v>340</v>
      </c>
      <c r="K213" s="26" t="s">
        <v>340</v>
      </c>
      <c r="L213" s="26" t="s">
        <v>340</v>
      </c>
      <c r="M213" s="26" t="s">
        <v>340</v>
      </c>
      <c r="N213" s="26" t="s">
        <v>340</v>
      </c>
      <c r="O213" s="26" t="s">
        <v>340</v>
      </c>
      <c r="P213" s="26" t="s">
        <v>592</v>
      </c>
      <c r="Q213" s="26" t="s">
        <v>340</v>
      </c>
      <c r="R213" s="26" t="s">
        <v>48</v>
      </c>
      <c r="S213" s="26" t="s">
        <v>46</v>
      </c>
      <c r="T213" s="26" t="s">
        <v>895</v>
      </c>
      <c r="U213" s="26" t="s">
        <v>1126</v>
      </c>
      <c r="V213" s="26" t="s">
        <v>40</v>
      </c>
      <c r="W213" s="26" t="s">
        <v>340</v>
      </c>
      <c r="X213" s="26" t="s">
        <v>340</v>
      </c>
      <c r="Y213" s="26" t="s">
        <v>40</v>
      </c>
      <c r="Z213" s="26" t="s">
        <v>592</v>
      </c>
      <c r="AA213" s="26" t="s">
        <v>592</v>
      </c>
      <c r="AB213" s="26" t="s">
        <v>323</v>
      </c>
      <c r="AC213" s="26" t="s">
        <v>2681</v>
      </c>
      <c r="AD213" s="26" t="s">
        <v>2681</v>
      </c>
      <c r="AE213" s="26" t="s">
        <v>2177</v>
      </c>
      <c r="AF213" s="26" t="s">
        <v>592</v>
      </c>
      <c r="AG213" s="26" t="s">
        <v>347</v>
      </c>
      <c r="AH213" s="26" t="s">
        <v>592</v>
      </c>
    </row>
    <row r="214" spans="2:34" x14ac:dyDescent="0.45">
      <c r="B214" s="26" t="s">
        <v>1239</v>
      </c>
      <c r="C214" s="26" t="s">
        <v>1137</v>
      </c>
      <c r="D214" s="26" t="s">
        <v>254</v>
      </c>
      <c r="E214" s="26" t="s">
        <v>617</v>
      </c>
      <c r="F214" s="26" t="s">
        <v>333</v>
      </c>
      <c r="G214" s="26" t="s">
        <v>42</v>
      </c>
      <c r="H214" s="26" t="s">
        <v>340</v>
      </c>
      <c r="I214" s="26" t="s">
        <v>340</v>
      </c>
      <c r="J214" s="26" t="s">
        <v>340</v>
      </c>
      <c r="K214" s="26" t="s">
        <v>340</v>
      </c>
      <c r="L214" s="26" t="s">
        <v>340</v>
      </c>
      <c r="M214" s="26" t="s">
        <v>340</v>
      </c>
      <c r="N214" s="26" t="s">
        <v>329</v>
      </c>
      <c r="O214" s="26" t="s">
        <v>985</v>
      </c>
      <c r="P214" s="26" t="s">
        <v>1954</v>
      </c>
      <c r="Q214" s="26" t="s">
        <v>308</v>
      </c>
      <c r="R214" s="26" t="s">
        <v>41</v>
      </c>
      <c r="S214" s="26" t="s">
        <v>40</v>
      </c>
      <c r="T214" s="26" t="s">
        <v>43</v>
      </c>
      <c r="U214" s="26" t="s">
        <v>798</v>
      </c>
      <c r="V214" s="26" t="s">
        <v>340</v>
      </c>
      <c r="W214" s="26" t="s">
        <v>40</v>
      </c>
      <c r="X214" s="26" t="s">
        <v>308</v>
      </c>
      <c r="Y214" s="26" t="s">
        <v>40</v>
      </c>
      <c r="Z214" s="26" t="s">
        <v>592</v>
      </c>
      <c r="AA214" s="26" t="s">
        <v>592</v>
      </c>
      <c r="AB214" s="26" t="s">
        <v>323</v>
      </c>
      <c r="AC214" s="26" t="s">
        <v>1119</v>
      </c>
      <c r="AD214" s="26" t="s">
        <v>1165</v>
      </c>
      <c r="AE214" s="26" t="s">
        <v>1166</v>
      </c>
      <c r="AF214" s="26" t="s">
        <v>592</v>
      </c>
      <c r="AG214" s="26" t="s">
        <v>831</v>
      </c>
      <c r="AH214" s="26" t="s">
        <v>592</v>
      </c>
    </row>
    <row r="215" spans="2:34" x14ac:dyDescent="0.45">
      <c r="B215" s="26" t="s">
        <v>1242</v>
      </c>
      <c r="C215" s="26" t="s">
        <v>1298</v>
      </c>
      <c r="D215" s="26" t="s">
        <v>267</v>
      </c>
      <c r="E215" s="26" t="s">
        <v>610</v>
      </c>
      <c r="F215" s="26" t="s">
        <v>326</v>
      </c>
      <c r="G215" s="26" t="s">
        <v>44</v>
      </c>
      <c r="H215" s="26" t="s">
        <v>40</v>
      </c>
      <c r="I215" s="26" t="s">
        <v>340</v>
      </c>
      <c r="J215" s="26" t="s">
        <v>340</v>
      </c>
      <c r="K215" s="26" t="s">
        <v>340</v>
      </c>
      <c r="L215" s="26" t="s">
        <v>340</v>
      </c>
      <c r="M215" s="26" t="s">
        <v>340</v>
      </c>
      <c r="N215" s="26" t="s">
        <v>308</v>
      </c>
      <c r="O215" s="26" t="s">
        <v>44</v>
      </c>
      <c r="P215" s="26" t="s">
        <v>1169</v>
      </c>
      <c r="Q215" s="26" t="s">
        <v>340</v>
      </c>
      <c r="R215" s="26" t="s">
        <v>323</v>
      </c>
      <c r="S215" s="26" t="s">
        <v>47</v>
      </c>
      <c r="T215" s="26" t="s">
        <v>735</v>
      </c>
      <c r="U215" s="26" t="s">
        <v>2682</v>
      </c>
      <c r="V215" s="26" t="s">
        <v>340</v>
      </c>
      <c r="W215" s="26" t="s">
        <v>40</v>
      </c>
      <c r="X215" s="26" t="s">
        <v>340</v>
      </c>
      <c r="Y215" s="26" t="s">
        <v>308</v>
      </c>
      <c r="Z215" s="26" t="s">
        <v>592</v>
      </c>
      <c r="AA215" s="26" t="s">
        <v>592</v>
      </c>
      <c r="AB215" s="26" t="s">
        <v>323</v>
      </c>
      <c r="AC215" s="26" t="s">
        <v>1012</v>
      </c>
      <c r="AD215" s="26" t="s">
        <v>1944</v>
      </c>
      <c r="AE215" s="26" t="s">
        <v>2268</v>
      </c>
      <c r="AF215" s="26" t="s">
        <v>592</v>
      </c>
      <c r="AG215" s="26" t="s">
        <v>794</v>
      </c>
      <c r="AH215" s="26" t="s">
        <v>592</v>
      </c>
    </row>
    <row r="216" spans="2:34" x14ac:dyDescent="0.45">
      <c r="B216" s="26" t="s">
        <v>835</v>
      </c>
      <c r="C216" s="26" t="s">
        <v>1132</v>
      </c>
      <c r="D216" s="26" t="s">
        <v>239</v>
      </c>
      <c r="E216" s="26" t="s">
        <v>610</v>
      </c>
      <c r="F216" s="26" t="s">
        <v>337</v>
      </c>
      <c r="G216" s="26" t="s">
        <v>43</v>
      </c>
      <c r="H216" s="26" t="s">
        <v>40</v>
      </c>
      <c r="I216" s="26" t="s">
        <v>340</v>
      </c>
      <c r="J216" s="26" t="s">
        <v>340</v>
      </c>
      <c r="K216" s="26" t="s">
        <v>340</v>
      </c>
      <c r="L216" s="26" t="s">
        <v>340</v>
      </c>
      <c r="M216" s="26" t="s">
        <v>340</v>
      </c>
      <c r="N216" s="26" t="s">
        <v>340</v>
      </c>
      <c r="O216" s="26" t="s">
        <v>340</v>
      </c>
      <c r="P216" s="26" t="s">
        <v>592</v>
      </c>
      <c r="Q216" s="26" t="s">
        <v>340</v>
      </c>
      <c r="R216" s="26" t="s">
        <v>331</v>
      </c>
      <c r="S216" s="26" t="s">
        <v>52</v>
      </c>
      <c r="T216" s="26" t="s">
        <v>627</v>
      </c>
      <c r="U216" s="26" t="s">
        <v>2183</v>
      </c>
      <c r="V216" s="26" t="s">
        <v>40</v>
      </c>
      <c r="W216" s="26" t="s">
        <v>340</v>
      </c>
      <c r="X216" s="26" t="s">
        <v>340</v>
      </c>
      <c r="Y216" s="26" t="s">
        <v>40</v>
      </c>
      <c r="Z216" s="26" t="s">
        <v>592</v>
      </c>
      <c r="AA216" s="26" t="s">
        <v>592</v>
      </c>
      <c r="AB216" s="26" t="s">
        <v>323</v>
      </c>
      <c r="AC216" s="26" t="s">
        <v>860</v>
      </c>
      <c r="AD216" s="26" t="s">
        <v>860</v>
      </c>
      <c r="AE216" s="26" t="s">
        <v>1036</v>
      </c>
      <c r="AF216" s="26" t="s">
        <v>592</v>
      </c>
      <c r="AG216" s="26" t="s">
        <v>614</v>
      </c>
      <c r="AH216" s="26" t="s">
        <v>592</v>
      </c>
    </row>
    <row r="217" spans="2:34" x14ac:dyDescent="0.45">
      <c r="B217" s="26" t="s">
        <v>997</v>
      </c>
      <c r="C217" s="26" t="s">
        <v>1125</v>
      </c>
      <c r="D217" s="26" t="s">
        <v>266</v>
      </c>
      <c r="E217" s="26" t="s">
        <v>610</v>
      </c>
      <c r="F217" s="26" t="s">
        <v>347</v>
      </c>
      <c r="G217" s="26" t="s">
        <v>53</v>
      </c>
      <c r="H217" s="26" t="s">
        <v>53</v>
      </c>
      <c r="I217" s="26" t="s">
        <v>340</v>
      </c>
      <c r="J217" s="26" t="s">
        <v>340</v>
      </c>
      <c r="K217" s="26" t="s">
        <v>340</v>
      </c>
      <c r="L217" s="26" t="s">
        <v>340</v>
      </c>
      <c r="M217" s="26" t="s">
        <v>340</v>
      </c>
      <c r="N217" s="26" t="s">
        <v>340</v>
      </c>
      <c r="O217" s="26" t="s">
        <v>340</v>
      </c>
      <c r="P217" s="26" t="s">
        <v>592</v>
      </c>
      <c r="Q217" s="26" t="s">
        <v>340</v>
      </c>
      <c r="R217" s="26" t="s">
        <v>347</v>
      </c>
      <c r="S217" s="26" t="s">
        <v>51</v>
      </c>
      <c r="T217" s="26" t="s">
        <v>1091</v>
      </c>
      <c r="U217" s="26" t="s">
        <v>1126</v>
      </c>
      <c r="V217" s="26" t="s">
        <v>308</v>
      </c>
      <c r="W217" s="26" t="s">
        <v>340</v>
      </c>
      <c r="X217" s="26" t="s">
        <v>340</v>
      </c>
      <c r="Y217" s="26" t="s">
        <v>308</v>
      </c>
      <c r="Z217" s="26" t="s">
        <v>592</v>
      </c>
      <c r="AA217" s="26" t="s">
        <v>592</v>
      </c>
      <c r="AB217" s="26" t="s">
        <v>322</v>
      </c>
      <c r="AC217" s="26" t="s">
        <v>977</v>
      </c>
      <c r="AD217" s="26" t="s">
        <v>976</v>
      </c>
      <c r="AE217" s="26" t="s">
        <v>1049</v>
      </c>
      <c r="AF217" s="26" t="s">
        <v>592</v>
      </c>
      <c r="AG217" s="26" t="s">
        <v>776</v>
      </c>
      <c r="AH217" s="26" t="s">
        <v>592</v>
      </c>
    </row>
    <row r="218" spans="2:34" x14ac:dyDescent="0.45">
      <c r="B218" s="26" t="s">
        <v>54</v>
      </c>
      <c r="C218" s="26" t="s">
        <v>593</v>
      </c>
      <c r="D218" s="26" t="s">
        <v>55</v>
      </c>
      <c r="E218" s="26" t="s">
        <v>594</v>
      </c>
      <c r="F218" s="26" t="s">
        <v>595</v>
      </c>
      <c r="G218" s="26" t="s">
        <v>56</v>
      </c>
      <c r="H218" s="26" t="s">
        <v>596</v>
      </c>
      <c r="I218" s="26" t="s">
        <v>64</v>
      </c>
      <c r="J218" s="26" t="s">
        <v>65</v>
      </c>
      <c r="K218" s="26" t="s">
        <v>58</v>
      </c>
      <c r="L218" s="26" t="s">
        <v>66</v>
      </c>
      <c r="M218" s="26" t="s">
        <v>67</v>
      </c>
      <c r="N218" s="26" t="s">
        <v>65</v>
      </c>
      <c r="O218" s="26" t="s">
        <v>58</v>
      </c>
      <c r="P218" s="26" t="s">
        <v>69</v>
      </c>
      <c r="Q218" s="26" t="s">
        <v>66</v>
      </c>
      <c r="R218" s="26" t="s">
        <v>597</v>
      </c>
      <c r="S218" s="26" t="s">
        <v>598</v>
      </c>
      <c r="T218" s="26" t="s">
        <v>58</v>
      </c>
      <c r="U218" s="26" t="s">
        <v>599</v>
      </c>
      <c r="V218" s="26" t="s">
        <v>66</v>
      </c>
      <c r="W218" s="26" t="s">
        <v>157</v>
      </c>
      <c r="X218" s="26" t="s">
        <v>62</v>
      </c>
      <c r="Y218" s="26" t="s">
        <v>66</v>
      </c>
      <c r="Z218" s="26" t="s">
        <v>147</v>
      </c>
      <c r="AA218" s="26" t="s">
        <v>600</v>
      </c>
      <c r="AB218" s="26" t="s">
        <v>601</v>
      </c>
      <c r="AC218" s="26" t="s">
        <v>602</v>
      </c>
      <c r="AD218" s="26" t="s">
        <v>603</v>
      </c>
      <c r="AE218" s="26" t="s">
        <v>604</v>
      </c>
      <c r="AF218" s="26" t="s">
        <v>605</v>
      </c>
      <c r="AG218" s="26" t="s">
        <v>606</v>
      </c>
      <c r="AH218" s="26" t="s">
        <v>607</v>
      </c>
    </row>
    <row r="219" spans="2:34" x14ac:dyDescent="0.45">
      <c r="B219" s="26" t="s">
        <v>1246</v>
      </c>
      <c r="C219" s="26" t="s">
        <v>1381</v>
      </c>
      <c r="D219" s="26" t="s">
        <v>245</v>
      </c>
      <c r="E219" s="26" t="s">
        <v>610</v>
      </c>
      <c r="F219" s="26" t="s">
        <v>331</v>
      </c>
      <c r="G219" s="26" t="s">
        <v>44</v>
      </c>
      <c r="H219" s="26" t="s">
        <v>308</v>
      </c>
      <c r="I219" s="26" t="s">
        <v>340</v>
      </c>
      <c r="J219" s="26" t="s">
        <v>340</v>
      </c>
      <c r="K219" s="26" t="s">
        <v>340</v>
      </c>
      <c r="L219" s="26" t="s">
        <v>340</v>
      </c>
      <c r="M219" s="26" t="s">
        <v>340</v>
      </c>
      <c r="N219" s="26" t="s">
        <v>53</v>
      </c>
      <c r="O219" s="26" t="s">
        <v>329</v>
      </c>
      <c r="P219" s="26" t="s">
        <v>1296</v>
      </c>
      <c r="Q219" s="26" t="s">
        <v>340</v>
      </c>
      <c r="R219" s="26" t="s">
        <v>322</v>
      </c>
      <c r="S219" s="26" t="s">
        <v>50</v>
      </c>
      <c r="T219" s="26" t="s">
        <v>760</v>
      </c>
      <c r="U219" s="26" t="s">
        <v>761</v>
      </c>
      <c r="V219" s="26" t="s">
        <v>340</v>
      </c>
      <c r="W219" s="26" t="s">
        <v>340</v>
      </c>
      <c r="X219" s="26" t="s">
        <v>340</v>
      </c>
      <c r="Y219" s="26" t="s">
        <v>340</v>
      </c>
      <c r="Z219" s="26" t="s">
        <v>592</v>
      </c>
      <c r="AA219" s="26" t="s">
        <v>592</v>
      </c>
      <c r="AB219" s="26" t="s">
        <v>322</v>
      </c>
      <c r="AC219" s="26" t="s">
        <v>2184</v>
      </c>
      <c r="AD219" s="26" t="s">
        <v>2185</v>
      </c>
      <c r="AE219" s="26" t="s">
        <v>2180</v>
      </c>
      <c r="AF219" s="26" t="s">
        <v>592</v>
      </c>
      <c r="AG219" s="26" t="s">
        <v>822</v>
      </c>
      <c r="AH219" s="26" t="s">
        <v>592</v>
      </c>
    </row>
    <row r="220" spans="2:34" x14ac:dyDescent="0.45">
      <c r="B220" s="26" t="s">
        <v>1250</v>
      </c>
      <c r="C220" s="26" t="s">
        <v>1196</v>
      </c>
      <c r="D220" s="26" t="s">
        <v>249</v>
      </c>
      <c r="E220" s="26" t="s">
        <v>770</v>
      </c>
      <c r="F220" s="26" t="s">
        <v>333</v>
      </c>
      <c r="G220" s="26" t="s">
        <v>44</v>
      </c>
      <c r="H220" s="26" t="s">
        <v>40</v>
      </c>
      <c r="I220" s="26" t="s">
        <v>340</v>
      </c>
      <c r="J220" s="26" t="s">
        <v>340</v>
      </c>
      <c r="K220" s="26" t="s">
        <v>340</v>
      </c>
      <c r="L220" s="26" t="s">
        <v>340</v>
      </c>
      <c r="M220" s="26" t="s">
        <v>340</v>
      </c>
      <c r="N220" s="26" t="s">
        <v>340</v>
      </c>
      <c r="O220" s="26" t="s">
        <v>340</v>
      </c>
      <c r="P220" s="26" t="s">
        <v>592</v>
      </c>
      <c r="Q220" s="26" t="s">
        <v>340</v>
      </c>
      <c r="R220" s="26" t="s">
        <v>51</v>
      </c>
      <c r="S220" s="26" t="s">
        <v>48</v>
      </c>
      <c r="T220" s="26" t="s">
        <v>629</v>
      </c>
      <c r="U220" s="26" t="s">
        <v>2081</v>
      </c>
      <c r="V220" s="26" t="s">
        <v>40</v>
      </c>
      <c r="W220" s="26" t="s">
        <v>308</v>
      </c>
      <c r="X220" s="26" t="s">
        <v>340</v>
      </c>
      <c r="Y220" s="26" t="s">
        <v>40</v>
      </c>
      <c r="Z220" s="26" t="s">
        <v>592</v>
      </c>
      <c r="AA220" s="26" t="s">
        <v>592</v>
      </c>
      <c r="AB220" s="26" t="s">
        <v>322</v>
      </c>
      <c r="AC220" s="26" t="s">
        <v>1012</v>
      </c>
      <c r="AD220" s="26" t="s">
        <v>1012</v>
      </c>
      <c r="AE220" s="26" t="s">
        <v>1112</v>
      </c>
      <c r="AF220" s="26" t="s">
        <v>592</v>
      </c>
      <c r="AG220" s="26" t="s">
        <v>729</v>
      </c>
      <c r="AH220" s="26" t="s">
        <v>592</v>
      </c>
    </row>
    <row r="221" spans="2:34" x14ac:dyDescent="0.45">
      <c r="B221" s="26" t="s">
        <v>1253</v>
      </c>
      <c r="C221" s="26" t="s">
        <v>1156</v>
      </c>
      <c r="D221" s="26" t="s">
        <v>249</v>
      </c>
      <c r="E221" s="26" t="s">
        <v>770</v>
      </c>
      <c r="F221" s="26" t="s">
        <v>329</v>
      </c>
      <c r="G221" s="26" t="s">
        <v>42</v>
      </c>
      <c r="H221" s="26" t="s">
        <v>42</v>
      </c>
      <c r="I221" s="26" t="s">
        <v>340</v>
      </c>
      <c r="J221" s="26" t="s">
        <v>340</v>
      </c>
      <c r="K221" s="26" t="s">
        <v>340</v>
      </c>
      <c r="L221" s="26" t="s">
        <v>340</v>
      </c>
      <c r="M221" s="26" t="s">
        <v>340</v>
      </c>
      <c r="N221" s="26" t="s">
        <v>340</v>
      </c>
      <c r="O221" s="26" t="s">
        <v>340</v>
      </c>
      <c r="P221" s="26" t="s">
        <v>592</v>
      </c>
      <c r="Q221" s="26" t="s">
        <v>340</v>
      </c>
      <c r="R221" s="26" t="s">
        <v>327</v>
      </c>
      <c r="S221" s="26" t="s">
        <v>322</v>
      </c>
      <c r="T221" s="26" t="s">
        <v>757</v>
      </c>
      <c r="U221" s="26" t="s">
        <v>1955</v>
      </c>
      <c r="V221" s="26" t="s">
        <v>340</v>
      </c>
      <c r="W221" s="26" t="s">
        <v>340</v>
      </c>
      <c r="X221" s="26" t="s">
        <v>340</v>
      </c>
      <c r="Y221" s="26" t="s">
        <v>340</v>
      </c>
      <c r="Z221" s="26" t="s">
        <v>592</v>
      </c>
      <c r="AA221" s="26" t="s">
        <v>592</v>
      </c>
      <c r="AB221" s="26" t="s">
        <v>322</v>
      </c>
      <c r="AC221" s="26" t="s">
        <v>1009</v>
      </c>
      <c r="AD221" s="26" t="s">
        <v>1915</v>
      </c>
      <c r="AE221" s="26" t="s">
        <v>1956</v>
      </c>
      <c r="AF221" s="26" t="s">
        <v>592</v>
      </c>
      <c r="AG221" s="26" t="s">
        <v>666</v>
      </c>
      <c r="AH221" s="26" t="s">
        <v>592</v>
      </c>
    </row>
    <row r="222" spans="2:34" x14ac:dyDescent="0.45">
      <c r="B222" s="26" t="s">
        <v>1106</v>
      </c>
      <c r="C222" s="26" t="s">
        <v>1286</v>
      </c>
      <c r="D222" s="26" t="s">
        <v>590</v>
      </c>
      <c r="E222" s="26" t="s">
        <v>610</v>
      </c>
      <c r="F222" s="26" t="s">
        <v>329</v>
      </c>
      <c r="G222" s="26" t="s">
        <v>44</v>
      </c>
      <c r="H222" s="26" t="s">
        <v>42</v>
      </c>
      <c r="I222" s="26" t="s">
        <v>340</v>
      </c>
      <c r="J222" s="26" t="s">
        <v>340</v>
      </c>
      <c r="K222" s="26" t="s">
        <v>340</v>
      </c>
      <c r="L222" s="26" t="s">
        <v>340</v>
      </c>
      <c r="M222" s="26" t="s">
        <v>340</v>
      </c>
      <c r="N222" s="26" t="s">
        <v>340</v>
      </c>
      <c r="O222" s="26" t="s">
        <v>340</v>
      </c>
      <c r="P222" s="26" t="s">
        <v>592</v>
      </c>
      <c r="Q222" s="26" t="s">
        <v>340</v>
      </c>
      <c r="R222" s="26" t="s">
        <v>333</v>
      </c>
      <c r="S222" s="26" t="s">
        <v>52</v>
      </c>
      <c r="T222" s="26" t="s">
        <v>1076</v>
      </c>
      <c r="U222" s="26" t="s">
        <v>2155</v>
      </c>
      <c r="V222" s="26" t="s">
        <v>308</v>
      </c>
      <c r="W222" s="26" t="s">
        <v>340</v>
      </c>
      <c r="X222" s="26" t="s">
        <v>340</v>
      </c>
      <c r="Y222" s="26" t="s">
        <v>308</v>
      </c>
      <c r="Z222" s="26" t="s">
        <v>592</v>
      </c>
      <c r="AA222" s="26" t="s">
        <v>592</v>
      </c>
      <c r="AB222" s="26" t="s">
        <v>322</v>
      </c>
      <c r="AC222" s="26" t="s">
        <v>1947</v>
      </c>
      <c r="AD222" s="26" t="s">
        <v>2189</v>
      </c>
      <c r="AE222" s="26" t="s">
        <v>1215</v>
      </c>
      <c r="AF222" s="26" t="s">
        <v>592</v>
      </c>
      <c r="AG222" s="26" t="s">
        <v>622</v>
      </c>
      <c r="AH222" s="26" t="s">
        <v>592</v>
      </c>
    </row>
    <row r="223" spans="2:34" x14ac:dyDescent="0.45">
      <c r="B223" s="26" t="s">
        <v>1008</v>
      </c>
      <c r="C223" s="26" t="s">
        <v>1151</v>
      </c>
      <c r="D223" s="26" t="s">
        <v>240</v>
      </c>
      <c r="E223" s="26" t="s">
        <v>770</v>
      </c>
      <c r="F223" s="26" t="s">
        <v>331</v>
      </c>
      <c r="G223" s="26" t="s">
        <v>43</v>
      </c>
      <c r="H223" s="26" t="s">
        <v>43</v>
      </c>
      <c r="I223" s="26" t="s">
        <v>340</v>
      </c>
      <c r="J223" s="26" t="s">
        <v>340</v>
      </c>
      <c r="K223" s="26" t="s">
        <v>340</v>
      </c>
      <c r="L223" s="26" t="s">
        <v>340</v>
      </c>
      <c r="M223" s="26" t="s">
        <v>340</v>
      </c>
      <c r="N223" s="26" t="s">
        <v>340</v>
      </c>
      <c r="O223" s="26" t="s">
        <v>340</v>
      </c>
      <c r="P223" s="26" t="s">
        <v>592</v>
      </c>
      <c r="Q223" s="26" t="s">
        <v>340</v>
      </c>
      <c r="R223" s="26" t="s">
        <v>320</v>
      </c>
      <c r="S223" s="26" t="s">
        <v>46</v>
      </c>
      <c r="T223" s="26" t="s">
        <v>965</v>
      </c>
      <c r="U223" s="26" t="s">
        <v>1202</v>
      </c>
      <c r="V223" s="26" t="s">
        <v>308</v>
      </c>
      <c r="W223" s="26" t="s">
        <v>340</v>
      </c>
      <c r="X223" s="26" t="s">
        <v>340</v>
      </c>
      <c r="Y223" s="26" t="s">
        <v>308</v>
      </c>
      <c r="Z223" s="26" t="s">
        <v>592</v>
      </c>
      <c r="AA223" s="26" t="s">
        <v>592</v>
      </c>
      <c r="AB223" s="26" t="s">
        <v>320</v>
      </c>
      <c r="AC223" s="26" t="s">
        <v>495</v>
      </c>
      <c r="AD223" s="26" t="s">
        <v>2652</v>
      </c>
      <c r="AE223" s="26" t="s">
        <v>1194</v>
      </c>
      <c r="AF223" s="26" t="s">
        <v>592</v>
      </c>
      <c r="AG223" s="26" t="s">
        <v>653</v>
      </c>
      <c r="AH223" s="26" t="s">
        <v>592</v>
      </c>
    </row>
    <row r="224" spans="2:34" x14ac:dyDescent="0.45">
      <c r="B224" s="26" t="s">
        <v>1258</v>
      </c>
      <c r="C224" s="26" t="s">
        <v>1139</v>
      </c>
      <c r="D224" s="26" t="s">
        <v>245</v>
      </c>
      <c r="E224" s="26" t="s">
        <v>617</v>
      </c>
      <c r="F224" s="26" t="s">
        <v>335</v>
      </c>
      <c r="G224" s="26" t="s">
        <v>53</v>
      </c>
      <c r="H224" s="26" t="s">
        <v>340</v>
      </c>
      <c r="I224" s="26" t="s">
        <v>340</v>
      </c>
      <c r="J224" s="26" t="s">
        <v>340</v>
      </c>
      <c r="K224" s="26" t="s">
        <v>340</v>
      </c>
      <c r="L224" s="26" t="s">
        <v>340</v>
      </c>
      <c r="M224" s="26" t="s">
        <v>340</v>
      </c>
      <c r="N224" s="26" t="s">
        <v>322</v>
      </c>
      <c r="O224" s="26" t="s">
        <v>921</v>
      </c>
      <c r="P224" s="26" t="s">
        <v>1140</v>
      </c>
      <c r="Q224" s="26" t="s">
        <v>308</v>
      </c>
      <c r="R224" s="26" t="s">
        <v>45</v>
      </c>
      <c r="S224" s="26" t="s">
        <v>45</v>
      </c>
      <c r="T224" s="26" t="s">
        <v>337</v>
      </c>
      <c r="U224" s="26" t="s">
        <v>1141</v>
      </c>
      <c r="V224" s="26" t="s">
        <v>340</v>
      </c>
      <c r="W224" s="26" t="s">
        <v>308</v>
      </c>
      <c r="X224" s="26" t="s">
        <v>308</v>
      </c>
      <c r="Y224" s="26" t="s">
        <v>308</v>
      </c>
      <c r="Z224" s="26" t="s">
        <v>592</v>
      </c>
      <c r="AA224" s="26" t="s">
        <v>592</v>
      </c>
      <c r="AB224" s="26" t="s">
        <v>320</v>
      </c>
      <c r="AC224" s="26" t="s">
        <v>1142</v>
      </c>
      <c r="AD224" s="26" t="s">
        <v>1143</v>
      </c>
      <c r="AE224" s="26" t="s">
        <v>1144</v>
      </c>
      <c r="AF224" s="26" t="s">
        <v>592</v>
      </c>
      <c r="AG224" s="26" t="s">
        <v>721</v>
      </c>
      <c r="AH224" s="26" t="s">
        <v>592</v>
      </c>
    </row>
    <row r="225" spans="2:34" x14ac:dyDescent="0.45">
      <c r="B225" s="26" t="s">
        <v>1260</v>
      </c>
      <c r="C225" s="26" t="s">
        <v>1404</v>
      </c>
      <c r="D225" s="26" t="s">
        <v>250</v>
      </c>
      <c r="E225" s="26" t="s">
        <v>617</v>
      </c>
      <c r="F225" s="26" t="s">
        <v>325</v>
      </c>
      <c r="G225" s="26" t="s">
        <v>44</v>
      </c>
      <c r="H225" s="26" t="s">
        <v>340</v>
      </c>
      <c r="I225" s="26" t="s">
        <v>340</v>
      </c>
      <c r="J225" s="26" t="s">
        <v>340</v>
      </c>
      <c r="K225" s="26" t="s">
        <v>340</v>
      </c>
      <c r="L225" s="26" t="s">
        <v>340</v>
      </c>
      <c r="M225" s="26" t="s">
        <v>340</v>
      </c>
      <c r="N225" s="26" t="s">
        <v>325</v>
      </c>
      <c r="O225" s="26" t="s">
        <v>638</v>
      </c>
      <c r="P225" s="26" t="s">
        <v>2683</v>
      </c>
      <c r="Q225" s="26" t="s">
        <v>340</v>
      </c>
      <c r="R225" s="26" t="s">
        <v>318</v>
      </c>
      <c r="S225" s="26" t="s">
        <v>51</v>
      </c>
      <c r="T225" s="26" t="s">
        <v>689</v>
      </c>
      <c r="U225" s="26" t="s">
        <v>2684</v>
      </c>
      <c r="V225" s="26" t="s">
        <v>340</v>
      </c>
      <c r="W225" s="26" t="s">
        <v>340</v>
      </c>
      <c r="X225" s="26" t="s">
        <v>340</v>
      </c>
      <c r="Y225" s="26" t="s">
        <v>340</v>
      </c>
      <c r="Z225" s="26" t="s">
        <v>592</v>
      </c>
      <c r="AA225" s="26" t="s">
        <v>592</v>
      </c>
      <c r="AB225" s="26" t="s">
        <v>320</v>
      </c>
      <c r="AC225" s="26" t="s">
        <v>981</v>
      </c>
      <c r="AD225" s="26" t="s">
        <v>860</v>
      </c>
      <c r="AE225" s="26" t="s">
        <v>2268</v>
      </c>
      <c r="AF225" s="26" t="s">
        <v>592</v>
      </c>
      <c r="AG225" s="26" t="s">
        <v>833</v>
      </c>
      <c r="AH225" s="26" t="s">
        <v>592</v>
      </c>
    </row>
    <row r="226" spans="2:34" x14ac:dyDescent="0.45">
      <c r="B226" s="26" t="s">
        <v>826</v>
      </c>
      <c r="C226" s="26" t="s">
        <v>1219</v>
      </c>
      <c r="D226" s="26" t="s">
        <v>239</v>
      </c>
      <c r="E226" s="26" t="s">
        <v>770</v>
      </c>
      <c r="F226" s="26" t="s">
        <v>329</v>
      </c>
      <c r="G226" s="26" t="s">
        <v>44</v>
      </c>
      <c r="H226" s="26" t="s">
        <v>43</v>
      </c>
      <c r="I226" s="26" t="s">
        <v>340</v>
      </c>
      <c r="J226" s="26" t="s">
        <v>340</v>
      </c>
      <c r="K226" s="26" t="s">
        <v>340</v>
      </c>
      <c r="L226" s="26" t="s">
        <v>340</v>
      </c>
      <c r="M226" s="26" t="s">
        <v>340</v>
      </c>
      <c r="N226" s="26" t="s">
        <v>340</v>
      </c>
      <c r="O226" s="26" t="s">
        <v>340</v>
      </c>
      <c r="P226" s="26" t="s">
        <v>592</v>
      </c>
      <c r="Q226" s="26" t="s">
        <v>340</v>
      </c>
      <c r="R226" s="26" t="s">
        <v>323</v>
      </c>
      <c r="S226" s="26" t="s">
        <v>316</v>
      </c>
      <c r="T226" s="26" t="s">
        <v>1053</v>
      </c>
      <c r="U226" s="26" t="s">
        <v>2163</v>
      </c>
      <c r="V226" s="26" t="s">
        <v>308</v>
      </c>
      <c r="W226" s="26" t="s">
        <v>340</v>
      </c>
      <c r="X226" s="26" t="s">
        <v>340</v>
      </c>
      <c r="Y226" s="26" t="s">
        <v>308</v>
      </c>
      <c r="Z226" s="26" t="s">
        <v>592</v>
      </c>
      <c r="AA226" s="26" t="s">
        <v>592</v>
      </c>
      <c r="AB226" s="26" t="s">
        <v>320</v>
      </c>
      <c r="AC226" s="26" t="s">
        <v>971</v>
      </c>
      <c r="AD226" s="26" t="s">
        <v>948</v>
      </c>
      <c r="AE226" s="26" t="s">
        <v>1215</v>
      </c>
      <c r="AF226" s="26" t="s">
        <v>592</v>
      </c>
      <c r="AG226" s="26" t="s">
        <v>662</v>
      </c>
      <c r="AH226" s="26" t="s">
        <v>592</v>
      </c>
    </row>
    <row r="227" spans="2:34" x14ac:dyDescent="0.45">
      <c r="B227" s="26" t="s">
        <v>1263</v>
      </c>
      <c r="C227" s="26" t="s">
        <v>1161</v>
      </c>
      <c r="D227" s="26" t="s">
        <v>609</v>
      </c>
      <c r="E227" s="26" t="s">
        <v>770</v>
      </c>
      <c r="F227" s="26" t="s">
        <v>327</v>
      </c>
      <c r="G227" s="26" t="s">
        <v>44</v>
      </c>
      <c r="H227" s="26" t="s">
        <v>340</v>
      </c>
      <c r="I227" s="26" t="s">
        <v>340</v>
      </c>
      <c r="J227" s="26" t="s">
        <v>340</v>
      </c>
      <c r="K227" s="26" t="s">
        <v>340</v>
      </c>
      <c r="L227" s="26" t="s">
        <v>340</v>
      </c>
      <c r="M227" s="26" t="s">
        <v>340</v>
      </c>
      <c r="N227" s="26" t="s">
        <v>340</v>
      </c>
      <c r="O227" s="26" t="s">
        <v>340</v>
      </c>
      <c r="P227" s="26" t="s">
        <v>592</v>
      </c>
      <c r="Q227" s="26" t="s">
        <v>340</v>
      </c>
      <c r="R227" s="26" t="s">
        <v>47</v>
      </c>
      <c r="S227" s="26" t="s">
        <v>45</v>
      </c>
      <c r="T227" s="26" t="s">
        <v>701</v>
      </c>
      <c r="U227" s="26" t="s">
        <v>2685</v>
      </c>
      <c r="V227" s="26" t="s">
        <v>40</v>
      </c>
      <c r="W227" s="26" t="s">
        <v>340</v>
      </c>
      <c r="X227" s="26" t="s">
        <v>340</v>
      </c>
      <c r="Y227" s="26" t="s">
        <v>40</v>
      </c>
      <c r="Z227" s="26" t="s">
        <v>592</v>
      </c>
      <c r="AA227" s="26" t="s">
        <v>592</v>
      </c>
      <c r="AB227" s="26" t="s">
        <v>318</v>
      </c>
      <c r="AC227" s="26" t="s">
        <v>2268</v>
      </c>
      <c r="AD227" s="26" t="s">
        <v>2268</v>
      </c>
      <c r="AE227" s="26" t="s">
        <v>2182</v>
      </c>
      <c r="AF227" s="26" t="s">
        <v>592</v>
      </c>
      <c r="AG227" s="26" t="s">
        <v>785</v>
      </c>
      <c r="AH227" s="26" t="s">
        <v>592</v>
      </c>
    </row>
    <row r="228" spans="2:34" x14ac:dyDescent="0.45">
      <c r="B228" s="26" t="s">
        <v>1265</v>
      </c>
      <c r="C228" s="26" t="s">
        <v>1164</v>
      </c>
      <c r="D228" s="26" t="s">
        <v>588</v>
      </c>
      <c r="E228" s="26" t="s">
        <v>610</v>
      </c>
      <c r="F228" s="26" t="s">
        <v>331</v>
      </c>
      <c r="G228" s="26" t="s">
        <v>43</v>
      </c>
      <c r="H228" s="26" t="s">
        <v>42</v>
      </c>
      <c r="I228" s="26" t="s">
        <v>340</v>
      </c>
      <c r="J228" s="26" t="s">
        <v>340</v>
      </c>
      <c r="K228" s="26" t="s">
        <v>340</v>
      </c>
      <c r="L228" s="26" t="s">
        <v>340</v>
      </c>
      <c r="M228" s="26" t="s">
        <v>340</v>
      </c>
      <c r="N228" s="26" t="s">
        <v>340</v>
      </c>
      <c r="O228" s="26" t="s">
        <v>340</v>
      </c>
      <c r="P228" s="26" t="s">
        <v>592</v>
      </c>
      <c r="Q228" s="26" t="s">
        <v>340</v>
      </c>
      <c r="R228" s="26" t="s">
        <v>325</v>
      </c>
      <c r="S228" s="26" t="s">
        <v>48</v>
      </c>
      <c r="T228" s="26" t="s">
        <v>1028</v>
      </c>
      <c r="U228" s="26" t="s">
        <v>2191</v>
      </c>
      <c r="V228" s="26" t="s">
        <v>308</v>
      </c>
      <c r="W228" s="26" t="s">
        <v>340</v>
      </c>
      <c r="X228" s="26" t="s">
        <v>340</v>
      </c>
      <c r="Y228" s="26" t="s">
        <v>308</v>
      </c>
      <c r="Z228" s="26" t="s">
        <v>592</v>
      </c>
      <c r="AA228" s="26" t="s">
        <v>592</v>
      </c>
      <c r="AB228" s="26" t="s">
        <v>318</v>
      </c>
      <c r="AC228" s="26" t="s">
        <v>975</v>
      </c>
      <c r="AD228" s="26" t="s">
        <v>1041</v>
      </c>
      <c r="AE228" s="26" t="s">
        <v>1875</v>
      </c>
      <c r="AF228" s="26" t="s">
        <v>592</v>
      </c>
      <c r="AG228" s="26" t="s">
        <v>925</v>
      </c>
      <c r="AH228" s="26" t="s">
        <v>592</v>
      </c>
    </row>
    <row r="229" spans="2:34" x14ac:dyDescent="0.45">
      <c r="B229" s="26" t="s">
        <v>1268</v>
      </c>
      <c r="C229" s="26" t="s">
        <v>1359</v>
      </c>
      <c r="D229" s="26" t="s">
        <v>609</v>
      </c>
      <c r="E229" s="26" t="s">
        <v>770</v>
      </c>
      <c r="F229" s="26" t="s">
        <v>347</v>
      </c>
      <c r="G229" s="26" t="s">
        <v>43</v>
      </c>
      <c r="H229" s="26" t="s">
        <v>42</v>
      </c>
      <c r="I229" s="26" t="s">
        <v>340</v>
      </c>
      <c r="J229" s="26" t="s">
        <v>340</v>
      </c>
      <c r="K229" s="26" t="s">
        <v>340</v>
      </c>
      <c r="L229" s="26" t="s">
        <v>340</v>
      </c>
      <c r="M229" s="26" t="s">
        <v>340</v>
      </c>
      <c r="N229" s="26" t="s">
        <v>340</v>
      </c>
      <c r="O229" s="26" t="s">
        <v>340</v>
      </c>
      <c r="P229" s="26" t="s">
        <v>592</v>
      </c>
      <c r="Q229" s="26" t="s">
        <v>340</v>
      </c>
      <c r="R229" s="26" t="s">
        <v>323</v>
      </c>
      <c r="S229" s="26" t="s">
        <v>50</v>
      </c>
      <c r="T229" s="26" t="s">
        <v>671</v>
      </c>
      <c r="U229" s="26" t="s">
        <v>2173</v>
      </c>
      <c r="V229" s="26" t="s">
        <v>308</v>
      </c>
      <c r="W229" s="26" t="s">
        <v>340</v>
      </c>
      <c r="X229" s="26" t="s">
        <v>340</v>
      </c>
      <c r="Y229" s="26" t="s">
        <v>308</v>
      </c>
      <c r="Z229" s="26" t="s">
        <v>592</v>
      </c>
      <c r="AA229" s="26" t="s">
        <v>592</v>
      </c>
      <c r="AB229" s="26" t="s">
        <v>318</v>
      </c>
      <c r="AC229" s="26" t="s">
        <v>2686</v>
      </c>
      <c r="AD229" s="26" t="s">
        <v>2679</v>
      </c>
      <c r="AE229" s="26" t="s">
        <v>1128</v>
      </c>
      <c r="AF229" s="26" t="s">
        <v>592</v>
      </c>
      <c r="AG229" s="26" t="s">
        <v>634</v>
      </c>
      <c r="AH229" s="26" t="s">
        <v>592</v>
      </c>
    </row>
    <row r="230" spans="2:34" x14ac:dyDescent="0.45">
      <c r="B230" s="26" t="s">
        <v>1271</v>
      </c>
      <c r="C230" s="26" t="s">
        <v>1197</v>
      </c>
      <c r="D230" s="26" t="s">
        <v>589</v>
      </c>
      <c r="E230" s="26" t="s">
        <v>610</v>
      </c>
      <c r="F230" s="26" t="s">
        <v>326</v>
      </c>
      <c r="G230" s="26" t="s">
        <v>43</v>
      </c>
      <c r="H230" s="26" t="s">
        <v>53</v>
      </c>
      <c r="I230" s="26" t="s">
        <v>340</v>
      </c>
      <c r="J230" s="26" t="s">
        <v>340</v>
      </c>
      <c r="K230" s="26" t="s">
        <v>340</v>
      </c>
      <c r="L230" s="26" t="s">
        <v>340</v>
      </c>
      <c r="M230" s="26" t="s">
        <v>340</v>
      </c>
      <c r="N230" s="26" t="s">
        <v>340</v>
      </c>
      <c r="O230" s="26" t="s">
        <v>340</v>
      </c>
      <c r="P230" s="26" t="s">
        <v>592</v>
      </c>
      <c r="Q230" s="26" t="s">
        <v>340</v>
      </c>
      <c r="R230" s="26" t="s">
        <v>50</v>
      </c>
      <c r="S230" s="26" t="s">
        <v>46</v>
      </c>
      <c r="T230" s="26" t="s">
        <v>671</v>
      </c>
      <c r="U230" s="26" t="s">
        <v>1957</v>
      </c>
      <c r="V230" s="26" t="s">
        <v>308</v>
      </c>
      <c r="W230" s="26" t="s">
        <v>340</v>
      </c>
      <c r="X230" s="26" t="s">
        <v>340</v>
      </c>
      <c r="Y230" s="26" t="s">
        <v>308</v>
      </c>
      <c r="Z230" s="26" t="s">
        <v>592</v>
      </c>
      <c r="AA230" s="26" t="s">
        <v>592</v>
      </c>
      <c r="AB230" s="26" t="s">
        <v>318</v>
      </c>
      <c r="AC230" s="26" t="s">
        <v>1215</v>
      </c>
      <c r="AD230" s="26" t="s">
        <v>1045</v>
      </c>
      <c r="AE230" s="26" t="s">
        <v>1871</v>
      </c>
      <c r="AF230" s="26" t="s">
        <v>592</v>
      </c>
      <c r="AG230" s="26" t="s">
        <v>734</v>
      </c>
      <c r="AH230" s="26" t="s">
        <v>592</v>
      </c>
    </row>
    <row r="231" spans="2:34" x14ac:dyDescent="0.45">
      <c r="B231" s="26" t="s">
        <v>1096</v>
      </c>
      <c r="C231" s="26" t="s">
        <v>1273</v>
      </c>
      <c r="D231" s="26" t="s">
        <v>254</v>
      </c>
      <c r="E231" s="26" t="s">
        <v>770</v>
      </c>
      <c r="F231" s="26" t="s">
        <v>339</v>
      </c>
      <c r="G231" s="26" t="s">
        <v>44</v>
      </c>
      <c r="H231" s="26" t="s">
        <v>53</v>
      </c>
      <c r="I231" s="26" t="s">
        <v>340</v>
      </c>
      <c r="J231" s="26" t="s">
        <v>340</v>
      </c>
      <c r="K231" s="26" t="s">
        <v>340</v>
      </c>
      <c r="L231" s="26" t="s">
        <v>340</v>
      </c>
      <c r="M231" s="26" t="s">
        <v>340</v>
      </c>
      <c r="N231" s="26" t="s">
        <v>340</v>
      </c>
      <c r="O231" s="26" t="s">
        <v>340</v>
      </c>
      <c r="P231" s="26" t="s">
        <v>592</v>
      </c>
      <c r="Q231" s="26" t="s">
        <v>340</v>
      </c>
      <c r="R231" s="26" t="s">
        <v>48</v>
      </c>
      <c r="S231" s="26" t="s">
        <v>47</v>
      </c>
      <c r="T231" s="26" t="s">
        <v>1017</v>
      </c>
      <c r="U231" s="26" t="s">
        <v>1136</v>
      </c>
      <c r="V231" s="26" t="s">
        <v>308</v>
      </c>
      <c r="W231" s="26" t="s">
        <v>340</v>
      </c>
      <c r="X231" s="26" t="s">
        <v>340</v>
      </c>
      <c r="Y231" s="26" t="s">
        <v>308</v>
      </c>
      <c r="Z231" s="26" t="s">
        <v>592</v>
      </c>
      <c r="AA231" s="26" t="s">
        <v>592</v>
      </c>
      <c r="AB231" s="26" t="s">
        <v>318</v>
      </c>
      <c r="AC231" s="26" t="s">
        <v>1152</v>
      </c>
      <c r="AD231" s="26" t="s">
        <v>1965</v>
      </c>
      <c r="AE231" s="26" t="s">
        <v>1871</v>
      </c>
      <c r="AF231" s="26" t="s">
        <v>592</v>
      </c>
      <c r="AG231" s="26" t="s">
        <v>765</v>
      </c>
      <c r="AH231" s="26" t="s">
        <v>592</v>
      </c>
    </row>
    <row r="232" spans="2:34" x14ac:dyDescent="0.45">
      <c r="B232" s="26" t="s">
        <v>878</v>
      </c>
      <c r="C232" s="26" t="s">
        <v>1424</v>
      </c>
      <c r="D232" s="26" t="s">
        <v>241</v>
      </c>
      <c r="E232" s="26" t="s">
        <v>610</v>
      </c>
      <c r="F232" s="26" t="s">
        <v>331</v>
      </c>
      <c r="G232" s="26" t="s">
        <v>44</v>
      </c>
      <c r="H232" s="26" t="s">
        <v>53</v>
      </c>
      <c r="I232" s="26" t="s">
        <v>340</v>
      </c>
      <c r="J232" s="26" t="s">
        <v>340</v>
      </c>
      <c r="K232" s="26" t="s">
        <v>340</v>
      </c>
      <c r="L232" s="26" t="s">
        <v>340</v>
      </c>
      <c r="M232" s="26" t="s">
        <v>340</v>
      </c>
      <c r="N232" s="26" t="s">
        <v>308</v>
      </c>
      <c r="O232" s="26" t="s">
        <v>42</v>
      </c>
      <c r="P232" s="26" t="s">
        <v>724</v>
      </c>
      <c r="Q232" s="26" t="s">
        <v>340</v>
      </c>
      <c r="R232" s="26" t="s">
        <v>323</v>
      </c>
      <c r="S232" s="26" t="s">
        <v>48</v>
      </c>
      <c r="T232" s="26" t="s">
        <v>1167</v>
      </c>
      <c r="U232" s="26" t="s">
        <v>2687</v>
      </c>
      <c r="V232" s="26" t="s">
        <v>340</v>
      </c>
      <c r="W232" s="26" t="s">
        <v>340</v>
      </c>
      <c r="X232" s="26" t="s">
        <v>340</v>
      </c>
      <c r="Y232" s="26" t="s">
        <v>340</v>
      </c>
      <c r="Z232" s="26" t="s">
        <v>592</v>
      </c>
      <c r="AA232" s="26" t="s">
        <v>592</v>
      </c>
      <c r="AB232" s="26" t="s">
        <v>318</v>
      </c>
      <c r="AC232" s="26" t="s">
        <v>2178</v>
      </c>
      <c r="AD232" s="26" t="s">
        <v>2688</v>
      </c>
      <c r="AE232" s="26" t="s">
        <v>2197</v>
      </c>
      <c r="AF232" s="26" t="s">
        <v>592</v>
      </c>
      <c r="AG232" s="26" t="s">
        <v>618</v>
      </c>
      <c r="AH232" s="26" t="s">
        <v>592</v>
      </c>
    </row>
    <row r="233" spans="2:34" x14ac:dyDescent="0.45">
      <c r="B233" s="26" t="s">
        <v>725</v>
      </c>
      <c r="C233" s="26" t="s">
        <v>1465</v>
      </c>
      <c r="D233" s="26" t="s">
        <v>590</v>
      </c>
      <c r="E233" s="26" t="s">
        <v>610</v>
      </c>
      <c r="F233" s="26" t="s">
        <v>337</v>
      </c>
      <c r="G233" s="26" t="s">
        <v>43</v>
      </c>
      <c r="H233" s="26" t="s">
        <v>340</v>
      </c>
      <c r="I233" s="26" t="s">
        <v>340</v>
      </c>
      <c r="J233" s="26" t="s">
        <v>340</v>
      </c>
      <c r="K233" s="26" t="s">
        <v>340</v>
      </c>
      <c r="L233" s="26" t="s">
        <v>340</v>
      </c>
      <c r="M233" s="26" t="s">
        <v>340</v>
      </c>
      <c r="N233" s="26" t="s">
        <v>340</v>
      </c>
      <c r="O233" s="26" t="s">
        <v>340</v>
      </c>
      <c r="P233" s="26" t="s">
        <v>592</v>
      </c>
      <c r="Q233" s="26" t="s">
        <v>340</v>
      </c>
      <c r="R233" s="26" t="s">
        <v>316</v>
      </c>
      <c r="S233" s="26" t="s">
        <v>49</v>
      </c>
      <c r="T233" s="26" t="s">
        <v>690</v>
      </c>
      <c r="U233" s="26" t="s">
        <v>2689</v>
      </c>
      <c r="V233" s="26" t="s">
        <v>340</v>
      </c>
      <c r="W233" s="26" t="s">
        <v>340</v>
      </c>
      <c r="X233" s="26" t="s">
        <v>340</v>
      </c>
      <c r="Y233" s="26" t="s">
        <v>340</v>
      </c>
      <c r="Z233" s="26" t="s">
        <v>592</v>
      </c>
      <c r="AA233" s="26" t="s">
        <v>592</v>
      </c>
      <c r="AB233" s="26" t="s">
        <v>318</v>
      </c>
      <c r="AC233" s="26" t="s">
        <v>2690</v>
      </c>
      <c r="AD233" s="26" t="s">
        <v>1032</v>
      </c>
      <c r="AE233" s="26" t="s">
        <v>1115</v>
      </c>
      <c r="AF233" s="26" t="s">
        <v>592</v>
      </c>
      <c r="AG233" s="26" t="s">
        <v>913</v>
      </c>
      <c r="AH233" s="26" t="s">
        <v>592</v>
      </c>
    </row>
    <row r="234" spans="2:34" x14ac:dyDescent="0.45">
      <c r="B234" s="26" t="s">
        <v>799</v>
      </c>
      <c r="C234" s="26" t="s">
        <v>1329</v>
      </c>
      <c r="D234" s="26" t="s">
        <v>252</v>
      </c>
      <c r="E234" s="26" t="s">
        <v>770</v>
      </c>
      <c r="F234" s="26" t="s">
        <v>335</v>
      </c>
      <c r="G234" s="26" t="s">
        <v>43</v>
      </c>
      <c r="H234" s="26" t="s">
        <v>40</v>
      </c>
      <c r="I234" s="26" t="s">
        <v>340</v>
      </c>
      <c r="J234" s="26" t="s">
        <v>340</v>
      </c>
      <c r="K234" s="26" t="s">
        <v>340</v>
      </c>
      <c r="L234" s="26" t="s">
        <v>340</v>
      </c>
      <c r="M234" s="26" t="s">
        <v>340</v>
      </c>
      <c r="N234" s="26" t="s">
        <v>340</v>
      </c>
      <c r="O234" s="26" t="s">
        <v>340</v>
      </c>
      <c r="P234" s="26" t="s">
        <v>592</v>
      </c>
      <c r="Q234" s="26" t="s">
        <v>340</v>
      </c>
      <c r="R234" s="26" t="s">
        <v>44</v>
      </c>
      <c r="S234" s="26" t="s">
        <v>42</v>
      </c>
      <c r="T234" s="26" t="s">
        <v>695</v>
      </c>
      <c r="U234" s="26" t="s">
        <v>2691</v>
      </c>
      <c r="V234" s="26" t="s">
        <v>40</v>
      </c>
      <c r="W234" s="26" t="s">
        <v>340</v>
      </c>
      <c r="X234" s="26" t="s">
        <v>340</v>
      </c>
      <c r="Y234" s="26" t="s">
        <v>40</v>
      </c>
      <c r="Z234" s="26" t="s">
        <v>592</v>
      </c>
      <c r="AA234" s="26" t="s">
        <v>592</v>
      </c>
      <c r="AB234" s="26" t="s">
        <v>318</v>
      </c>
      <c r="AC234" s="26" t="s">
        <v>462</v>
      </c>
      <c r="AD234" s="26" t="s">
        <v>462</v>
      </c>
      <c r="AE234" s="26" t="s">
        <v>540</v>
      </c>
      <c r="AF234" s="26" t="s">
        <v>592</v>
      </c>
      <c r="AG234" s="26" t="s">
        <v>704</v>
      </c>
      <c r="AH234" s="26" t="s">
        <v>592</v>
      </c>
    </row>
    <row r="235" spans="2:34" x14ac:dyDescent="0.45">
      <c r="B235" s="26" t="s">
        <v>1277</v>
      </c>
      <c r="C235" s="26" t="s">
        <v>1275</v>
      </c>
      <c r="D235" s="26" t="s">
        <v>267</v>
      </c>
      <c r="E235" s="26" t="s">
        <v>617</v>
      </c>
      <c r="F235" s="26" t="s">
        <v>329</v>
      </c>
      <c r="G235" s="26" t="s">
        <v>42</v>
      </c>
      <c r="H235" s="26" t="s">
        <v>40</v>
      </c>
      <c r="I235" s="26" t="s">
        <v>340</v>
      </c>
      <c r="J235" s="26" t="s">
        <v>340</v>
      </c>
      <c r="K235" s="26" t="s">
        <v>340</v>
      </c>
      <c r="L235" s="26" t="s">
        <v>340</v>
      </c>
      <c r="M235" s="26" t="s">
        <v>340</v>
      </c>
      <c r="N235" s="26" t="s">
        <v>331</v>
      </c>
      <c r="O235" s="26" t="s">
        <v>921</v>
      </c>
      <c r="P235" s="26" t="s">
        <v>686</v>
      </c>
      <c r="Q235" s="26" t="s">
        <v>308</v>
      </c>
      <c r="R235" s="26" t="s">
        <v>340</v>
      </c>
      <c r="S235" s="26" t="s">
        <v>340</v>
      </c>
      <c r="T235" s="26" t="s">
        <v>340</v>
      </c>
      <c r="U235" s="26" t="s">
        <v>592</v>
      </c>
      <c r="V235" s="26" t="s">
        <v>340</v>
      </c>
      <c r="W235" s="26" t="s">
        <v>340</v>
      </c>
      <c r="X235" s="26" t="s">
        <v>340</v>
      </c>
      <c r="Y235" s="26" t="s">
        <v>308</v>
      </c>
      <c r="Z235" s="26" t="s">
        <v>592</v>
      </c>
      <c r="AA235" s="26" t="s">
        <v>592</v>
      </c>
      <c r="AB235" s="26" t="s">
        <v>318</v>
      </c>
      <c r="AC235" s="26" t="s">
        <v>532</v>
      </c>
      <c r="AD235" s="26" t="s">
        <v>493</v>
      </c>
      <c r="AE235" s="26" t="s">
        <v>532</v>
      </c>
      <c r="AF235" s="26" t="s">
        <v>592</v>
      </c>
      <c r="AG235" s="26" t="s">
        <v>664</v>
      </c>
      <c r="AH235" s="26" t="s">
        <v>592</v>
      </c>
    </row>
    <row r="236" spans="2:34" x14ac:dyDescent="0.45">
      <c r="B236" s="26" t="s">
        <v>1280</v>
      </c>
      <c r="C236" s="26" t="s">
        <v>1158</v>
      </c>
      <c r="D236" s="26" t="s">
        <v>588</v>
      </c>
      <c r="E236" s="26" t="s">
        <v>610</v>
      </c>
      <c r="F236" s="26" t="s">
        <v>327</v>
      </c>
      <c r="G236" s="26" t="s">
        <v>42</v>
      </c>
      <c r="H236" s="26" t="s">
        <v>308</v>
      </c>
      <c r="I236" s="26" t="s">
        <v>340</v>
      </c>
      <c r="J236" s="26" t="s">
        <v>340</v>
      </c>
      <c r="K236" s="26" t="s">
        <v>340</v>
      </c>
      <c r="L236" s="26" t="s">
        <v>340</v>
      </c>
      <c r="M236" s="26" t="s">
        <v>340</v>
      </c>
      <c r="N236" s="26" t="s">
        <v>340</v>
      </c>
      <c r="O236" s="26" t="s">
        <v>340</v>
      </c>
      <c r="P236" s="26" t="s">
        <v>592</v>
      </c>
      <c r="Q236" s="26" t="s">
        <v>340</v>
      </c>
      <c r="R236" s="26" t="s">
        <v>41</v>
      </c>
      <c r="S236" s="26" t="s">
        <v>41</v>
      </c>
      <c r="T236" s="26" t="s">
        <v>655</v>
      </c>
      <c r="U236" s="26" t="s">
        <v>1159</v>
      </c>
      <c r="V236" s="26" t="s">
        <v>40</v>
      </c>
      <c r="W236" s="26" t="s">
        <v>340</v>
      </c>
      <c r="X236" s="26" t="s">
        <v>340</v>
      </c>
      <c r="Y236" s="26" t="s">
        <v>40</v>
      </c>
      <c r="Z236" s="26" t="s">
        <v>592</v>
      </c>
      <c r="AA236" s="26" t="s">
        <v>592</v>
      </c>
      <c r="AB236" s="26" t="s">
        <v>318</v>
      </c>
      <c r="AC236" s="26" t="s">
        <v>1130</v>
      </c>
      <c r="AD236" s="26" t="s">
        <v>1130</v>
      </c>
      <c r="AE236" s="26" t="s">
        <v>311</v>
      </c>
      <c r="AF236" s="26" t="s">
        <v>592</v>
      </c>
      <c r="AG236" s="26" t="s">
        <v>627</v>
      </c>
      <c r="AH236" s="26" t="s">
        <v>592</v>
      </c>
    </row>
    <row r="237" spans="2:34" x14ac:dyDescent="0.45">
      <c r="B237" s="26" t="s">
        <v>1282</v>
      </c>
      <c r="C237" s="26" t="s">
        <v>1312</v>
      </c>
      <c r="D237" s="26" t="s">
        <v>246</v>
      </c>
      <c r="E237" s="26" t="s">
        <v>770</v>
      </c>
      <c r="F237" s="26" t="s">
        <v>333</v>
      </c>
      <c r="G237" s="26" t="s">
        <v>44</v>
      </c>
      <c r="H237" s="26" t="s">
        <v>53</v>
      </c>
      <c r="I237" s="26" t="s">
        <v>340</v>
      </c>
      <c r="J237" s="26" t="s">
        <v>340</v>
      </c>
      <c r="K237" s="26" t="s">
        <v>340</v>
      </c>
      <c r="L237" s="26" t="s">
        <v>340</v>
      </c>
      <c r="M237" s="26" t="s">
        <v>340</v>
      </c>
      <c r="N237" s="26" t="s">
        <v>340</v>
      </c>
      <c r="O237" s="26" t="s">
        <v>340</v>
      </c>
      <c r="P237" s="26" t="s">
        <v>592</v>
      </c>
      <c r="Q237" s="26" t="s">
        <v>340</v>
      </c>
      <c r="R237" s="26" t="s">
        <v>46</v>
      </c>
      <c r="S237" s="26" t="s">
        <v>45</v>
      </c>
      <c r="T237" s="26" t="s">
        <v>655</v>
      </c>
      <c r="U237" s="26" t="s">
        <v>940</v>
      </c>
      <c r="V237" s="26" t="s">
        <v>40</v>
      </c>
      <c r="W237" s="26" t="s">
        <v>340</v>
      </c>
      <c r="X237" s="26" t="s">
        <v>340</v>
      </c>
      <c r="Y237" s="26" t="s">
        <v>40</v>
      </c>
      <c r="Z237" s="26" t="s">
        <v>592</v>
      </c>
      <c r="AA237" s="26" t="s">
        <v>592</v>
      </c>
      <c r="AB237" s="26" t="s">
        <v>318</v>
      </c>
      <c r="AC237" s="26" t="s">
        <v>1050</v>
      </c>
      <c r="AD237" s="26" t="s">
        <v>1050</v>
      </c>
      <c r="AE237" s="26" t="s">
        <v>528</v>
      </c>
      <c r="AF237" s="26" t="s">
        <v>592</v>
      </c>
      <c r="AG237" s="26" t="s">
        <v>620</v>
      </c>
      <c r="AH237" s="26" t="s">
        <v>592</v>
      </c>
    </row>
    <row r="238" spans="2:34" x14ac:dyDescent="0.45">
      <c r="B238" s="26" t="s">
        <v>1068</v>
      </c>
      <c r="C238" s="26" t="s">
        <v>1220</v>
      </c>
      <c r="D238" s="26" t="s">
        <v>240</v>
      </c>
      <c r="E238" s="26" t="s">
        <v>610</v>
      </c>
      <c r="F238" s="26" t="s">
        <v>335</v>
      </c>
      <c r="G238" s="26" t="s">
        <v>43</v>
      </c>
      <c r="H238" s="26" t="s">
        <v>40</v>
      </c>
      <c r="I238" s="26" t="s">
        <v>340</v>
      </c>
      <c r="J238" s="26" t="s">
        <v>340</v>
      </c>
      <c r="K238" s="26" t="s">
        <v>340</v>
      </c>
      <c r="L238" s="26" t="s">
        <v>340</v>
      </c>
      <c r="M238" s="26" t="s">
        <v>340</v>
      </c>
      <c r="N238" s="26" t="s">
        <v>53</v>
      </c>
      <c r="O238" s="26" t="s">
        <v>329</v>
      </c>
      <c r="P238" s="26" t="s">
        <v>1296</v>
      </c>
      <c r="Q238" s="26" t="s">
        <v>340</v>
      </c>
      <c r="R238" s="26" t="s">
        <v>339</v>
      </c>
      <c r="S238" s="26" t="s">
        <v>318</v>
      </c>
      <c r="T238" s="26" t="s">
        <v>1122</v>
      </c>
      <c r="U238" s="26" t="s">
        <v>2207</v>
      </c>
      <c r="V238" s="26" t="s">
        <v>340</v>
      </c>
      <c r="W238" s="26" t="s">
        <v>340</v>
      </c>
      <c r="X238" s="26" t="s">
        <v>340</v>
      </c>
      <c r="Y238" s="26" t="s">
        <v>340</v>
      </c>
      <c r="Z238" s="26" t="s">
        <v>592</v>
      </c>
      <c r="AA238" s="26" t="s">
        <v>592</v>
      </c>
      <c r="AB238" s="26" t="s">
        <v>318</v>
      </c>
      <c r="AC238" s="26" t="s">
        <v>1002</v>
      </c>
      <c r="AD238" s="26" t="s">
        <v>2162</v>
      </c>
      <c r="AE238" s="26" t="s">
        <v>1142</v>
      </c>
      <c r="AF238" s="26" t="s">
        <v>592</v>
      </c>
      <c r="AG238" s="26" t="s">
        <v>895</v>
      </c>
      <c r="AH238" s="26" t="s">
        <v>592</v>
      </c>
    </row>
    <row r="239" spans="2:34" x14ac:dyDescent="0.45">
      <c r="B239" s="26" t="s">
        <v>1285</v>
      </c>
      <c r="C239" s="26" t="s">
        <v>1494</v>
      </c>
      <c r="D239" s="26" t="s">
        <v>583</v>
      </c>
      <c r="E239" s="26" t="s">
        <v>610</v>
      </c>
      <c r="F239" s="26" t="s">
        <v>327</v>
      </c>
      <c r="G239" s="26" t="s">
        <v>44</v>
      </c>
      <c r="H239" s="26" t="s">
        <v>41</v>
      </c>
      <c r="I239" s="26" t="s">
        <v>340</v>
      </c>
      <c r="J239" s="26" t="s">
        <v>340</v>
      </c>
      <c r="K239" s="26" t="s">
        <v>340</v>
      </c>
      <c r="L239" s="26" t="s">
        <v>340</v>
      </c>
      <c r="M239" s="26" t="s">
        <v>340</v>
      </c>
      <c r="N239" s="26" t="s">
        <v>44</v>
      </c>
      <c r="O239" s="26" t="s">
        <v>314</v>
      </c>
      <c r="P239" s="26" t="s">
        <v>2692</v>
      </c>
      <c r="Q239" s="26" t="s">
        <v>340</v>
      </c>
      <c r="R239" s="26" t="s">
        <v>325</v>
      </c>
      <c r="S239" s="26" t="s">
        <v>50</v>
      </c>
      <c r="T239" s="26" t="s">
        <v>949</v>
      </c>
      <c r="U239" s="26" t="s">
        <v>2685</v>
      </c>
      <c r="V239" s="26" t="s">
        <v>308</v>
      </c>
      <c r="W239" s="26" t="s">
        <v>340</v>
      </c>
      <c r="X239" s="26" t="s">
        <v>340</v>
      </c>
      <c r="Y239" s="26" t="s">
        <v>308</v>
      </c>
      <c r="Z239" s="26" t="s">
        <v>592</v>
      </c>
      <c r="AA239" s="26" t="s">
        <v>592</v>
      </c>
      <c r="AB239" s="26" t="s">
        <v>316</v>
      </c>
      <c r="AC239" s="26" t="s">
        <v>1097</v>
      </c>
      <c r="AD239" s="26" t="s">
        <v>1097</v>
      </c>
      <c r="AE239" s="26" t="s">
        <v>1194</v>
      </c>
      <c r="AF239" s="26" t="s">
        <v>592</v>
      </c>
      <c r="AG239" s="26" t="s">
        <v>713</v>
      </c>
      <c r="AH239" s="26" t="s">
        <v>592</v>
      </c>
    </row>
    <row r="240" spans="2:34" x14ac:dyDescent="0.45">
      <c r="B240" s="26" t="s">
        <v>768</v>
      </c>
      <c r="C240" s="26" t="s">
        <v>1203</v>
      </c>
      <c r="D240" s="26" t="s">
        <v>265</v>
      </c>
      <c r="E240" s="26" t="s">
        <v>1204</v>
      </c>
      <c r="F240" s="26" t="s">
        <v>729</v>
      </c>
      <c r="G240" s="26" t="s">
        <v>44</v>
      </c>
      <c r="H240" s="26" t="s">
        <v>44</v>
      </c>
      <c r="I240" s="26" t="s">
        <v>340</v>
      </c>
      <c r="J240" s="26" t="s">
        <v>340</v>
      </c>
      <c r="K240" s="26" t="s">
        <v>340</v>
      </c>
      <c r="L240" s="26" t="s">
        <v>340</v>
      </c>
      <c r="M240" s="26" t="s">
        <v>340</v>
      </c>
      <c r="N240" s="26" t="s">
        <v>40</v>
      </c>
      <c r="O240" s="26" t="s">
        <v>1620</v>
      </c>
      <c r="P240" s="26" t="s">
        <v>1742</v>
      </c>
      <c r="Q240" s="26" t="s">
        <v>340</v>
      </c>
      <c r="R240" s="26" t="s">
        <v>50</v>
      </c>
      <c r="S240" s="26" t="s">
        <v>49</v>
      </c>
      <c r="T240" s="26" t="s">
        <v>773</v>
      </c>
      <c r="U240" s="26" t="s">
        <v>947</v>
      </c>
      <c r="V240" s="26" t="s">
        <v>308</v>
      </c>
      <c r="W240" s="26" t="s">
        <v>340</v>
      </c>
      <c r="X240" s="26" t="s">
        <v>340</v>
      </c>
      <c r="Y240" s="26" t="s">
        <v>308</v>
      </c>
      <c r="Z240" s="26" t="s">
        <v>592</v>
      </c>
      <c r="AA240" s="26" t="s">
        <v>592</v>
      </c>
      <c r="AB240" s="26" t="s">
        <v>316</v>
      </c>
      <c r="AC240" s="26" t="s">
        <v>1962</v>
      </c>
      <c r="AD240" s="26" t="s">
        <v>2169</v>
      </c>
      <c r="AE240" s="26" t="s">
        <v>1144</v>
      </c>
      <c r="AF240" s="26" t="s">
        <v>592</v>
      </c>
      <c r="AG240" s="26" t="s">
        <v>701</v>
      </c>
      <c r="AH240" s="26" t="s">
        <v>592</v>
      </c>
    </row>
    <row r="241" spans="2:34" x14ac:dyDescent="0.45">
      <c r="B241" s="26" t="s">
        <v>1289</v>
      </c>
      <c r="C241" s="26" t="s">
        <v>1400</v>
      </c>
      <c r="D241" s="26" t="s">
        <v>723</v>
      </c>
      <c r="E241" s="26" t="s">
        <v>770</v>
      </c>
      <c r="F241" s="26" t="s">
        <v>327</v>
      </c>
      <c r="G241" s="26" t="s">
        <v>42</v>
      </c>
      <c r="H241" s="26" t="s">
        <v>42</v>
      </c>
      <c r="I241" s="26" t="s">
        <v>340</v>
      </c>
      <c r="J241" s="26" t="s">
        <v>340</v>
      </c>
      <c r="K241" s="26" t="s">
        <v>340</v>
      </c>
      <c r="L241" s="26" t="s">
        <v>340</v>
      </c>
      <c r="M241" s="26" t="s">
        <v>340</v>
      </c>
      <c r="N241" s="26" t="s">
        <v>340</v>
      </c>
      <c r="O241" s="26" t="s">
        <v>340</v>
      </c>
      <c r="P241" s="26" t="s">
        <v>592</v>
      </c>
      <c r="Q241" s="26" t="s">
        <v>340</v>
      </c>
      <c r="R241" s="26" t="s">
        <v>314</v>
      </c>
      <c r="S241" s="26" t="s">
        <v>49</v>
      </c>
      <c r="T241" s="26" t="s">
        <v>970</v>
      </c>
      <c r="U241" s="26" t="s">
        <v>2693</v>
      </c>
      <c r="V241" s="26" t="s">
        <v>308</v>
      </c>
      <c r="W241" s="26" t="s">
        <v>340</v>
      </c>
      <c r="X241" s="26" t="s">
        <v>340</v>
      </c>
      <c r="Y241" s="26" t="s">
        <v>308</v>
      </c>
      <c r="Z241" s="26" t="s">
        <v>592</v>
      </c>
      <c r="AA241" s="26" t="s">
        <v>592</v>
      </c>
      <c r="AB241" s="26" t="s">
        <v>316</v>
      </c>
      <c r="AC241" s="26" t="s">
        <v>1962</v>
      </c>
      <c r="AD241" s="26" t="s">
        <v>2169</v>
      </c>
      <c r="AE241" s="26" t="s">
        <v>1144</v>
      </c>
      <c r="AF241" s="26" t="s">
        <v>592</v>
      </c>
      <c r="AG241" s="26" t="s">
        <v>762</v>
      </c>
      <c r="AH241" s="26" t="s">
        <v>592</v>
      </c>
    </row>
    <row r="242" spans="2:34" x14ac:dyDescent="0.45">
      <c r="B242" s="26" t="s">
        <v>1291</v>
      </c>
      <c r="C242" s="26" t="s">
        <v>1594</v>
      </c>
      <c r="D242" s="26" t="s">
        <v>589</v>
      </c>
      <c r="E242" s="26" t="s">
        <v>610</v>
      </c>
      <c r="F242" s="26" t="s">
        <v>326</v>
      </c>
      <c r="G242" s="26" t="s">
        <v>43</v>
      </c>
      <c r="H242" s="26" t="s">
        <v>308</v>
      </c>
      <c r="I242" s="26" t="s">
        <v>340</v>
      </c>
      <c r="J242" s="26" t="s">
        <v>340</v>
      </c>
      <c r="K242" s="26" t="s">
        <v>340</v>
      </c>
      <c r="L242" s="26" t="s">
        <v>340</v>
      </c>
      <c r="M242" s="26" t="s">
        <v>340</v>
      </c>
      <c r="N242" s="26" t="s">
        <v>40</v>
      </c>
      <c r="O242" s="26" t="s">
        <v>44</v>
      </c>
      <c r="P242" s="26" t="s">
        <v>636</v>
      </c>
      <c r="Q242" s="26" t="s">
        <v>340</v>
      </c>
      <c r="R242" s="26" t="s">
        <v>51</v>
      </c>
      <c r="S242" s="26" t="s">
        <v>46</v>
      </c>
      <c r="T242" s="26" t="s">
        <v>960</v>
      </c>
      <c r="U242" s="26" t="s">
        <v>999</v>
      </c>
      <c r="V242" s="26" t="s">
        <v>308</v>
      </c>
      <c r="W242" s="26" t="s">
        <v>340</v>
      </c>
      <c r="X242" s="26" t="s">
        <v>340</v>
      </c>
      <c r="Y242" s="26" t="s">
        <v>308</v>
      </c>
      <c r="Z242" s="26" t="s">
        <v>592</v>
      </c>
      <c r="AA242" s="26" t="s">
        <v>592</v>
      </c>
      <c r="AB242" s="26" t="s">
        <v>316</v>
      </c>
      <c r="AC242" s="26" t="s">
        <v>2188</v>
      </c>
      <c r="AD242" s="26" t="s">
        <v>2188</v>
      </c>
      <c r="AE242" s="26" t="s">
        <v>310</v>
      </c>
      <c r="AF242" s="26" t="s">
        <v>592</v>
      </c>
      <c r="AG242" s="26" t="s">
        <v>827</v>
      </c>
      <c r="AH242" s="26" t="s">
        <v>592</v>
      </c>
    </row>
    <row r="243" spans="2:34" x14ac:dyDescent="0.45">
      <c r="B243" s="26" t="s">
        <v>764</v>
      </c>
      <c r="C243" s="26" t="s">
        <v>1278</v>
      </c>
      <c r="D243" s="26" t="s">
        <v>246</v>
      </c>
      <c r="E243" s="26" t="s">
        <v>610</v>
      </c>
      <c r="F243" s="26" t="s">
        <v>326</v>
      </c>
      <c r="G243" s="26" t="s">
        <v>44</v>
      </c>
      <c r="H243" s="26" t="s">
        <v>308</v>
      </c>
      <c r="I243" s="26" t="s">
        <v>340</v>
      </c>
      <c r="J243" s="26" t="s">
        <v>340</v>
      </c>
      <c r="K243" s="26" t="s">
        <v>340</v>
      </c>
      <c r="L243" s="26" t="s">
        <v>340</v>
      </c>
      <c r="M243" s="26" t="s">
        <v>340</v>
      </c>
      <c r="N243" s="26" t="s">
        <v>340</v>
      </c>
      <c r="O243" s="26" t="s">
        <v>340</v>
      </c>
      <c r="P243" s="26" t="s">
        <v>592</v>
      </c>
      <c r="Q243" s="26" t="s">
        <v>340</v>
      </c>
      <c r="R243" s="26" t="s">
        <v>43</v>
      </c>
      <c r="S243" s="26" t="s">
        <v>41</v>
      </c>
      <c r="T243" s="26" t="s">
        <v>668</v>
      </c>
      <c r="U243" s="26" t="s">
        <v>1961</v>
      </c>
      <c r="V243" s="26" t="s">
        <v>40</v>
      </c>
      <c r="W243" s="26" t="s">
        <v>340</v>
      </c>
      <c r="X243" s="26" t="s">
        <v>340</v>
      </c>
      <c r="Y243" s="26" t="s">
        <v>40</v>
      </c>
      <c r="Z243" s="26" t="s">
        <v>592</v>
      </c>
      <c r="AA243" s="26" t="s">
        <v>592</v>
      </c>
      <c r="AB243" s="26" t="s">
        <v>316</v>
      </c>
      <c r="AC243" s="26" t="s">
        <v>1958</v>
      </c>
      <c r="AD243" s="26" t="s">
        <v>1958</v>
      </c>
      <c r="AE243" s="26" t="s">
        <v>312</v>
      </c>
      <c r="AF243" s="26" t="s">
        <v>592</v>
      </c>
      <c r="AG243" s="26" t="s">
        <v>922</v>
      </c>
      <c r="AH243" s="26" t="s">
        <v>592</v>
      </c>
    </row>
    <row r="244" spans="2:34" x14ac:dyDescent="0.45">
      <c r="B244" s="26" t="s">
        <v>1297</v>
      </c>
      <c r="C244" s="26" t="s">
        <v>1185</v>
      </c>
      <c r="D244" s="26" t="s">
        <v>241</v>
      </c>
      <c r="E244" s="26" t="s">
        <v>670</v>
      </c>
      <c r="F244" s="26" t="s">
        <v>336</v>
      </c>
      <c r="G244" s="26" t="s">
        <v>40</v>
      </c>
      <c r="H244" s="26" t="s">
        <v>40</v>
      </c>
      <c r="I244" s="26" t="s">
        <v>323</v>
      </c>
      <c r="J244" s="26" t="s">
        <v>662</v>
      </c>
      <c r="K244" s="26" t="s">
        <v>1186</v>
      </c>
      <c r="L244" s="26" t="s">
        <v>40</v>
      </c>
      <c r="M244" s="26" t="s">
        <v>340</v>
      </c>
      <c r="N244" s="26" t="s">
        <v>40</v>
      </c>
      <c r="O244" s="26" t="s">
        <v>41</v>
      </c>
      <c r="P244" s="26" t="s">
        <v>818</v>
      </c>
      <c r="Q244" s="26" t="s">
        <v>340</v>
      </c>
      <c r="R244" s="26" t="s">
        <v>340</v>
      </c>
      <c r="S244" s="26" t="s">
        <v>340</v>
      </c>
      <c r="T244" s="26" t="s">
        <v>340</v>
      </c>
      <c r="U244" s="26" t="s">
        <v>592</v>
      </c>
      <c r="V244" s="26" t="s">
        <v>340</v>
      </c>
      <c r="W244" s="26" t="s">
        <v>340</v>
      </c>
      <c r="X244" s="26" t="s">
        <v>340</v>
      </c>
      <c r="Y244" s="26" t="s">
        <v>340</v>
      </c>
      <c r="Z244" s="26" t="s">
        <v>592</v>
      </c>
      <c r="AA244" s="26" t="s">
        <v>592</v>
      </c>
      <c r="AB244" s="26" t="s">
        <v>314</v>
      </c>
      <c r="AC244" s="26" t="s">
        <v>315</v>
      </c>
      <c r="AD244" s="26" t="s">
        <v>315</v>
      </c>
      <c r="AE244" s="26" t="s">
        <v>315</v>
      </c>
      <c r="AF244" s="26" t="s">
        <v>592</v>
      </c>
      <c r="AG244" s="26" t="s">
        <v>785</v>
      </c>
      <c r="AH244" s="26" t="s">
        <v>592</v>
      </c>
    </row>
    <row r="245" spans="2:34" x14ac:dyDescent="0.45">
      <c r="B245" s="26" t="s">
        <v>1299</v>
      </c>
      <c r="C245" s="26" t="s">
        <v>2694</v>
      </c>
      <c r="D245" s="26" t="s">
        <v>250</v>
      </c>
      <c r="E245" s="26" t="s">
        <v>610</v>
      </c>
      <c r="F245" s="26" t="s">
        <v>329</v>
      </c>
      <c r="G245" s="26" t="s">
        <v>308</v>
      </c>
      <c r="H245" s="26" t="s">
        <v>308</v>
      </c>
      <c r="I245" s="26" t="s">
        <v>340</v>
      </c>
      <c r="J245" s="26" t="s">
        <v>340</v>
      </c>
      <c r="K245" s="26" t="s">
        <v>340</v>
      </c>
      <c r="L245" s="26" t="s">
        <v>340</v>
      </c>
      <c r="M245" s="26" t="s">
        <v>340</v>
      </c>
      <c r="N245" s="26" t="s">
        <v>340</v>
      </c>
      <c r="O245" s="26" t="s">
        <v>340</v>
      </c>
      <c r="P245" s="26" t="s">
        <v>592</v>
      </c>
      <c r="Q245" s="26" t="s">
        <v>340</v>
      </c>
      <c r="R245" s="26" t="s">
        <v>47</v>
      </c>
      <c r="S245" s="26" t="s">
        <v>44</v>
      </c>
      <c r="T245" s="26" t="s">
        <v>762</v>
      </c>
      <c r="U245" s="26" t="s">
        <v>1178</v>
      </c>
      <c r="V245" s="26" t="s">
        <v>40</v>
      </c>
      <c r="W245" s="26" t="s">
        <v>340</v>
      </c>
      <c r="X245" s="26" t="s">
        <v>340</v>
      </c>
      <c r="Y245" s="26" t="s">
        <v>40</v>
      </c>
      <c r="Z245" s="26" t="s">
        <v>592</v>
      </c>
      <c r="AA245" s="26" t="s">
        <v>592</v>
      </c>
      <c r="AB245" s="26" t="s">
        <v>314</v>
      </c>
      <c r="AC245" s="26" t="s">
        <v>1119</v>
      </c>
      <c r="AD245" s="26" t="s">
        <v>1119</v>
      </c>
      <c r="AE245" s="26" t="s">
        <v>2695</v>
      </c>
      <c r="AF245" s="26" t="s">
        <v>592</v>
      </c>
      <c r="AG245" s="26" t="s">
        <v>709</v>
      </c>
      <c r="AH245" s="26" t="s">
        <v>592</v>
      </c>
    </row>
    <row r="246" spans="2:34" x14ac:dyDescent="0.45">
      <c r="B246" s="26" t="s">
        <v>739</v>
      </c>
      <c r="C246" s="26" t="s">
        <v>1259</v>
      </c>
      <c r="D246" s="26" t="s">
        <v>265</v>
      </c>
      <c r="E246" s="26" t="s">
        <v>617</v>
      </c>
      <c r="F246" s="26" t="s">
        <v>331</v>
      </c>
      <c r="G246" s="26" t="s">
        <v>44</v>
      </c>
      <c r="H246" s="26" t="s">
        <v>340</v>
      </c>
      <c r="I246" s="26" t="s">
        <v>340</v>
      </c>
      <c r="J246" s="26" t="s">
        <v>340</v>
      </c>
      <c r="K246" s="26" t="s">
        <v>340</v>
      </c>
      <c r="L246" s="26" t="s">
        <v>340</v>
      </c>
      <c r="M246" s="26" t="s">
        <v>340</v>
      </c>
      <c r="N246" s="26" t="s">
        <v>662</v>
      </c>
      <c r="O246" s="26" t="s">
        <v>927</v>
      </c>
      <c r="P246" s="26" t="s">
        <v>782</v>
      </c>
      <c r="Q246" s="26" t="s">
        <v>340</v>
      </c>
      <c r="R246" s="26" t="s">
        <v>43</v>
      </c>
      <c r="S246" s="26" t="s">
        <v>42</v>
      </c>
      <c r="T246" s="26" t="s">
        <v>48</v>
      </c>
      <c r="U246" s="26" t="s">
        <v>2204</v>
      </c>
      <c r="V246" s="26" t="s">
        <v>340</v>
      </c>
      <c r="W246" s="26" t="s">
        <v>340</v>
      </c>
      <c r="X246" s="26" t="s">
        <v>340</v>
      </c>
      <c r="Y246" s="26" t="s">
        <v>340</v>
      </c>
      <c r="Z246" s="26" t="s">
        <v>592</v>
      </c>
      <c r="AA246" s="26" t="s">
        <v>592</v>
      </c>
      <c r="AB246" s="26" t="s">
        <v>314</v>
      </c>
      <c r="AC246" s="26" t="s">
        <v>2038</v>
      </c>
      <c r="AD246" s="26" t="s">
        <v>1875</v>
      </c>
      <c r="AE246" s="26" t="s">
        <v>389</v>
      </c>
      <c r="AF246" s="26" t="s">
        <v>592</v>
      </c>
      <c r="AG246" s="26" t="s">
        <v>695</v>
      </c>
      <c r="AH246" s="26" t="s">
        <v>592</v>
      </c>
    </row>
    <row r="247" spans="2:34" x14ac:dyDescent="0.45">
      <c r="B247" s="26" t="s">
        <v>951</v>
      </c>
      <c r="C247" s="26" t="s">
        <v>1209</v>
      </c>
      <c r="D247" s="26" t="s">
        <v>252</v>
      </c>
      <c r="E247" s="26" t="s">
        <v>617</v>
      </c>
      <c r="F247" s="26" t="s">
        <v>331</v>
      </c>
      <c r="G247" s="26" t="s">
        <v>42</v>
      </c>
      <c r="H247" s="26" t="s">
        <v>340</v>
      </c>
      <c r="I247" s="26" t="s">
        <v>340</v>
      </c>
      <c r="J247" s="26" t="s">
        <v>340</v>
      </c>
      <c r="K247" s="26" t="s">
        <v>340</v>
      </c>
      <c r="L247" s="26" t="s">
        <v>340</v>
      </c>
      <c r="M247" s="26" t="s">
        <v>340</v>
      </c>
      <c r="N247" s="26" t="s">
        <v>320</v>
      </c>
      <c r="O247" s="26" t="s">
        <v>687</v>
      </c>
      <c r="P247" s="26" t="s">
        <v>2696</v>
      </c>
      <c r="Q247" s="26" t="s">
        <v>340</v>
      </c>
      <c r="R247" s="26" t="s">
        <v>47</v>
      </c>
      <c r="S247" s="26" t="s">
        <v>45</v>
      </c>
      <c r="T247" s="26" t="s">
        <v>697</v>
      </c>
      <c r="U247" s="26" t="s">
        <v>2697</v>
      </c>
      <c r="V247" s="26" t="s">
        <v>308</v>
      </c>
      <c r="W247" s="26" t="s">
        <v>40</v>
      </c>
      <c r="X247" s="26" t="s">
        <v>308</v>
      </c>
      <c r="Y247" s="26" t="s">
        <v>308</v>
      </c>
      <c r="Z247" s="26" t="s">
        <v>592</v>
      </c>
      <c r="AA247" s="26" t="s">
        <v>592</v>
      </c>
      <c r="AB247" s="26" t="s">
        <v>314</v>
      </c>
      <c r="AC247" s="26" t="s">
        <v>1179</v>
      </c>
      <c r="AD247" s="26" t="s">
        <v>2194</v>
      </c>
      <c r="AE247" s="26" t="s">
        <v>556</v>
      </c>
      <c r="AF247" s="26" t="s">
        <v>592</v>
      </c>
      <c r="AG247" s="26" t="s">
        <v>655</v>
      </c>
      <c r="AH247" s="26" t="s">
        <v>592</v>
      </c>
    </row>
    <row r="248" spans="2:34" x14ac:dyDescent="0.45">
      <c r="B248" s="26" t="s">
        <v>1305</v>
      </c>
      <c r="C248" s="26" t="s">
        <v>1435</v>
      </c>
      <c r="D248" s="26" t="s">
        <v>259</v>
      </c>
      <c r="E248" s="26" t="s">
        <v>770</v>
      </c>
      <c r="F248" s="26" t="s">
        <v>327</v>
      </c>
      <c r="G248" s="26" t="s">
        <v>43</v>
      </c>
      <c r="H248" s="26" t="s">
        <v>42</v>
      </c>
      <c r="I248" s="26" t="s">
        <v>340</v>
      </c>
      <c r="J248" s="26" t="s">
        <v>340</v>
      </c>
      <c r="K248" s="26" t="s">
        <v>340</v>
      </c>
      <c r="L248" s="26" t="s">
        <v>340</v>
      </c>
      <c r="M248" s="26" t="s">
        <v>340</v>
      </c>
      <c r="N248" s="26" t="s">
        <v>340</v>
      </c>
      <c r="O248" s="26" t="s">
        <v>340</v>
      </c>
      <c r="P248" s="26" t="s">
        <v>592</v>
      </c>
      <c r="Q248" s="26" t="s">
        <v>340</v>
      </c>
      <c r="R248" s="26" t="s">
        <v>51</v>
      </c>
      <c r="S248" s="26" t="s">
        <v>46</v>
      </c>
      <c r="T248" s="26" t="s">
        <v>776</v>
      </c>
      <c r="U248" s="26" t="s">
        <v>1307</v>
      </c>
      <c r="V248" s="26" t="s">
        <v>308</v>
      </c>
      <c r="W248" s="26" t="s">
        <v>308</v>
      </c>
      <c r="X248" s="26" t="s">
        <v>340</v>
      </c>
      <c r="Y248" s="26" t="s">
        <v>308</v>
      </c>
      <c r="Z248" s="26" t="s">
        <v>308</v>
      </c>
      <c r="AA248" s="26" t="s">
        <v>592</v>
      </c>
      <c r="AB248" s="26" t="s">
        <v>314</v>
      </c>
      <c r="AC248" s="26" t="s">
        <v>1112</v>
      </c>
      <c r="AD248" s="26" t="s">
        <v>1112</v>
      </c>
      <c r="AE248" s="26" t="s">
        <v>1953</v>
      </c>
      <c r="AF248" s="26" t="s">
        <v>592</v>
      </c>
      <c r="AG248" s="26" t="s">
        <v>758</v>
      </c>
      <c r="AH248" s="26" t="s">
        <v>592</v>
      </c>
    </row>
    <row r="249" spans="2:34" x14ac:dyDescent="0.45">
      <c r="B249" s="26" t="s">
        <v>54</v>
      </c>
      <c r="C249" s="26" t="s">
        <v>593</v>
      </c>
      <c r="D249" s="26" t="s">
        <v>55</v>
      </c>
      <c r="E249" s="26" t="s">
        <v>594</v>
      </c>
      <c r="F249" s="26" t="s">
        <v>595</v>
      </c>
      <c r="G249" s="26" t="s">
        <v>56</v>
      </c>
      <c r="H249" s="26" t="s">
        <v>596</v>
      </c>
      <c r="I249" s="26" t="s">
        <v>64</v>
      </c>
      <c r="J249" s="26" t="s">
        <v>65</v>
      </c>
      <c r="K249" s="26" t="s">
        <v>58</v>
      </c>
      <c r="L249" s="26" t="s">
        <v>66</v>
      </c>
      <c r="M249" s="26" t="s">
        <v>67</v>
      </c>
      <c r="N249" s="26" t="s">
        <v>65</v>
      </c>
      <c r="O249" s="26" t="s">
        <v>58</v>
      </c>
      <c r="P249" s="26" t="s">
        <v>69</v>
      </c>
      <c r="Q249" s="26" t="s">
        <v>66</v>
      </c>
      <c r="R249" s="26" t="s">
        <v>597</v>
      </c>
      <c r="S249" s="26" t="s">
        <v>598</v>
      </c>
      <c r="T249" s="26" t="s">
        <v>58</v>
      </c>
      <c r="U249" s="26" t="s">
        <v>599</v>
      </c>
      <c r="V249" s="26" t="s">
        <v>66</v>
      </c>
      <c r="W249" s="26" t="s">
        <v>157</v>
      </c>
      <c r="X249" s="26" t="s">
        <v>62</v>
      </c>
      <c r="Y249" s="26" t="s">
        <v>66</v>
      </c>
      <c r="Z249" s="26" t="s">
        <v>147</v>
      </c>
      <c r="AA249" s="26" t="s">
        <v>600</v>
      </c>
      <c r="AB249" s="26" t="s">
        <v>601</v>
      </c>
      <c r="AC249" s="26" t="s">
        <v>602</v>
      </c>
      <c r="AD249" s="26" t="s">
        <v>603</v>
      </c>
      <c r="AE249" s="26" t="s">
        <v>604</v>
      </c>
      <c r="AF249" s="26" t="s">
        <v>605</v>
      </c>
      <c r="AG249" s="26" t="s">
        <v>606</v>
      </c>
      <c r="AH249" s="26" t="s">
        <v>607</v>
      </c>
    </row>
    <row r="250" spans="2:34" x14ac:dyDescent="0.45">
      <c r="B250" s="26" t="s">
        <v>1308</v>
      </c>
      <c r="C250" s="26" t="s">
        <v>1343</v>
      </c>
      <c r="D250" s="26" t="s">
        <v>242</v>
      </c>
      <c r="E250" s="26" t="s">
        <v>617</v>
      </c>
      <c r="F250" s="26" t="s">
        <v>331</v>
      </c>
      <c r="G250" s="26" t="s">
        <v>44</v>
      </c>
      <c r="H250" s="26" t="s">
        <v>340</v>
      </c>
      <c r="I250" s="26" t="s">
        <v>340</v>
      </c>
      <c r="J250" s="26" t="s">
        <v>340</v>
      </c>
      <c r="K250" s="26" t="s">
        <v>340</v>
      </c>
      <c r="L250" s="26" t="s">
        <v>340</v>
      </c>
      <c r="M250" s="26" t="s">
        <v>340</v>
      </c>
      <c r="N250" s="26" t="s">
        <v>323</v>
      </c>
      <c r="O250" s="26" t="s">
        <v>884</v>
      </c>
      <c r="P250" s="26" t="s">
        <v>2698</v>
      </c>
      <c r="Q250" s="26" t="s">
        <v>340</v>
      </c>
      <c r="R250" s="26" t="s">
        <v>326</v>
      </c>
      <c r="S250" s="26" t="s">
        <v>322</v>
      </c>
      <c r="T250" s="26" t="s">
        <v>631</v>
      </c>
      <c r="U250" s="26" t="s">
        <v>2699</v>
      </c>
      <c r="V250" s="26" t="s">
        <v>340</v>
      </c>
      <c r="W250" s="26" t="s">
        <v>340</v>
      </c>
      <c r="X250" s="26" t="s">
        <v>340</v>
      </c>
      <c r="Y250" s="26" t="s">
        <v>340</v>
      </c>
      <c r="Z250" s="26" t="s">
        <v>592</v>
      </c>
      <c r="AA250" s="26" t="s">
        <v>592</v>
      </c>
      <c r="AB250" s="26" t="s">
        <v>52</v>
      </c>
      <c r="AC250" s="26" t="s">
        <v>2190</v>
      </c>
      <c r="AD250" s="26" t="s">
        <v>2190</v>
      </c>
      <c r="AE250" s="26" t="s">
        <v>1040</v>
      </c>
      <c r="AF250" s="26" t="s">
        <v>592</v>
      </c>
      <c r="AG250" s="26" t="s">
        <v>613</v>
      </c>
      <c r="AH250" s="26" t="s">
        <v>592</v>
      </c>
    </row>
    <row r="251" spans="2:34" x14ac:dyDescent="0.45">
      <c r="B251" s="26" t="s">
        <v>1311</v>
      </c>
      <c r="C251" s="26" t="s">
        <v>1357</v>
      </c>
      <c r="D251" s="26" t="s">
        <v>583</v>
      </c>
      <c r="E251" s="26" t="s">
        <v>770</v>
      </c>
      <c r="F251" s="26" t="s">
        <v>326</v>
      </c>
      <c r="G251" s="26" t="s">
        <v>44</v>
      </c>
      <c r="H251" s="26" t="s">
        <v>53</v>
      </c>
      <c r="I251" s="26" t="s">
        <v>340</v>
      </c>
      <c r="J251" s="26" t="s">
        <v>340</v>
      </c>
      <c r="K251" s="26" t="s">
        <v>340</v>
      </c>
      <c r="L251" s="26" t="s">
        <v>340</v>
      </c>
      <c r="M251" s="26" t="s">
        <v>340</v>
      </c>
      <c r="N251" s="26" t="s">
        <v>340</v>
      </c>
      <c r="O251" s="26" t="s">
        <v>340</v>
      </c>
      <c r="P251" s="26" t="s">
        <v>592</v>
      </c>
      <c r="Q251" s="26" t="s">
        <v>340</v>
      </c>
      <c r="R251" s="26" t="s">
        <v>323</v>
      </c>
      <c r="S251" s="26" t="s">
        <v>316</v>
      </c>
      <c r="T251" s="26" t="s">
        <v>859</v>
      </c>
      <c r="U251" s="26" t="s">
        <v>2700</v>
      </c>
      <c r="V251" s="26" t="s">
        <v>340</v>
      </c>
      <c r="W251" s="26" t="s">
        <v>340</v>
      </c>
      <c r="X251" s="26" t="s">
        <v>340</v>
      </c>
      <c r="Y251" s="26" t="s">
        <v>340</v>
      </c>
      <c r="Z251" s="26" t="s">
        <v>592</v>
      </c>
      <c r="AA251" s="26" t="s">
        <v>592</v>
      </c>
      <c r="AB251" s="26" t="s">
        <v>52</v>
      </c>
      <c r="AC251" s="26" t="s">
        <v>2658</v>
      </c>
      <c r="AD251" s="26" t="s">
        <v>2701</v>
      </c>
      <c r="AE251" s="26" t="s">
        <v>1959</v>
      </c>
      <c r="AF251" s="26" t="s">
        <v>592</v>
      </c>
      <c r="AG251" s="26" t="s">
        <v>747</v>
      </c>
      <c r="AH251" s="26" t="s">
        <v>592</v>
      </c>
    </row>
    <row r="252" spans="2:34" x14ac:dyDescent="0.45">
      <c r="B252" s="26" t="s">
        <v>1313</v>
      </c>
      <c r="C252" s="26" t="s">
        <v>1200</v>
      </c>
      <c r="D252" s="26" t="s">
        <v>252</v>
      </c>
      <c r="E252" s="26" t="s">
        <v>617</v>
      </c>
      <c r="F252" s="26" t="s">
        <v>339</v>
      </c>
      <c r="G252" s="26" t="s">
        <v>40</v>
      </c>
      <c r="H252" s="26" t="s">
        <v>40</v>
      </c>
      <c r="I252" s="26" t="s">
        <v>340</v>
      </c>
      <c r="J252" s="26" t="s">
        <v>340</v>
      </c>
      <c r="K252" s="26" t="s">
        <v>340</v>
      </c>
      <c r="L252" s="26" t="s">
        <v>340</v>
      </c>
      <c r="M252" s="26" t="s">
        <v>340</v>
      </c>
      <c r="N252" s="26" t="s">
        <v>50</v>
      </c>
      <c r="O252" s="26" t="s">
        <v>682</v>
      </c>
      <c r="P252" s="26" t="s">
        <v>1201</v>
      </c>
      <c r="Q252" s="26" t="s">
        <v>340</v>
      </c>
      <c r="R252" s="26" t="s">
        <v>53</v>
      </c>
      <c r="S252" s="26" t="s">
        <v>41</v>
      </c>
      <c r="T252" s="26" t="s">
        <v>747</v>
      </c>
      <c r="U252" s="26" t="s">
        <v>1202</v>
      </c>
      <c r="V252" s="26" t="s">
        <v>308</v>
      </c>
      <c r="W252" s="26" t="s">
        <v>340</v>
      </c>
      <c r="X252" s="26" t="s">
        <v>340</v>
      </c>
      <c r="Y252" s="26" t="s">
        <v>308</v>
      </c>
      <c r="Z252" s="26" t="s">
        <v>592</v>
      </c>
      <c r="AA252" s="26" t="s">
        <v>592</v>
      </c>
      <c r="AB252" s="26" t="s">
        <v>52</v>
      </c>
      <c r="AC252" s="26" t="s">
        <v>389</v>
      </c>
      <c r="AD252" s="26" t="s">
        <v>389</v>
      </c>
      <c r="AE252" s="26" t="s">
        <v>536</v>
      </c>
      <c r="AF252" s="26" t="s">
        <v>592</v>
      </c>
      <c r="AG252" s="26" t="s">
        <v>680</v>
      </c>
      <c r="AH252" s="26" t="s">
        <v>592</v>
      </c>
    </row>
    <row r="253" spans="2:34" x14ac:dyDescent="0.45">
      <c r="B253" s="26" t="s">
        <v>1315</v>
      </c>
      <c r="C253" s="26" t="s">
        <v>1205</v>
      </c>
      <c r="D253" s="26" t="s">
        <v>267</v>
      </c>
      <c r="E253" s="26" t="s">
        <v>610</v>
      </c>
      <c r="F253" s="26" t="s">
        <v>337</v>
      </c>
      <c r="G253" s="26" t="s">
        <v>41</v>
      </c>
      <c r="H253" s="26" t="s">
        <v>41</v>
      </c>
      <c r="I253" s="26" t="s">
        <v>340</v>
      </c>
      <c r="J253" s="26" t="s">
        <v>340</v>
      </c>
      <c r="K253" s="26" t="s">
        <v>340</v>
      </c>
      <c r="L253" s="26" t="s">
        <v>340</v>
      </c>
      <c r="M253" s="26" t="s">
        <v>340</v>
      </c>
      <c r="N253" s="26" t="s">
        <v>340</v>
      </c>
      <c r="O253" s="26" t="s">
        <v>340</v>
      </c>
      <c r="P253" s="26" t="s">
        <v>592</v>
      </c>
      <c r="Q253" s="26" t="s">
        <v>340</v>
      </c>
      <c r="R253" s="26" t="s">
        <v>316</v>
      </c>
      <c r="S253" s="26" t="s">
        <v>47</v>
      </c>
      <c r="T253" s="26" t="s">
        <v>859</v>
      </c>
      <c r="U253" s="26" t="s">
        <v>1206</v>
      </c>
      <c r="V253" s="26" t="s">
        <v>340</v>
      </c>
      <c r="W253" s="26" t="s">
        <v>340</v>
      </c>
      <c r="X253" s="26" t="s">
        <v>340</v>
      </c>
      <c r="Y253" s="26" t="s">
        <v>340</v>
      </c>
      <c r="Z253" s="26" t="s">
        <v>592</v>
      </c>
      <c r="AA253" s="26" t="s">
        <v>592</v>
      </c>
      <c r="AB253" s="26" t="s">
        <v>52</v>
      </c>
      <c r="AC253" s="26" t="s">
        <v>542</v>
      </c>
      <c r="AD253" s="26" t="s">
        <v>1207</v>
      </c>
      <c r="AE253" s="26" t="s">
        <v>1198</v>
      </c>
      <c r="AF253" s="26" t="s">
        <v>592</v>
      </c>
      <c r="AG253" s="26" t="s">
        <v>949</v>
      </c>
      <c r="AH253" s="26" t="s">
        <v>592</v>
      </c>
    </row>
    <row r="254" spans="2:34" x14ac:dyDescent="0.45">
      <c r="B254" s="26" t="s">
        <v>790</v>
      </c>
      <c r="C254" s="26" t="s">
        <v>1327</v>
      </c>
      <c r="D254" s="26" t="s">
        <v>237</v>
      </c>
      <c r="E254" s="26" t="s">
        <v>610</v>
      </c>
      <c r="F254" s="26" t="s">
        <v>335</v>
      </c>
      <c r="G254" s="26" t="s">
        <v>53</v>
      </c>
      <c r="H254" s="26" t="s">
        <v>53</v>
      </c>
      <c r="I254" s="26" t="s">
        <v>340</v>
      </c>
      <c r="J254" s="26" t="s">
        <v>340</v>
      </c>
      <c r="K254" s="26" t="s">
        <v>340</v>
      </c>
      <c r="L254" s="26" t="s">
        <v>340</v>
      </c>
      <c r="M254" s="26" t="s">
        <v>340</v>
      </c>
      <c r="N254" s="26" t="s">
        <v>340</v>
      </c>
      <c r="O254" s="26" t="s">
        <v>340</v>
      </c>
      <c r="P254" s="26" t="s">
        <v>592</v>
      </c>
      <c r="Q254" s="26" t="s">
        <v>340</v>
      </c>
      <c r="R254" s="26" t="s">
        <v>323</v>
      </c>
      <c r="S254" s="26" t="s">
        <v>47</v>
      </c>
      <c r="T254" s="26" t="s">
        <v>1108</v>
      </c>
      <c r="U254" s="26" t="s">
        <v>2702</v>
      </c>
      <c r="V254" s="26" t="s">
        <v>340</v>
      </c>
      <c r="W254" s="26" t="s">
        <v>340</v>
      </c>
      <c r="X254" s="26" t="s">
        <v>340</v>
      </c>
      <c r="Y254" s="26" t="s">
        <v>340</v>
      </c>
      <c r="Z254" s="26" t="s">
        <v>592</v>
      </c>
      <c r="AA254" s="26" t="s">
        <v>592</v>
      </c>
      <c r="AB254" s="26" t="s">
        <v>52</v>
      </c>
      <c r="AC254" s="26" t="s">
        <v>2703</v>
      </c>
      <c r="AD254" s="26" t="s">
        <v>2037</v>
      </c>
      <c r="AE254" s="26" t="s">
        <v>2695</v>
      </c>
      <c r="AF254" s="26" t="s">
        <v>592</v>
      </c>
      <c r="AG254" s="26" t="s">
        <v>673</v>
      </c>
      <c r="AH254" s="26" t="s">
        <v>592</v>
      </c>
    </row>
    <row r="255" spans="2:34" x14ac:dyDescent="0.45">
      <c r="B255" s="26" t="s">
        <v>805</v>
      </c>
      <c r="C255" s="26" t="s">
        <v>1208</v>
      </c>
      <c r="D255" s="26" t="s">
        <v>238</v>
      </c>
      <c r="E255" s="26" t="s">
        <v>610</v>
      </c>
      <c r="F255" s="26" t="s">
        <v>329</v>
      </c>
      <c r="G255" s="26" t="s">
        <v>42</v>
      </c>
      <c r="H255" s="26" t="s">
        <v>308</v>
      </c>
      <c r="I255" s="26" t="s">
        <v>340</v>
      </c>
      <c r="J255" s="26" t="s">
        <v>340</v>
      </c>
      <c r="K255" s="26" t="s">
        <v>340</v>
      </c>
      <c r="L255" s="26" t="s">
        <v>340</v>
      </c>
      <c r="M255" s="26" t="s">
        <v>340</v>
      </c>
      <c r="N255" s="26" t="s">
        <v>42</v>
      </c>
      <c r="O255" s="26" t="s">
        <v>329</v>
      </c>
      <c r="P255" s="26" t="s">
        <v>724</v>
      </c>
      <c r="Q255" s="26" t="s">
        <v>308</v>
      </c>
      <c r="R255" s="26" t="s">
        <v>44</v>
      </c>
      <c r="S255" s="26" t="s">
        <v>53</v>
      </c>
      <c r="T255" s="26" t="s">
        <v>641</v>
      </c>
      <c r="U255" s="26" t="s">
        <v>962</v>
      </c>
      <c r="V255" s="26" t="s">
        <v>340</v>
      </c>
      <c r="W255" s="26" t="s">
        <v>340</v>
      </c>
      <c r="X255" s="26" t="s">
        <v>340</v>
      </c>
      <c r="Y255" s="26" t="s">
        <v>308</v>
      </c>
      <c r="Z255" s="26" t="s">
        <v>592</v>
      </c>
      <c r="AA255" s="26" t="s">
        <v>592</v>
      </c>
      <c r="AB255" s="26" t="s">
        <v>52</v>
      </c>
      <c r="AC255" s="26" t="s">
        <v>312</v>
      </c>
      <c r="AD255" s="26" t="s">
        <v>312</v>
      </c>
      <c r="AE255" s="26" t="s">
        <v>393</v>
      </c>
      <c r="AF255" s="26" t="s">
        <v>592</v>
      </c>
      <c r="AG255" s="26" t="s">
        <v>952</v>
      </c>
      <c r="AH255" s="26" t="s">
        <v>592</v>
      </c>
    </row>
    <row r="256" spans="2:34" x14ac:dyDescent="0.45">
      <c r="B256" s="26" t="s">
        <v>718</v>
      </c>
      <c r="C256" s="26" t="s">
        <v>1217</v>
      </c>
      <c r="D256" s="26" t="s">
        <v>255</v>
      </c>
      <c r="E256" s="26" t="s">
        <v>610</v>
      </c>
      <c r="F256" s="26" t="s">
        <v>335</v>
      </c>
      <c r="G256" s="26" t="s">
        <v>42</v>
      </c>
      <c r="H256" s="26" t="s">
        <v>53</v>
      </c>
      <c r="I256" s="26" t="s">
        <v>340</v>
      </c>
      <c r="J256" s="26" t="s">
        <v>340</v>
      </c>
      <c r="K256" s="26" t="s">
        <v>340</v>
      </c>
      <c r="L256" s="26" t="s">
        <v>340</v>
      </c>
      <c r="M256" s="26" t="s">
        <v>340</v>
      </c>
      <c r="N256" s="26" t="s">
        <v>340</v>
      </c>
      <c r="O256" s="26" t="s">
        <v>340</v>
      </c>
      <c r="P256" s="26" t="s">
        <v>592</v>
      </c>
      <c r="Q256" s="26" t="s">
        <v>340</v>
      </c>
      <c r="R256" s="26" t="s">
        <v>318</v>
      </c>
      <c r="S256" s="26" t="s">
        <v>49</v>
      </c>
      <c r="T256" s="26" t="s">
        <v>711</v>
      </c>
      <c r="U256" s="26" t="s">
        <v>1964</v>
      </c>
      <c r="V256" s="26" t="s">
        <v>340</v>
      </c>
      <c r="W256" s="26" t="s">
        <v>308</v>
      </c>
      <c r="X256" s="26" t="s">
        <v>308</v>
      </c>
      <c r="Y256" s="26" t="s">
        <v>340</v>
      </c>
      <c r="Z256" s="26" t="s">
        <v>592</v>
      </c>
      <c r="AA256" s="26" t="s">
        <v>592</v>
      </c>
      <c r="AB256" s="26" t="s">
        <v>52</v>
      </c>
      <c r="AC256" s="26" t="s">
        <v>1057</v>
      </c>
      <c r="AD256" s="26" t="s">
        <v>1965</v>
      </c>
      <c r="AE256" s="26" t="s">
        <v>540</v>
      </c>
      <c r="AF256" s="26" t="s">
        <v>592</v>
      </c>
      <c r="AG256" s="26" t="s">
        <v>960</v>
      </c>
      <c r="AH256" s="26" t="s">
        <v>592</v>
      </c>
    </row>
    <row r="257" spans="2:34" x14ac:dyDescent="0.45">
      <c r="B257" s="26" t="s">
        <v>1324</v>
      </c>
      <c r="C257" s="26" t="s">
        <v>1245</v>
      </c>
      <c r="D257" s="26" t="s">
        <v>245</v>
      </c>
      <c r="E257" s="26" t="s">
        <v>610</v>
      </c>
      <c r="F257" s="26" t="s">
        <v>331</v>
      </c>
      <c r="G257" s="26" t="s">
        <v>44</v>
      </c>
      <c r="H257" s="26" t="s">
        <v>42</v>
      </c>
      <c r="I257" s="26" t="s">
        <v>340</v>
      </c>
      <c r="J257" s="26" t="s">
        <v>340</v>
      </c>
      <c r="K257" s="26" t="s">
        <v>340</v>
      </c>
      <c r="L257" s="26" t="s">
        <v>340</v>
      </c>
      <c r="M257" s="26" t="s">
        <v>340</v>
      </c>
      <c r="N257" s="26" t="s">
        <v>340</v>
      </c>
      <c r="O257" s="26" t="s">
        <v>340</v>
      </c>
      <c r="P257" s="26" t="s">
        <v>592</v>
      </c>
      <c r="Q257" s="26" t="s">
        <v>340</v>
      </c>
      <c r="R257" s="26" t="s">
        <v>325</v>
      </c>
      <c r="S257" s="26" t="s">
        <v>49</v>
      </c>
      <c r="T257" s="26" t="s">
        <v>919</v>
      </c>
      <c r="U257" s="26" t="s">
        <v>2158</v>
      </c>
      <c r="V257" s="26" t="s">
        <v>340</v>
      </c>
      <c r="W257" s="26" t="s">
        <v>340</v>
      </c>
      <c r="X257" s="26" t="s">
        <v>340</v>
      </c>
      <c r="Y257" s="26" t="s">
        <v>340</v>
      </c>
      <c r="Z257" s="26" t="s">
        <v>308</v>
      </c>
      <c r="AA257" s="26" t="s">
        <v>592</v>
      </c>
      <c r="AB257" s="26" t="s">
        <v>52</v>
      </c>
      <c r="AC257" s="26" t="s">
        <v>2704</v>
      </c>
      <c r="AD257" s="26" t="s">
        <v>1191</v>
      </c>
      <c r="AE257" s="26" t="s">
        <v>2038</v>
      </c>
      <c r="AF257" s="26" t="s">
        <v>592</v>
      </c>
      <c r="AG257" s="26" t="s">
        <v>917</v>
      </c>
      <c r="AH257" s="26" t="s">
        <v>592</v>
      </c>
    </row>
    <row r="258" spans="2:34" x14ac:dyDescent="0.45">
      <c r="B258" s="26" t="s">
        <v>1326</v>
      </c>
      <c r="C258" s="26" t="s">
        <v>1316</v>
      </c>
      <c r="D258" s="26" t="s">
        <v>590</v>
      </c>
      <c r="E258" s="26" t="s">
        <v>617</v>
      </c>
      <c r="F258" s="26" t="s">
        <v>331</v>
      </c>
      <c r="G258" s="26" t="s">
        <v>43</v>
      </c>
      <c r="H258" s="26" t="s">
        <v>340</v>
      </c>
      <c r="I258" s="26" t="s">
        <v>340</v>
      </c>
      <c r="J258" s="26" t="s">
        <v>340</v>
      </c>
      <c r="K258" s="26" t="s">
        <v>340</v>
      </c>
      <c r="L258" s="26" t="s">
        <v>340</v>
      </c>
      <c r="M258" s="26" t="s">
        <v>340</v>
      </c>
      <c r="N258" s="26" t="s">
        <v>45</v>
      </c>
      <c r="O258" s="26" t="s">
        <v>895</v>
      </c>
      <c r="P258" s="26" t="s">
        <v>1950</v>
      </c>
      <c r="Q258" s="26" t="s">
        <v>340</v>
      </c>
      <c r="R258" s="26" t="s">
        <v>53</v>
      </c>
      <c r="S258" s="26" t="s">
        <v>40</v>
      </c>
      <c r="T258" s="26" t="s">
        <v>50</v>
      </c>
      <c r="U258" s="26" t="s">
        <v>1317</v>
      </c>
      <c r="V258" s="26" t="s">
        <v>308</v>
      </c>
      <c r="W258" s="26" t="s">
        <v>308</v>
      </c>
      <c r="X258" s="26" t="s">
        <v>308</v>
      </c>
      <c r="Y258" s="26" t="s">
        <v>308</v>
      </c>
      <c r="Z258" s="26" t="s">
        <v>592</v>
      </c>
      <c r="AA258" s="26" t="s">
        <v>592</v>
      </c>
      <c r="AB258" s="26" t="s">
        <v>51</v>
      </c>
      <c r="AC258" s="26" t="s">
        <v>402</v>
      </c>
      <c r="AD258" s="26" t="s">
        <v>396</v>
      </c>
      <c r="AE258" s="26" t="s">
        <v>467</v>
      </c>
      <c r="AF258" s="26" t="s">
        <v>592</v>
      </c>
      <c r="AG258" s="26" t="s">
        <v>641</v>
      </c>
      <c r="AH258" s="26" t="s">
        <v>592</v>
      </c>
    </row>
    <row r="259" spans="2:34" x14ac:dyDescent="0.45">
      <c r="B259" s="26" t="s">
        <v>1328</v>
      </c>
      <c r="C259" s="26" t="s">
        <v>1353</v>
      </c>
      <c r="D259" s="26" t="s">
        <v>590</v>
      </c>
      <c r="E259" s="26" t="s">
        <v>610</v>
      </c>
      <c r="F259" s="26" t="s">
        <v>333</v>
      </c>
      <c r="G259" s="26" t="s">
        <v>44</v>
      </c>
      <c r="H259" s="26" t="s">
        <v>40</v>
      </c>
      <c r="I259" s="26" t="s">
        <v>340</v>
      </c>
      <c r="J259" s="26" t="s">
        <v>340</v>
      </c>
      <c r="K259" s="26" t="s">
        <v>340</v>
      </c>
      <c r="L259" s="26" t="s">
        <v>340</v>
      </c>
      <c r="M259" s="26" t="s">
        <v>340</v>
      </c>
      <c r="N259" s="26" t="s">
        <v>40</v>
      </c>
      <c r="O259" s="26" t="s">
        <v>46</v>
      </c>
      <c r="P259" s="26" t="s">
        <v>686</v>
      </c>
      <c r="Q259" s="26" t="s">
        <v>340</v>
      </c>
      <c r="R259" s="26" t="s">
        <v>314</v>
      </c>
      <c r="S259" s="26" t="s">
        <v>52</v>
      </c>
      <c r="T259" s="26" t="s">
        <v>884</v>
      </c>
      <c r="U259" s="26" t="s">
        <v>1267</v>
      </c>
      <c r="V259" s="26" t="s">
        <v>308</v>
      </c>
      <c r="W259" s="26" t="s">
        <v>340</v>
      </c>
      <c r="X259" s="26" t="s">
        <v>340</v>
      </c>
      <c r="Y259" s="26" t="s">
        <v>308</v>
      </c>
      <c r="Z259" s="26" t="s">
        <v>592</v>
      </c>
      <c r="AA259" s="26" t="s">
        <v>592</v>
      </c>
      <c r="AB259" s="26" t="s">
        <v>51</v>
      </c>
      <c r="AC259" s="26" t="s">
        <v>2195</v>
      </c>
      <c r="AD259" s="26" t="s">
        <v>2195</v>
      </c>
      <c r="AE259" s="26" t="s">
        <v>1121</v>
      </c>
      <c r="AF259" s="26" t="s">
        <v>592</v>
      </c>
      <c r="AG259" s="26" t="s">
        <v>775</v>
      </c>
      <c r="AH259" s="26" t="s">
        <v>592</v>
      </c>
    </row>
    <row r="260" spans="2:34" x14ac:dyDescent="0.45">
      <c r="B260" s="26" t="s">
        <v>1331</v>
      </c>
      <c r="C260" s="26" t="s">
        <v>1237</v>
      </c>
      <c r="D260" s="26" t="s">
        <v>251</v>
      </c>
      <c r="E260" s="26" t="s">
        <v>617</v>
      </c>
      <c r="F260" s="26" t="s">
        <v>323</v>
      </c>
      <c r="G260" s="26" t="s">
        <v>44</v>
      </c>
      <c r="H260" s="26" t="s">
        <v>340</v>
      </c>
      <c r="I260" s="26" t="s">
        <v>340</v>
      </c>
      <c r="J260" s="26" t="s">
        <v>340</v>
      </c>
      <c r="K260" s="26" t="s">
        <v>340</v>
      </c>
      <c r="L260" s="26" t="s">
        <v>340</v>
      </c>
      <c r="M260" s="26" t="s">
        <v>340</v>
      </c>
      <c r="N260" s="26" t="s">
        <v>335</v>
      </c>
      <c r="O260" s="26" t="s">
        <v>645</v>
      </c>
      <c r="P260" s="26" t="s">
        <v>1059</v>
      </c>
      <c r="Q260" s="26" t="s">
        <v>308</v>
      </c>
      <c r="R260" s="26" t="s">
        <v>43</v>
      </c>
      <c r="S260" s="26" t="s">
        <v>53</v>
      </c>
      <c r="T260" s="26" t="s">
        <v>44</v>
      </c>
      <c r="U260" s="26" t="s">
        <v>2705</v>
      </c>
      <c r="V260" s="26" t="s">
        <v>340</v>
      </c>
      <c r="W260" s="26" t="s">
        <v>340</v>
      </c>
      <c r="X260" s="26" t="s">
        <v>340</v>
      </c>
      <c r="Y260" s="26" t="s">
        <v>308</v>
      </c>
      <c r="Z260" s="26" t="s">
        <v>592</v>
      </c>
      <c r="AA260" s="26" t="s">
        <v>592</v>
      </c>
      <c r="AB260" s="26" t="s">
        <v>51</v>
      </c>
      <c r="AC260" s="26" t="s">
        <v>532</v>
      </c>
      <c r="AD260" s="26" t="s">
        <v>532</v>
      </c>
      <c r="AE260" s="26" t="s">
        <v>390</v>
      </c>
      <c r="AF260" s="26" t="s">
        <v>592</v>
      </c>
      <c r="AG260" s="26" t="s">
        <v>697</v>
      </c>
      <c r="AH260" s="26" t="s">
        <v>592</v>
      </c>
    </row>
    <row r="261" spans="2:34" x14ac:dyDescent="0.45">
      <c r="B261" s="26" t="s">
        <v>1334</v>
      </c>
      <c r="C261" s="26" t="s">
        <v>1511</v>
      </c>
      <c r="D261" s="26" t="s">
        <v>583</v>
      </c>
      <c r="E261" s="26" t="s">
        <v>610</v>
      </c>
      <c r="F261" s="26" t="s">
        <v>336</v>
      </c>
      <c r="G261" s="26" t="s">
        <v>44</v>
      </c>
      <c r="H261" s="26" t="s">
        <v>308</v>
      </c>
      <c r="I261" s="26" t="s">
        <v>340</v>
      </c>
      <c r="J261" s="26" t="s">
        <v>340</v>
      </c>
      <c r="K261" s="26" t="s">
        <v>340</v>
      </c>
      <c r="L261" s="26" t="s">
        <v>340</v>
      </c>
      <c r="M261" s="26" t="s">
        <v>340</v>
      </c>
      <c r="N261" s="26" t="s">
        <v>340</v>
      </c>
      <c r="O261" s="26" t="s">
        <v>340</v>
      </c>
      <c r="P261" s="26" t="s">
        <v>592</v>
      </c>
      <c r="Q261" s="26" t="s">
        <v>340</v>
      </c>
      <c r="R261" s="26" t="s">
        <v>51</v>
      </c>
      <c r="S261" s="26" t="s">
        <v>49</v>
      </c>
      <c r="T261" s="26" t="s">
        <v>1091</v>
      </c>
      <c r="U261" s="26" t="s">
        <v>1968</v>
      </c>
      <c r="V261" s="26" t="s">
        <v>340</v>
      </c>
      <c r="W261" s="26" t="s">
        <v>340</v>
      </c>
      <c r="X261" s="26" t="s">
        <v>340</v>
      </c>
      <c r="Y261" s="26" t="s">
        <v>340</v>
      </c>
      <c r="Z261" s="26" t="s">
        <v>592</v>
      </c>
      <c r="AA261" s="26" t="s">
        <v>592</v>
      </c>
      <c r="AB261" s="26" t="s">
        <v>51</v>
      </c>
      <c r="AC261" s="26" t="s">
        <v>1050</v>
      </c>
      <c r="AD261" s="26" t="s">
        <v>975</v>
      </c>
      <c r="AE261" s="26" t="s">
        <v>461</v>
      </c>
      <c r="AF261" s="26" t="s">
        <v>592</v>
      </c>
      <c r="AG261" s="26" t="s">
        <v>911</v>
      </c>
      <c r="AH261" s="26" t="s">
        <v>592</v>
      </c>
    </row>
    <row r="262" spans="2:34" x14ac:dyDescent="0.45">
      <c r="B262" s="26" t="s">
        <v>1336</v>
      </c>
      <c r="C262" s="26" t="s">
        <v>1223</v>
      </c>
      <c r="D262" s="26" t="s">
        <v>256</v>
      </c>
      <c r="E262" s="26" t="s">
        <v>617</v>
      </c>
      <c r="F262" s="26" t="s">
        <v>323</v>
      </c>
      <c r="G262" s="26" t="s">
        <v>53</v>
      </c>
      <c r="H262" s="26" t="s">
        <v>340</v>
      </c>
      <c r="I262" s="26" t="s">
        <v>340</v>
      </c>
      <c r="J262" s="26" t="s">
        <v>340</v>
      </c>
      <c r="K262" s="26" t="s">
        <v>340</v>
      </c>
      <c r="L262" s="26" t="s">
        <v>340</v>
      </c>
      <c r="M262" s="26" t="s">
        <v>340</v>
      </c>
      <c r="N262" s="26" t="s">
        <v>318</v>
      </c>
      <c r="O262" s="26" t="s">
        <v>893</v>
      </c>
      <c r="P262" s="26" t="s">
        <v>1224</v>
      </c>
      <c r="Q262" s="26" t="s">
        <v>308</v>
      </c>
      <c r="R262" s="26" t="s">
        <v>41</v>
      </c>
      <c r="S262" s="26" t="s">
        <v>40</v>
      </c>
      <c r="T262" s="26" t="s">
        <v>316</v>
      </c>
      <c r="U262" s="26" t="s">
        <v>1221</v>
      </c>
      <c r="V262" s="26" t="s">
        <v>340</v>
      </c>
      <c r="W262" s="26" t="s">
        <v>308</v>
      </c>
      <c r="X262" s="26" t="s">
        <v>308</v>
      </c>
      <c r="Y262" s="26" t="s">
        <v>308</v>
      </c>
      <c r="Z262" s="26" t="s">
        <v>592</v>
      </c>
      <c r="AA262" s="26" t="s">
        <v>592</v>
      </c>
      <c r="AB262" s="26" t="s">
        <v>50</v>
      </c>
      <c r="AC262" s="26" t="s">
        <v>467</v>
      </c>
      <c r="AD262" s="26" t="s">
        <v>402</v>
      </c>
      <c r="AE262" s="26" t="s">
        <v>539</v>
      </c>
      <c r="AF262" s="26" t="s">
        <v>592</v>
      </c>
      <c r="AG262" s="26" t="s">
        <v>868</v>
      </c>
      <c r="AH262" s="26" t="s">
        <v>592</v>
      </c>
    </row>
    <row r="263" spans="2:34" x14ac:dyDescent="0.45">
      <c r="B263" s="26" t="s">
        <v>1048</v>
      </c>
      <c r="C263" s="26" t="s">
        <v>1287</v>
      </c>
      <c r="D263" s="26" t="s">
        <v>242</v>
      </c>
      <c r="E263" s="26" t="s">
        <v>610</v>
      </c>
      <c r="F263" s="26" t="s">
        <v>323</v>
      </c>
      <c r="G263" s="26" t="s">
        <v>44</v>
      </c>
      <c r="H263" s="26" t="s">
        <v>308</v>
      </c>
      <c r="I263" s="26" t="s">
        <v>340</v>
      </c>
      <c r="J263" s="26" t="s">
        <v>340</v>
      </c>
      <c r="K263" s="26" t="s">
        <v>340</v>
      </c>
      <c r="L263" s="26" t="s">
        <v>340</v>
      </c>
      <c r="M263" s="26" t="s">
        <v>340</v>
      </c>
      <c r="N263" s="26" t="s">
        <v>308</v>
      </c>
      <c r="O263" s="26" t="s">
        <v>46</v>
      </c>
      <c r="P263" s="26" t="s">
        <v>809</v>
      </c>
      <c r="Q263" s="26" t="s">
        <v>340</v>
      </c>
      <c r="R263" s="26" t="s">
        <v>331</v>
      </c>
      <c r="S263" s="26" t="s">
        <v>48</v>
      </c>
      <c r="T263" s="26" t="s">
        <v>787</v>
      </c>
      <c r="U263" s="26" t="s">
        <v>2137</v>
      </c>
      <c r="V263" s="26" t="s">
        <v>340</v>
      </c>
      <c r="W263" s="26" t="s">
        <v>340</v>
      </c>
      <c r="X263" s="26" t="s">
        <v>340</v>
      </c>
      <c r="Y263" s="26" t="s">
        <v>340</v>
      </c>
      <c r="Z263" s="26" t="s">
        <v>592</v>
      </c>
      <c r="AA263" s="26" t="s">
        <v>592</v>
      </c>
      <c r="AB263" s="26" t="s">
        <v>50</v>
      </c>
      <c r="AC263" s="26" t="s">
        <v>2198</v>
      </c>
      <c r="AD263" s="26" t="s">
        <v>1165</v>
      </c>
      <c r="AE263" s="26" t="s">
        <v>1241</v>
      </c>
      <c r="AF263" s="26" t="s">
        <v>592</v>
      </c>
      <c r="AG263" s="26" t="s">
        <v>985</v>
      </c>
      <c r="AH263" s="26" t="s">
        <v>592</v>
      </c>
    </row>
    <row r="264" spans="2:34" x14ac:dyDescent="0.45">
      <c r="B264" s="26" t="s">
        <v>1340</v>
      </c>
      <c r="C264" s="26" t="s">
        <v>1269</v>
      </c>
      <c r="D264" s="26" t="s">
        <v>253</v>
      </c>
      <c r="E264" s="26" t="s">
        <v>610</v>
      </c>
      <c r="F264" s="26" t="s">
        <v>347</v>
      </c>
      <c r="G264" s="26" t="s">
        <v>44</v>
      </c>
      <c r="H264" s="26" t="s">
        <v>40</v>
      </c>
      <c r="I264" s="26" t="s">
        <v>340</v>
      </c>
      <c r="J264" s="26" t="s">
        <v>340</v>
      </c>
      <c r="K264" s="26" t="s">
        <v>340</v>
      </c>
      <c r="L264" s="26" t="s">
        <v>340</v>
      </c>
      <c r="M264" s="26" t="s">
        <v>340</v>
      </c>
      <c r="N264" s="26" t="s">
        <v>340</v>
      </c>
      <c r="O264" s="26" t="s">
        <v>340</v>
      </c>
      <c r="P264" s="26" t="s">
        <v>592</v>
      </c>
      <c r="Q264" s="26" t="s">
        <v>340</v>
      </c>
      <c r="R264" s="26" t="s">
        <v>318</v>
      </c>
      <c r="S264" s="26" t="s">
        <v>51</v>
      </c>
      <c r="T264" s="26" t="s">
        <v>915</v>
      </c>
      <c r="U264" s="26" t="s">
        <v>2155</v>
      </c>
      <c r="V264" s="26" t="s">
        <v>340</v>
      </c>
      <c r="W264" s="26" t="s">
        <v>340</v>
      </c>
      <c r="X264" s="26" t="s">
        <v>340</v>
      </c>
      <c r="Y264" s="26" t="s">
        <v>340</v>
      </c>
      <c r="Z264" s="26" t="s">
        <v>592</v>
      </c>
      <c r="AA264" s="26" t="s">
        <v>592</v>
      </c>
      <c r="AB264" s="26" t="s">
        <v>50</v>
      </c>
      <c r="AC264" s="26" t="s">
        <v>1142</v>
      </c>
      <c r="AD264" s="26" t="s">
        <v>1066</v>
      </c>
      <c r="AE264" s="26" t="s">
        <v>2695</v>
      </c>
      <c r="AF264" s="26" t="s">
        <v>592</v>
      </c>
      <c r="AG264" s="26" t="s">
        <v>905</v>
      </c>
      <c r="AH264" s="26" t="s">
        <v>592</v>
      </c>
    </row>
    <row r="265" spans="2:34" x14ac:dyDescent="0.45">
      <c r="B265" s="26" t="s">
        <v>1342</v>
      </c>
      <c r="C265" s="26" t="s">
        <v>1702</v>
      </c>
      <c r="D265" s="26" t="s">
        <v>266</v>
      </c>
      <c r="E265" s="26" t="s">
        <v>610</v>
      </c>
      <c r="F265" s="26" t="s">
        <v>326</v>
      </c>
      <c r="G265" s="26" t="s">
        <v>44</v>
      </c>
      <c r="H265" s="26" t="s">
        <v>340</v>
      </c>
      <c r="I265" s="26" t="s">
        <v>340</v>
      </c>
      <c r="J265" s="26" t="s">
        <v>340</v>
      </c>
      <c r="K265" s="26" t="s">
        <v>340</v>
      </c>
      <c r="L265" s="26" t="s">
        <v>340</v>
      </c>
      <c r="M265" s="26" t="s">
        <v>340</v>
      </c>
      <c r="N265" s="26" t="s">
        <v>308</v>
      </c>
      <c r="O265" s="26" t="s">
        <v>40</v>
      </c>
      <c r="P265" s="26" t="s">
        <v>788</v>
      </c>
      <c r="Q265" s="26" t="s">
        <v>340</v>
      </c>
      <c r="R265" s="26" t="s">
        <v>42</v>
      </c>
      <c r="S265" s="26" t="s">
        <v>53</v>
      </c>
      <c r="T265" s="26" t="s">
        <v>641</v>
      </c>
      <c r="U265" s="26" t="s">
        <v>962</v>
      </c>
      <c r="V265" s="26" t="s">
        <v>308</v>
      </c>
      <c r="W265" s="26" t="s">
        <v>340</v>
      </c>
      <c r="X265" s="26" t="s">
        <v>340</v>
      </c>
      <c r="Y265" s="26" t="s">
        <v>308</v>
      </c>
      <c r="Z265" s="26" t="s">
        <v>592</v>
      </c>
      <c r="AA265" s="26" t="s">
        <v>592</v>
      </c>
      <c r="AB265" s="26" t="s">
        <v>50</v>
      </c>
      <c r="AC265" s="26" t="s">
        <v>2199</v>
      </c>
      <c r="AD265" s="26" t="s">
        <v>2199</v>
      </c>
      <c r="AE265" s="26" t="s">
        <v>319</v>
      </c>
      <c r="AF265" s="26" t="s">
        <v>592</v>
      </c>
      <c r="AG265" s="26" t="s">
        <v>993</v>
      </c>
      <c r="AH265" s="26" t="s">
        <v>592</v>
      </c>
    </row>
    <row r="266" spans="2:34" x14ac:dyDescent="0.45">
      <c r="B266" s="26" t="s">
        <v>954</v>
      </c>
      <c r="C266" s="26" t="s">
        <v>1428</v>
      </c>
      <c r="D266" s="26" t="s">
        <v>238</v>
      </c>
      <c r="E266" s="26" t="s">
        <v>770</v>
      </c>
      <c r="F266" s="26" t="s">
        <v>336</v>
      </c>
      <c r="G266" s="26" t="s">
        <v>43</v>
      </c>
      <c r="H266" s="26" t="s">
        <v>42</v>
      </c>
      <c r="I266" s="26" t="s">
        <v>340</v>
      </c>
      <c r="J266" s="26" t="s">
        <v>340</v>
      </c>
      <c r="K266" s="26" t="s">
        <v>340</v>
      </c>
      <c r="L266" s="26" t="s">
        <v>340</v>
      </c>
      <c r="M266" s="26" t="s">
        <v>340</v>
      </c>
      <c r="N266" s="26" t="s">
        <v>340</v>
      </c>
      <c r="O266" s="26" t="s">
        <v>340</v>
      </c>
      <c r="P266" s="26" t="s">
        <v>592</v>
      </c>
      <c r="Q266" s="26" t="s">
        <v>340</v>
      </c>
      <c r="R266" s="26" t="s">
        <v>49</v>
      </c>
      <c r="S266" s="26" t="s">
        <v>44</v>
      </c>
      <c r="T266" s="26" t="s">
        <v>884</v>
      </c>
      <c r="U266" s="26" t="s">
        <v>2200</v>
      </c>
      <c r="V266" s="26" t="s">
        <v>308</v>
      </c>
      <c r="W266" s="26" t="s">
        <v>340</v>
      </c>
      <c r="X266" s="26" t="s">
        <v>340</v>
      </c>
      <c r="Y266" s="26" t="s">
        <v>308</v>
      </c>
      <c r="Z266" s="26" t="s">
        <v>592</v>
      </c>
      <c r="AA266" s="26" t="s">
        <v>592</v>
      </c>
      <c r="AB266" s="26" t="s">
        <v>50</v>
      </c>
      <c r="AC266" s="26" t="s">
        <v>2201</v>
      </c>
      <c r="AD266" s="26" t="s">
        <v>2201</v>
      </c>
      <c r="AE266" s="26" t="s">
        <v>492</v>
      </c>
      <c r="AF266" s="26" t="s">
        <v>592</v>
      </c>
      <c r="AG266" s="26" t="s">
        <v>623</v>
      </c>
      <c r="AH266" s="26" t="s">
        <v>592</v>
      </c>
    </row>
    <row r="267" spans="2:34" x14ac:dyDescent="0.45">
      <c r="B267" s="26" t="s">
        <v>1345</v>
      </c>
      <c r="C267" s="26" t="s">
        <v>1398</v>
      </c>
      <c r="D267" s="26" t="s">
        <v>583</v>
      </c>
      <c r="E267" s="26" t="s">
        <v>610</v>
      </c>
      <c r="F267" s="26" t="s">
        <v>666</v>
      </c>
      <c r="G267" s="26" t="s">
        <v>44</v>
      </c>
      <c r="H267" s="26" t="s">
        <v>308</v>
      </c>
      <c r="I267" s="26" t="s">
        <v>340</v>
      </c>
      <c r="J267" s="26" t="s">
        <v>340</v>
      </c>
      <c r="K267" s="26" t="s">
        <v>340</v>
      </c>
      <c r="L267" s="26" t="s">
        <v>340</v>
      </c>
      <c r="M267" s="26" t="s">
        <v>340</v>
      </c>
      <c r="N267" s="26" t="s">
        <v>340</v>
      </c>
      <c r="O267" s="26" t="s">
        <v>340</v>
      </c>
      <c r="P267" s="26" t="s">
        <v>592</v>
      </c>
      <c r="Q267" s="26" t="s">
        <v>340</v>
      </c>
      <c r="R267" s="26" t="s">
        <v>323</v>
      </c>
      <c r="S267" s="26" t="s">
        <v>47</v>
      </c>
      <c r="T267" s="26" t="s">
        <v>645</v>
      </c>
      <c r="U267" s="26" t="s">
        <v>1169</v>
      </c>
      <c r="V267" s="26" t="s">
        <v>340</v>
      </c>
      <c r="W267" s="26" t="s">
        <v>340</v>
      </c>
      <c r="X267" s="26" t="s">
        <v>340</v>
      </c>
      <c r="Y267" s="26" t="s">
        <v>308</v>
      </c>
      <c r="Z267" s="26" t="s">
        <v>592</v>
      </c>
      <c r="AA267" s="26" t="s">
        <v>592</v>
      </c>
      <c r="AB267" s="26" t="s">
        <v>50</v>
      </c>
      <c r="AC267" s="26" t="s">
        <v>2197</v>
      </c>
      <c r="AD267" s="26" t="s">
        <v>2197</v>
      </c>
      <c r="AE267" s="26" t="s">
        <v>389</v>
      </c>
      <c r="AF267" s="26" t="s">
        <v>592</v>
      </c>
      <c r="AG267" s="26" t="s">
        <v>970</v>
      </c>
      <c r="AH267" s="26" t="s">
        <v>592</v>
      </c>
    </row>
    <row r="268" spans="2:34" x14ac:dyDescent="0.45">
      <c r="B268" s="26" t="s">
        <v>1021</v>
      </c>
      <c r="C268" s="26" t="s">
        <v>1240</v>
      </c>
      <c r="D268" s="26" t="s">
        <v>582</v>
      </c>
      <c r="E268" s="26" t="s">
        <v>610</v>
      </c>
      <c r="F268" s="26" t="s">
        <v>326</v>
      </c>
      <c r="G268" s="26" t="s">
        <v>43</v>
      </c>
      <c r="H268" s="26" t="s">
        <v>308</v>
      </c>
      <c r="I268" s="26" t="s">
        <v>340</v>
      </c>
      <c r="J268" s="26" t="s">
        <v>340</v>
      </c>
      <c r="K268" s="26" t="s">
        <v>340</v>
      </c>
      <c r="L268" s="26" t="s">
        <v>340</v>
      </c>
      <c r="M268" s="26" t="s">
        <v>340</v>
      </c>
      <c r="N268" s="26" t="s">
        <v>340</v>
      </c>
      <c r="O268" s="26" t="s">
        <v>340</v>
      </c>
      <c r="P268" s="26" t="s">
        <v>592</v>
      </c>
      <c r="Q268" s="26" t="s">
        <v>340</v>
      </c>
      <c r="R268" s="26" t="s">
        <v>51</v>
      </c>
      <c r="S268" s="26" t="s">
        <v>45</v>
      </c>
      <c r="T268" s="26" t="s">
        <v>1103</v>
      </c>
      <c r="U268" s="26" t="s">
        <v>1948</v>
      </c>
      <c r="V268" s="26" t="s">
        <v>340</v>
      </c>
      <c r="W268" s="26" t="s">
        <v>308</v>
      </c>
      <c r="X268" s="26" t="s">
        <v>308</v>
      </c>
      <c r="Y268" s="26" t="s">
        <v>340</v>
      </c>
      <c r="Z268" s="26" t="s">
        <v>592</v>
      </c>
      <c r="AA268" s="26" t="s">
        <v>592</v>
      </c>
      <c r="AB268" s="26" t="s">
        <v>50</v>
      </c>
      <c r="AC268" s="26" t="s">
        <v>2038</v>
      </c>
      <c r="AD268" s="26" t="s">
        <v>1872</v>
      </c>
      <c r="AE268" s="26" t="s">
        <v>536</v>
      </c>
      <c r="AF268" s="26" t="s">
        <v>592</v>
      </c>
      <c r="AG268" s="26" t="s">
        <v>773</v>
      </c>
      <c r="AH268" s="26" t="s">
        <v>592</v>
      </c>
    </row>
    <row r="269" spans="2:34" x14ac:dyDescent="0.45">
      <c r="B269" s="26" t="s">
        <v>1348</v>
      </c>
      <c r="C269" s="26" t="s">
        <v>1244</v>
      </c>
      <c r="D269" s="26" t="s">
        <v>246</v>
      </c>
      <c r="E269" s="26" t="s">
        <v>610</v>
      </c>
      <c r="F269" s="26" t="s">
        <v>339</v>
      </c>
      <c r="G269" s="26" t="s">
        <v>44</v>
      </c>
      <c r="H269" s="26" t="s">
        <v>40</v>
      </c>
      <c r="I269" s="26" t="s">
        <v>340</v>
      </c>
      <c r="J269" s="26" t="s">
        <v>340</v>
      </c>
      <c r="K269" s="26" t="s">
        <v>340</v>
      </c>
      <c r="L269" s="26" t="s">
        <v>340</v>
      </c>
      <c r="M269" s="26" t="s">
        <v>340</v>
      </c>
      <c r="N269" s="26" t="s">
        <v>308</v>
      </c>
      <c r="O269" s="26" t="s">
        <v>46</v>
      </c>
      <c r="P269" s="26" t="s">
        <v>809</v>
      </c>
      <c r="Q269" s="26" t="s">
        <v>340</v>
      </c>
      <c r="R269" s="26" t="s">
        <v>49</v>
      </c>
      <c r="S269" s="26" t="s">
        <v>46</v>
      </c>
      <c r="T269" s="26" t="s">
        <v>641</v>
      </c>
      <c r="U269" s="26" t="s">
        <v>2706</v>
      </c>
      <c r="V269" s="26" t="s">
        <v>340</v>
      </c>
      <c r="W269" s="26" t="s">
        <v>340</v>
      </c>
      <c r="X269" s="26" t="s">
        <v>340</v>
      </c>
      <c r="Y269" s="26" t="s">
        <v>308</v>
      </c>
      <c r="Z269" s="26" t="s">
        <v>592</v>
      </c>
      <c r="AA269" s="26" t="s">
        <v>592</v>
      </c>
      <c r="AB269" s="26" t="s">
        <v>50</v>
      </c>
      <c r="AC269" s="26" t="s">
        <v>463</v>
      </c>
      <c r="AD269" s="26" t="s">
        <v>463</v>
      </c>
      <c r="AE269" s="26" t="s">
        <v>1869</v>
      </c>
      <c r="AF269" s="26" t="s">
        <v>592</v>
      </c>
      <c r="AG269" s="26" t="s">
        <v>978</v>
      </c>
      <c r="AH269" s="26" t="s">
        <v>592</v>
      </c>
    </row>
    <row r="270" spans="2:34" x14ac:dyDescent="0.45">
      <c r="B270" s="26" t="s">
        <v>812</v>
      </c>
      <c r="C270" s="26" t="s">
        <v>1276</v>
      </c>
      <c r="D270" s="26" t="s">
        <v>256</v>
      </c>
      <c r="E270" s="26" t="s">
        <v>770</v>
      </c>
      <c r="F270" s="26" t="s">
        <v>329</v>
      </c>
      <c r="G270" s="26" t="s">
        <v>44</v>
      </c>
      <c r="H270" s="26" t="s">
        <v>43</v>
      </c>
      <c r="I270" s="26" t="s">
        <v>340</v>
      </c>
      <c r="J270" s="26" t="s">
        <v>340</v>
      </c>
      <c r="K270" s="26" t="s">
        <v>340</v>
      </c>
      <c r="L270" s="26" t="s">
        <v>340</v>
      </c>
      <c r="M270" s="26" t="s">
        <v>340</v>
      </c>
      <c r="N270" s="26" t="s">
        <v>340</v>
      </c>
      <c r="O270" s="26" t="s">
        <v>340</v>
      </c>
      <c r="P270" s="26" t="s">
        <v>592</v>
      </c>
      <c r="Q270" s="26" t="s">
        <v>340</v>
      </c>
      <c r="R270" s="26" t="s">
        <v>46</v>
      </c>
      <c r="S270" s="26" t="s">
        <v>45</v>
      </c>
      <c r="T270" s="26" t="s">
        <v>881</v>
      </c>
      <c r="U270" s="26" t="s">
        <v>809</v>
      </c>
      <c r="V270" s="26" t="s">
        <v>308</v>
      </c>
      <c r="W270" s="26" t="s">
        <v>340</v>
      </c>
      <c r="X270" s="26" t="s">
        <v>340</v>
      </c>
      <c r="Y270" s="26" t="s">
        <v>308</v>
      </c>
      <c r="Z270" s="26" t="s">
        <v>592</v>
      </c>
      <c r="AA270" s="26" t="s">
        <v>592</v>
      </c>
      <c r="AB270" s="26" t="s">
        <v>50</v>
      </c>
      <c r="AC270" s="26" t="s">
        <v>1960</v>
      </c>
      <c r="AD270" s="26" t="s">
        <v>1960</v>
      </c>
      <c r="AE270" s="26" t="s">
        <v>465</v>
      </c>
      <c r="AF270" s="26" t="s">
        <v>592</v>
      </c>
      <c r="AG270" s="26" t="s">
        <v>682</v>
      </c>
      <c r="AH270" s="26" t="s">
        <v>592</v>
      </c>
    </row>
    <row r="271" spans="2:34" x14ac:dyDescent="0.45">
      <c r="B271" s="26" t="s">
        <v>746</v>
      </c>
      <c r="C271" s="26" t="s">
        <v>1284</v>
      </c>
      <c r="D271" s="26" t="s">
        <v>609</v>
      </c>
      <c r="E271" s="26" t="s">
        <v>610</v>
      </c>
      <c r="F271" s="26" t="s">
        <v>329</v>
      </c>
      <c r="G271" s="26" t="s">
        <v>44</v>
      </c>
      <c r="H271" s="26" t="s">
        <v>53</v>
      </c>
      <c r="I271" s="26" t="s">
        <v>340</v>
      </c>
      <c r="J271" s="26" t="s">
        <v>340</v>
      </c>
      <c r="K271" s="26" t="s">
        <v>340</v>
      </c>
      <c r="L271" s="26" t="s">
        <v>340</v>
      </c>
      <c r="M271" s="26" t="s">
        <v>340</v>
      </c>
      <c r="N271" s="26" t="s">
        <v>41</v>
      </c>
      <c r="O271" s="26" t="s">
        <v>49</v>
      </c>
      <c r="P271" s="26" t="s">
        <v>782</v>
      </c>
      <c r="Q271" s="26" t="s">
        <v>340</v>
      </c>
      <c r="R271" s="26" t="s">
        <v>316</v>
      </c>
      <c r="S271" s="26" t="s">
        <v>49</v>
      </c>
      <c r="T271" s="26" t="s">
        <v>671</v>
      </c>
      <c r="U271" s="26" t="s">
        <v>2707</v>
      </c>
      <c r="V271" s="26" t="s">
        <v>340</v>
      </c>
      <c r="W271" s="26" t="s">
        <v>340</v>
      </c>
      <c r="X271" s="26" t="s">
        <v>340</v>
      </c>
      <c r="Y271" s="26" t="s">
        <v>340</v>
      </c>
      <c r="Z271" s="26" t="s">
        <v>592</v>
      </c>
      <c r="AA271" s="26" t="s">
        <v>592</v>
      </c>
      <c r="AB271" s="26" t="s">
        <v>50</v>
      </c>
      <c r="AC271" s="26" t="s">
        <v>2270</v>
      </c>
      <c r="AD271" s="26" t="s">
        <v>2673</v>
      </c>
      <c r="AE271" s="26" t="s">
        <v>2209</v>
      </c>
      <c r="AF271" s="26" t="s">
        <v>592</v>
      </c>
      <c r="AG271" s="26" t="s">
        <v>982</v>
      </c>
      <c r="AH271" s="26" t="s">
        <v>592</v>
      </c>
    </row>
    <row r="272" spans="2:34" x14ac:dyDescent="0.45">
      <c r="B272" s="26" t="s">
        <v>1354</v>
      </c>
      <c r="C272" s="26" t="s">
        <v>1264</v>
      </c>
      <c r="D272" s="26" t="s">
        <v>247</v>
      </c>
      <c r="E272" s="26" t="s">
        <v>610</v>
      </c>
      <c r="F272" s="26" t="s">
        <v>327</v>
      </c>
      <c r="G272" s="26" t="s">
        <v>43</v>
      </c>
      <c r="H272" s="26" t="s">
        <v>53</v>
      </c>
      <c r="I272" s="26" t="s">
        <v>340</v>
      </c>
      <c r="J272" s="26" t="s">
        <v>340</v>
      </c>
      <c r="K272" s="26" t="s">
        <v>340</v>
      </c>
      <c r="L272" s="26" t="s">
        <v>340</v>
      </c>
      <c r="M272" s="26" t="s">
        <v>340</v>
      </c>
      <c r="N272" s="26" t="s">
        <v>340</v>
      </c>
      <c r="O272" s="26" t="s">
        <v>340</v>
      </c>
      <c r="P272" s="26" t="s">
        <v>592</v>
      </c>
      <c r="Q272" s="26" t="s">
        <v>340</v>
      </c>
      <c r="R272" s="26" t="s">
        <v>322</v>
      </c>
      <c r="S272" s="26" t="s">
        <v>50</v>
      </c>
      <c r="T272" s="26" t="s">
        <v>1072</v>
      </c>
      <c r="U272" s="26" t="s">
        <v>2708</v>
      </c>
      <c r="V272" s="26" t="s">
        <v>340</v>
      </c>
      <c r="W272" s="26" t="s">
        <v>340</v>
      </c>
      <c r="X272" s="26" t="s">
        <v>340</v>
      </c>
      <c r="Y272" s="26" t="s">
        <v>340</v>
      </c>
      <c r="Z272" s="26" t="s">
        <v>592</v>
      </c>
      <c r="AA272" s="26" t="s">
        <v>592</v>
      </c>
      <c r="AB272" s="26" t="s">
        <v>50</v>
      </c>
      <c r="AC272" s="26" t="s">
        <v>1088</v>
      </c>
      <c r="AD272" s="26" t="s">
        <v>1089</v>
      </c>
      <c r="AE272" s="26" t="s">
        <v>1198</v>
      </c>
      <c r="AF272" s="26" t="s">
        <v>592</v>
      </c>
      <c r="AG272" s="26" t="s">
        <v>972</v>
      </c>
      <c r="AH272" s="26" t="s">
        <v>592</v>
      </c>
    </row>
    <row r="273" spans="2:34" x14ac:dyDescent="0.45">
      <c r="B273" s="26" t="s">
        <v>819</v>
      </c>
      <c r="C273" s="26" t="s">
        <v>1266</v>
      </c>
      <c r="D273" s="26" t="s">
        <v>247</v>
      </c>
      <c r="E273" s="26" t="s">
        <v>617</v>
      </c>
      <c r="F273" s="26" t="s">
        <v>331</v>
      </c>
      <c r="G273" s="26" t="s">
        <v>43</v>
      </c>
      <c r="H273" s="26" t="s">
        <v>340</v>
      </c>
      <c r="I273" s="26" t="s">
        <v>340</v>
      </c>
      <c r="J273" s="26" t="s">
        <v>340</v>
      </c>
      <c r="K273" s="26" t="s">
        <v>340</v>
      </c>
      <c r="L273" s="26" t="s">
        <v>340</v>
      </c>
      <c r="M273" s="26" t="s">
        <v>340</v>
      </c>
      <c r="N273" s="26" t="s">
        <v>327</v>
      </c>
      <c r="O273" s="26" t="s">
        <v>775</v>
      </c>
      <c r="P273" s="26" t="s">
        <v>2102</v>
      </c>
      <c r="Q273" s="26" t="s">
        <v>340</v>
      </c>
      <c r="R273" s="26" t="s">
        <v>42</v>
      </c>
      <c r="S273" s="26" t="s">
        <v>42</v>
      </c>
      <c r="T273" s="26" t="s">
        <v>339</v>
      </c>
      <c r="U273" s="26" t="s">
        <v>2392</v>
      </c>
      <c r="V273" s="26" t="s">
        <v>340</v>
      </c>
      <c r="W273" s="26" t="s">
        <v>340</v>
      </c>
      <c r="X273" s="26" t="s">
        <v>340</v>
      </c>
      <c r="Y273" s="26" t="s">
        <v>340</v>
      </c>
      <c r="Z273" s="26" t="s">
        <v>592</v>
      </c>
      <c r="AA273" s="26" t="s">
        <v>592</v>
      </c>
      <c r="AB273" s="26" t="s">
        <v>50</v>
      </c>
      <c r="AC273" s="26" t="s">
        <v>554</v>
      </c>
      <c r="AD273" s="26" t="s">
        <v>1960</v>
      </c>
      <c r="AE273" s="26" t="s">
        <v>390</v>
      </c>
      <c r="AF273" s="26" t="s">
        <v>592</v>
      </c>
      <c r="AG273" s="26" t="s">
        <v>638</v>
      </c>
      <c r="AH273" s="26" t="s">
        <v>592</v>
      </c>
    </row>
    <row r="274" spans="2:34" x14ac:dyDescent="0.45">
      <c r="B274" s="26" t="s">
        <v>872</v>
      </c>
      <c r="C274" s="26" t="s">
        <v>1314</v>
      </c>
      <c r="D274" s="26" t="s">
        <v>264</v>
      </c>
      <c r="E274" s="26" t="s">
        <v>770</v>
      </c>
      <c r="F274" s="26" t="s">
        <v>325</v>
      </c>
      <c r="G274" s="26" t="s">
        <v>44</v>
      </c>
      <c r="H274" s="26" t="s">
        <v>308</v>
      </c>
      <c r="I274" s="26" t="s">
        <v>340</v>
      </c>
      <c r="J274" s="26" t="s">
        <v>340</v>
      </c>
      <c r="K274" s="26" t="s">
        <v>340</v>
      </c>
      <c r="L274" s="26" t="s">
        <v>340</v>
      </c>
      <c r="M274" s="26" t="s">
        <v>340</v>
      </c>
      <c r="N274" s="26" t="s">
        <v>340</v>
      </c>
      <c r="O274" s="26" t="s">
        <v>340</v>
      </c>
      <c r="P274" s="26" t="s">
        <v>592</v>
      </c>
      <c r="Q274" s="26" t="s">
        <v>340</v>
      </c>
      <c r="R274" s="26" t="s">
        <v>316</v>
      </c>
      <c r="S274" s="26" t="s">
        <v>48</v>
      </c>
      <c r="T274" s="26" t="s">
        <v>1091</v>
      </c>
      <c r="U274" s="26" t="s">
        <v>2709</v>
      </c>
      <c r="V274" s="26" t="s">
        <v>340</v>
      </c>
      <c r="W274" s="26" t="s">
        <v>308</v>
      </c>
      <c r="X274" s="26" t="s">
        <v>308</v>
      </c>
      <c r="Y274" s="26" t="s">
        <v>340</v>
      </c>
      <c r="Z274" s="26" t="s">
        <v>592</v>
      </c>
      <c r="AA274" s="26" t="s">
        <v>592</v>
      </c>
      <c r="AB274" s="26" t="s">
        <v>49</v>
      </c>
      <c r="AC274" s="26" t="s">
        <v>2197</v>
      </c>
      <c r="AD274" s="26" t="s">
        <v>1049</v>
      </c>
      <c r="AE274" s="26" t="s">
        <v>537</v>
      </c>
      <c r="AF274" s="26" t="s">
        <v>592</v>
      </c>
      <c r="AG274" s="26" t="s">
        <v>803</v>
      </c>
      <c r="AH274" s="26" t="s">
        <v>592</v>
      </c>
    </row>
    <row r="275" spans="2:34" x14ac:dyDescent="0.45">
      <c r="B275" s="26" t="s">
        <v>841</v>
      </c>
      <c r="C275" s="26" t="s">
        <v>1375</v>
      </c>
      <c r="D275" s="26" t="s">
        <v>256</v>
      </c>
      <c r="E275" s="26" t="s">
        <v>617</v>
      </c>
      <c r="F275" s="26" t="s">
        <v>326</v>
      </c>
      <c r="G275" s="26" t="s">
        <v>44</v>
      </c>
      <c r="H275" s="26" t="s">
        <v>340</v>
      </c>
      <c r="I275" s="26" t="s">
        <v>340</v>
      </c>
      <c r="J275" s="26" t="s">
        <v>340</v>
      </c>
      <c r="K275" s="26" t="s">
        <v>340</v>
      </c>
      <c r="L275" s="26" t="s">
        <v>340</v>
      </c>
      <c r="M275" s="26" t="s">
        <v>340</v>
      </c>
      <c r="N275" s="26" t="s">
        <v>47</v>
      </c>
      <c r="O275" s="26" t="s">
        <v>747</v>
      </c>
      <c r="P275" s="26" t="s">
        <v>863</v>
      </c>
      <c r="Q275" s="26" t="s">
        <v>340</v>
      </c>
      <c r="R275" s="26" t="s">
        <v>51</v>
      </c>
      <c r="S275" s="26" t="s">
        <v>46</v>
      </c>
      <c r="T275" s="26" t="s">
        <v>884</v>
      </c>
      <c r="U275" s="26" t="s">
        <v>2710</v>
      </c>
      <c r="V275" s="26" t="s">
        <v>340</v>
      </c>
      <c r="W275" s="26" t="s">
        <v>340</v>
      </c>
      <c r="X275" s="26" t="s">
        <v>340</v>
      </c>
      <c r="Y275" s="26" t="s">
        <v>340</v>
      </c>
      <c r="Z275" s="26" t="s">
        <v>592</v>
      </c>
      <c r="AA275" s="26" t="s">
        <v>592</v>
      </c>
      <c r="AB275" s="26" t="s">
        <v>49</v>
      </c>
      <c r="AC275" s="26" t="s">
        <v>493</v>
      </c>
      <c r="AD275" s="26" t="s">
        <v>493</v>
      </c>
      <c r="AE275" s="26" t="s">
        <v>395</v>
      </c>
      <c r="AF275" s="26" t="s">
        <v>592</v>
      </c>
      <c r="AG275" s="26" t="s">
        <v>708</v>
      </c>
      <c r="AH275" s="26" t="s">
        <v>592</v>
      </c>
    </row>
    <row r="276" spans="2:34" x14ac:dyDescent="0.45">
      <c r="B276" s="26" t="s">
        <v>677</v>
      </c>
      <c r="C276" s="26" t="s">
        <v>1362</v>
      </c>
      <c r="D276" s="26" t="s">
        <v>256</v>
      </c>
      <c r="E276" s="26" t="s">
        <v>610</v>
      </c>
      <c r="F276" s="26" t="s">
        <v>333</v>
      </c>
      <c r="G276" s="26" t="s">
        <v>43</v>
      </c>
      <c r="H276" s="26" t="s">
        <v>40</v>
      </c>
      <c r="I276" s="26" t="s">
        <v>340</v>
      </c>
      <c r="J276" s="26" t="s">
        <v>340</v>
      </c>
      <c r="K276" s="26" t="s">
        <v>340</v>
      </c>
      <c r="L276" s="26" t="s">
        <v>340</v>
      </c>
      <c r="M276" s="26" t="s">
        <v>340</v>
      </c>
      <c r="N276" s="26" t="s">
        <v>340</v>
      </c>
      <c r="O276" s="26" t="s">
        <v>340</v>
      </c>
      <c r="P276" s="26" t="s">
        <v>592</v>
      </c>
      <c r="Q276" s="26" t="s">
        <v>340</v>
      </c>
      <c r="R276" s="26" t="s">
        <v>47</v>
      </c>
      <c r="S276" s="26" t="s">
        <v>44</v>
      </c>
      <c r="T276" s="26" t="s">
        <v>787</v>
      </c>
      <c r="U276" s="26" t="s">
        <v>2711</v>
      </c>
      <c r="V276" s="26" t="s">
        <v>340</v>
      </c>
      <c r="W276" s="26" t="s">
        <v>340</v>
      </c>
      <c r="X276" s="26" t="s">
        <v>340</v>
      </c>
      <c r="Y276" s="26" t="s">
        <v>340</v>
      </c>
      <c r="Z276" s="26" t="s">
        <v>592</v>
      </c>
      <c r="AA276" s="26" t="s">
        <v>592</v>
      </c>
      <c r="AB276" s="26" t="s">
        <v>49</v>
      </c>
      <c r="AC276" s="26" t="s">
        <v>2209</v>
      </c>
      <c r="AD276" s="26" t="s">
        <v>463</v>
      </c>
      <c r="AE276" s="26" t="s">
        <v>397</v>
      </c>
      <c r="AF276" s="26" t="s">
        <v>592</v>
      </c>
      <c r="AG276" s="26" t="s">
        <v>930</v>
      </c>
      <c r="AH276" s="26" t="s">
        <v>592</v>
      </c>
    </row>
    <row r="277" spans="2:34" x14ac:dyDescent="0.45">
      <c r="B277" s="26" t="s">
        <v>1361</v>
      </c>
      <c r="C277" s="26" t="s">
        <v>1529</v>
      </c>
      <c r="D277" s="26" t="s">
        <v>249</v>
      </c>
      <c r="E277" s="26" t="s">
        <v>610</v>
      </c>
      <c r="F277" s="26" t="s">
        <v>347</v>
      </c>
      <c r="G277" s="26" t="s">
        <v>44</v>
      </c>
      <c r="H277" s="26" t="s">
        <v>340</v>
      </c>
      <c r="I277" s="26" t="s">
        <v>340</v>
      </c>
      <c r="J277" s="26" t="s">
        <v>340</v>
      </c>
      <c r="K277" s="26" t="s">
        <v>340</v>
      </c>
      <c r="L277" s="26" t="s">
        <v>340</v>
      </c>
      <c r="M277" s="26" t="s">
        <v>340</v>
      </c>
      <c r="N277" s="26" t="s">
        <v>340</v>
      </c>
      <c r="O277" s="26" t="s">
        <v>340</v>
      </c>
      <c r="P277" s="26" t="s">
        <v>592</v>
      </c>
      <c r="Q277" s="26" t="s">
        <v>340</v>
      </c>
      <c r="R277" s="26" t="s">
        <v>43</v>
      </c>
      <c r="S277" s="26" t="s">
        <v>53</v>
      </c>
      <c r="T277" s="26" t="s">
        <v>680</v>
      </c>
      <c r="U277" s="26" t="s">
        <v>1363</v>
      </c>
      <c r="V277" s="26" t="s">
        <v>308</v>
      </c>
      <c r="W277" s="26" t="s">
        <v>340</v>
      </c>
      <c r="X277" s="26" t="s">
        <v>340</v>
      </c>
      <c r="Y277" s="26" t="s">
        <v>308</v>
      </c>
      <c r="Z277" s="26" t="s">
        <v>592</v>
      </c>
      <c r="AA277" s="26" t="s">
        <v>592</v>
      </c>
      <c r="AB277" s="26" t="s">
        <v>49</v>
      </c>
      <c r="AC277" s="26" t="s">
        <v>402</v>
      </c>
      <c r="AD277" s="26" t="s">
        <v>402</v>
      </c>
      <c r="AE277" s="26" t="s">
        <v>539</v>
      </c>
      <c r="AF277" s="26" t="s">
        <v>592</v>
      </c>
      <c r="AG277" s="26" t="s">
        <v>1003</v>
      </c>
      <c r="AH277" s="26" t="s">
        <v>592</v>
      </c>
    </row>
    <row r="278" spans="2:34" x14ac:dyDescent="0.45">
      <c r="B278" s="26" t="s">
        <v>1364</v>
      </c>
      <c r="C278" s="26" t="s">
        <v>1532</v>
      </c>
      <c r="D278" s="26" t="s">
        <v>256</v>
      </c>
      <c r="E278" s="26" t="s">
        <v>610</v>
      </c>
      <c r="F278" s="26" t="s">
        <v>337</v>
      </c>
      <c r="G278" s="26" t="s">
        <v>42</v>
      </c>
      <c r="H278" s="26" t="s">
        <v>41</v>
      </c>
      <c r="I278" s="26" t="s">
        <v>340</v>
      </c>
      <c r="J278" s="26" t="s">
        <v>340</v>
      </c>
      <c r="K278" s="26" t="s">
        <v>340</v>
      </c>
      <c r="L278" s="26" t="s">
        <v>340</v>
      </c>
      <c r="M278" s="26" t="s">
        <v>340</v>
      </c>
      <c r="N278" s="26" t="s">
        <v>340</v>
      </c>
      <c r="O278" s="26" t="s">
        <v>340</v>
      </c>
      <c r="P278" s="26" t="s">
        <v>592</v>
      </c>
      <c r="Q278" s="26" t="s">
        <v>340</v>
      </c>
      <c r="R278" s="26" t="s">
        <v>323</v>
      </c>
      <c r="S278" s="26" t="s">
        <v>48</v>
      </c>
      <c r="T278" s="26" t="s">
        <v>775</v>
      </c>
      <c r="U278" s="26" t="s">
        <v>2712</v>
      </c>
      <c r="V278" s="26" t="s">
        <v>340</v>
      </c>
      <c r="W278" s="26" t="s">
        <v>340</v>
      </c>
      <c r="X278" s="26" t="s">
        <v>340</v>
      </c>
      <c r="Y278" s="26" t="s">
        <v>340</v>
      </c>
      <c r="Z278" s="26" t="s">
        <v>308</v>
      </c>
      <c r="AA278" s="26" t="s">
        <v>592</v>
      </c>
      <c r="AB278" s="26" t="s">
        <v>49</v>
      </c>
      <c r="AC278" s="26" t="s">
        <v>462</v>
      </c>
      <c r="AD278" s="26" t="s">
        <v>2713</v>
      </c>
      <c r="AE278" s="26" t="s">
        <v>533</v>
      </c>
      <c r="AF278" s="26" t="s">
        <v>592</v>
      </c>
      <c r="AG278" s="26" t="s">
        <v>633</v>
      </c>
      <c r="AH278" s="26" t="s">
        <v>592</v>
      </c>
    </row>
    <row r="279" spans="2:34" x14ac:dyDescent="0.45">
      <c r="B279" s="26" t="s">
        <v>867</v>
      </c>
      <c r="C279" s="26" t="s">
        <v>1262</v>
      </c>
      <c r="D279" s="26" t="s">
        <v>229</v>
      </c>
      <c r="E279" s="26" t="s">
        <v>770</v>
      </c>
      <c r="F279" s="26" t="s">
        <v>335</v>
      </c>
      <c r="G279" s="26" t="s">
        <v>44</v>
      </c>
      <c r="H279" s="26" t="s">
        <v>53</v>
      </c>
      <c r="I279" s="26" t="s">
        <v>340</v>
      </c>
      <c r="J279" s="26" t="s">
        <v>340</v>
      </c>
      <c r="K279" s="26" t="s">
        <v>340</v>
      </c>
      <c r="L279" s="26" t="s">
        <v>340</v>
      </c>
      <c r="M279" s="26" t="s">
        <v>340</v>
      </c>
      <c r="N279" s="26" t="s">
        <v>340</v>
      </c>
      <c r="O279" s="26" t="s">
        <v>340</v>
      </c>
      <c r="P279" s="26" t="s">
        <v>592</v>
      </c>
      <c r="Q279" s="26" t="s">
        <v>340</v>
      </c>
      <c r="R279" s="26" t="s">
        <v>45</v>
      </c>
      <c r="S279" s="26" t="s">
        <v>44</v>
      </c>
      <c r="T279" s="26" t="s">
        <v>664</v>
      </c>
      <c r="U279" s="26" t="s">
        <v>1900</v>
      </c>
      <c r="V279" s="26" t="s">
        <v>308</v>
      </c>
      <c r="W279" s="26" t="s">
        <v>340</v>
      </c>
      <c r="X279" s="26" t="s">
        <v>340</v>
      </c>
      <c r="Y279" s="26" t="s">
        <v>308</v>
      </c>
      <c r="Z279" s="26" t="s">
        <v>592</v>
      </c>
      <c r="AA279" s="26" t="s">
        <v>592</v>
      </c>
      <c r="AB279" s="26" t="s">
        <v>49</v>
      </c>
      <c r="AC279" s="26" t="s">
        <v>391</v>
      </c>
      <c r="AD279" s="26" t="s">
        <v>391</v>
      </c>
      <c r="AE279" s="26" t="s">
        <v>467</v>
      </c>
      <c r="AF279" s="26" t="s">
        <v>592</v>
      </c>
      <c r="AG279" s="26" t="s">
        <v>726</v>
      </c>
      <c r="AH279" s="26" t="s">
        <v>592</v>
      </c>
    </row>
    <row r="280" spans="2:34" x14ac:dyDescent="0.45">
      <c r="B280" s="26" t="s">
        <v>54</v>
      </c>
      <c r="C280" s="26" t="s">
        <v>593</v>
      </c>
      <c r="D280" s="26" t="s">
        <v>55</v>
      </c>
      <c r="E280" s="26" t="s">
        <v>594</v>
      </c>
      <c r="F280" s="26" t="s">
        <v>595</v>
      </c>
      <c r="G280" s="26" t="s">
        <v>56</v>
      </c>
      <c r="H280" s="26" t="s">
        <v>596</v>
      </c>
      <c r="I280" s="26" t="s">
        <v>64</v>
      </c>
      <c r="J280" s="26" t="s">
        <v>65</v>
      </c>
      <c r="K280" s="26" t="s">
        <v>58</v>
      </c>
      <c r="L280" s="26" t="s">
        <v>66</v>
      </c>
      <c r="M280" s="26" t="s">
        <v>67</v>
      </c>
      <c r="N280" s="26" t="s">
        <v>65</v>
      </c>
      <c r="O280" s="26" t="s">
        <v>58</v>
      </c>
      <c r="P280" s="26" t="s">
        <v>69</v>
      </c>
      <c r="Q280" s="26" t="s">
        <v>66</v>
      </c>
      <c r="R280" s="26" t="s">
        <v>597</v>
      </c>
      <c r="S280" s="26" t="s">
        <v>598</v>
      </c>
      <c r="T280" s="26" t="s">
        <v>58</v>
      </c>
      <c r="U280" s="26" t="s">
        <v>599</v>
      </c>
      <c r="V280" s="26" t="s">
        <v>66</v>
      </c>
      <c r="W280" s="26" t="s">
        <v>157</v>
      </c>
      <c r="X280" s="26" t="s">
        <v>62</v>
      </c>
      <c r="Y280" s="26" t="s">
        <v>66</v>
      </c>
      <c r="Z280" s="26" t="s">
        <v>147</v>
      </c>
      <c r="AA280" s="26" t="s">
        <v>600</v>
      </c>
      <c r="AB280" s="26" t="s">
        <v>601</v>
      </c>
      <c r="AC280" s="26" t="s">
        <v>602</v>
      </c>
      <c r="AD280" s="26" t="s">
        <v>603</v>
      </c>
      <c r="AE280" s="26" t="s">
        <v>604</v>
      </c>
      <c r="AF280" s="26" t="s">
        <v>605</v>
      </c>
      <c r="AG280" s="26" t="s">
        <v>606</v>
      </c>
      <c r="AH280" s="26" t="s">
        <v>607</v>
      </c>
    </row>
    <row r="281" spans="2:34" x14ac:dyDescent="0.45">
      <c r="B281" s="26" t="s">
        <v>643</v>
      </c>
      <c r="C281" s="26" t="s">
        <v>1970</v>
      </c>
      <c r="D281" s="26" t="s">
        <v>582</v>
      </c>
      <c r="E281" s="26" t="s">
        <v>617</v>
      </c>
      <c r="F281" s="26" t="s">
        <v>347</v>
      </c>
      <c r="G281" s="26" t="s">
        <v>41</v>
      </c>
      <c r="H281" s="26" t="s">
        <v>340</v>
      </c>
      <c r="I281" s="26" t="s">
        <v>340</v>
      </c>
      <c r="J281" s="26" t="s">
        <v>340</v>
      </c>
      <c r="K281" s="26" t="s">
        <v>340</v>
      </c>
      <c r="L281" s="26" t="s">
        <v>340</v>
      </c>
      <c r="M281" s="26" t="s">
        <v>340</v>
      </c>
      <c r="N281" s="26" t="s">
        <v>42</v>
      </c>
      <c r="O281" s="26" t="s">
        <v>347</v>
      </c>
      <c r="P281" s="26" t="s">
        <v>2714</v>
      </c>
      <c r="Q281" s="26" t="s">
        <v>308</v>
      </c>
      <c r="R281" s="26" t="s">
        <v>40</v>
      </c>
      <c r="S281" s="26" t="s">
        <v>40</v>
      </c>
      <c r="T281" s="26" t="s">
        <v>316</v>
      </c>
      <c r="U281" s="26" t="s">
        <v>1221</v>
      </c>
      <c r="V281" s="26" t="s">
        <v>340</v>
      </c>
      <c r="W281" s="26" t="s">
        <v>340</v>
      </c>
      <c r="X281" s="26" t="s">
        <v>340</v>
      </c>
      <c r="Y281" s="26" t="s">
        <v>308</v>
      </c>
      <c r="Z281" s="26" t="s">
        <v>592</v>
      </c>
      <c r="AA281" s="26" t="s">
        <v>592</v>
      </c>
      <c r="AB281" s="26" t="s">
        <v>48</v>
      </c>
      <c r="AC281" s="26" t="s">
        <v>541</v>
      </c>
      <c r="AD281" s="26" t="s">
        <v>541</v>
      </c>
      <c r="AE281" s="26" t="s">
        <v>475</v>
      </c>
      <c r="AF281" s="26" t="s">
        <v>592</v>
      </c>
      <c r="AG281" s="26" t="s">
        <v>649</v>
      </c>
      <c r="AH281" s="26" t="s">
        <v>592</v>
      </c>
    </row>
    <row r="282" spans="2:34" x14ac:dyDescent="0.45">
      <c r="B282" s="26" t="s">
        <v>700</v>
      </c>
      <c r="C282" s="26" t="s">
        <v>1552</v>
      </c>
      <c r="D282" s="26" t="s">
        <v>229</v>
      </c>
      <c r="E282" s="26" t="s">
        <v>770</v>
      </c>
      <c r="F282" s="26" t="s">
        <v>331</v>
      </c>
      <c r="G282" s="26" t="s">
        <v>42</v>
      </c>
      <c r="H282" s="26" t="s">
        <v>41</v>
      </c>
      <c r="I282" s="26" t="s">
        <v>340</v>
      </c>
      <c r="J282" s="26" t="s">
        <v>340</v>
      </c>
      <c r="K282" s="26" t="s">
        <v>340</v>
      </c>
      <c r="L282" s="26" t="s">
        <v>340</v>
      </c>
      <c r="M282" s="26" t="s">
        <v>340</v>
      </c>
      <c r="N282" s="26" t="s">
        <v>340</v>
      </c>
      <c r="O282" s="26" t="s">
        <v>340</v>
      </c>
      <c r="P282" s="26" t="s">
        <v>592</v>
      </c>
      <c r="Q282" s="26" t="s">
        <v>340</v>
      </c>
      <c r="R282" s="26" t="s">
        <v>46</v>
      </c>
      <c r="S282" s="26" t="s">
        <v>43</v>
      </c>
      <c r="T282" s="26" t="s">
        <v>726</v>
      </c>
      <c r="U282" s="26" t="s">
        <v>1062</v>
      </c>
      <c r="V282" s="26" t="s">
        <v>308</v>
      </c>
      <c r="W282" s="26" t="s">
        <v>340</v>
      </c>
      <c r="X282" s="26" t="s">
        <v>340</v>
      </c>
      <c r="Y282" s="26" t="s">
        <v>308</v>
      </c>
      <c r="Z282" s="26" t="s">
        <v>592</v>
      </c>
      <c r="AA282" s="26" t="s">
        <v>592</v>
      </c>
      <c r="AB282" s="26" t="s">
        <v>48</v>
      </c>
      <c r="AC282" s="26" t="s">
        <v>492</v>
      </c>
      <c r="AD282" s="26" t="s">
        <v>492</v>
      </c>
      <c r="AE282" s="26" t="s">
        <v>538</v>
      </c>
      <c r="AF282" s="26" t="s">
        <v>592</v>
      </c>
      <c r="AG282" s="26" t="s">
        <v>615</v>
      </c>
      <c r="AH282" s="26" t="s">
        <v>592</v>
      </c>
    </row>
    <row r="283" spans="2:34" x14ac:dyDescent="0.45">
      <c r="B283" s="26" t="s">
        <v>1371</v>
      </c>
      <c r="C283" s="26" t="s">
        <v>1455</v>
      </c>
      <c r="D283" s="26" t="s">
        <v>238</v>
      </c>
      <c r="E283" s="26" t="s">
        <v>617</v>
      </c>
      <c r="F283" s="26" t="s">
        <v>331</v>
      </c>
      <c r="G283" s="26" t="s">
        <v>43</v>
      </c>
      <c r="H283" s="26" t="s">
        <v>340</v>
      </c>
      <c r="I283" s="26" t="s">
        <v>340</v>
      </c>
      <c r="J283" s="26" t="s">
        <v>340</v>
      </c>
      <c r="K283" s="26" t="s">
        <v>340</v>
      </c>
      <c r="L283" s="26" t="s">
        <v>340</v>
      </c>
      <c r="M283" s="26" t="s">
        <v>340</v>
      </c>
      <c r="N283" s="26" t="s">
        <v>50</v>
      </c>
      <c r="O283" s="26" t="s">
        <v>337</v>
      </c>
      <c r="P283" s="26" t="s">
        <v>1978</v>
      </c>
      <c r="Q283" s="26" t="s">
        <v>340</v>
      </c>
      <c r="R283" s="26" t="s">
        <v>53</v>
      </c>
      <c r="S283" s="26" t="s">
        <v>41</v>
      </c>
      <c r="T283" s="26" t="s">
        <v>318</v>
      </c>
      <c r="U283" s="26" t="s">
        <v>1178</v>
      </c>
      <c r="V283" s="26" t="s">
        <v>308</v>
      </c>
      <c r="W283" s="26" t="s">
        <v>340</v>
      </c>
      <c r="X283" s="26" t="s">
        <v>340</v>
      </c>
      <c r="Y283" s="26" t="s">
        <v>308</v>
      </c>
      <c r="Z283" s="26" t="s">
        <v>592</v>
      </c>
      <c r="AA283" s="26" t="s">
        <v>592</v>
      </c>
      <c r="AB283" s="26" t="s">
        <v>48</v>
      </c>
      <c r="AC283" s="26" t="s">
        <v>538</v>
      </c>
      <c r="AD283" s="26" t="s">
        <v>538</v>
      </c>
      <c r="AE283" s="26" t="s">
        <v>345</v>
      </c>
      <c r="AF283" s="26" t="s">
        <v>592</v>
      </c>
      <c r="AG283" s="26" t="s">
        <v>645</v>
      </c>
      <c r="AH283" s="26" t="s">
        <v>592</v>
      </c>
    </row>
    <row r="284" spans="2:34" x14ac:dyDescent="0.45">
      <c r="B284" s="26" t="s">
        <v>1374</v>
      </c>
      <c r="C284" s="26" t="s">
        <v>1339</v>
      </c>
      <c r="D284" s="26" t="s">
        <v>258</v>
      </c>
      <c r="E284" s="26" t="s">
        <v>610</v>
      </c>
      <c r="F284" s="26" t="s">
        <v>329</v>
      </c>
      <c r="G284" s="26" t="s">
        <v>44</v>
      </c>
      <c r="H284" s="26" t="s">
        <v>53</v>
      </c>
      <c r="I284" s="26" t="s">
        <v>340</v>
      </c>
      <c r="J284" s="26" t="s">
        <v>340</v>
      </c>
      <c r="K284" s="26" t="s">
        <v>340</v>
      </c>
      <c r="L284" s="26" t="s">
        <v>340</v>
      </c>
      <c r="M284" s="26" t="s">
        <v>340</v>
      </c>
      <c r="N284" s="26" t="s">
        <v>340</v>
      </c>
      <c r="O284" s="26" t="s">
        <v>340</v>
      </c>
      <c r="P284" s="26" t="s">
        <v>592</v>
      </c>
      <c r="Q284" s="26" t="s">
        <v>340</v>
      </c>
      <c r="R284" s="26" t="s">
        <v>49</v>
      </c>
      <c r="S284" s="26" t="s">
        <v>44</v>
      </c>
      <c r="T284" s="26" t="s">
        <v>930</v>
      </c>
      <c r="U284" s="26" t="s">
        <v>2205</v>
      </c>
      <c r="V284" s="26" t="s">
        <v>340</v>
      </c>
      <c r="W284" s="26" t="s">
        <v>340</v>
      </c>
      <c r="X284" s="26" t="s">
        <v>340</v>
      </c>
      <c r="Y284" s="26" t="s">
        <v>340</v>
      </c>
      <c r="Z284" s="26" t="s">
        <v>592</v>
      </c>
      <c r="AA284" s="26" t="s">
        <v>592</v>
      </c>
      <c r="AB284" s="26" t="s">
        <v>48</v>
      </c>
      <c r="AC284" s="26" t="s">
        <v>2206</v>
      </c>
      <c r="AD284" s="26" t="s">
        <v>310</v>
      </c>
      <c r="AE284" s="26" t="s">
        <v>319</v>
      </c>
      <c r="AF284" s="26" t="s">
        <v>592</v>
      </c>
      <c r="AG284" s="26" t="s">
        <v>855</v>
      </c>
      <c r="AH284" s="26" t="s">
        <v>592</v>
      </c>
    </row>
    <row r="285" spans="2:34" x14ac:dyDescent="0.45">
      <c r="B285" s="26" t="s">
        <v>1377</v>
      </c>
      <c r="C285" s="26" t="s">
        <v>1504</v>
      </c>
      <c r="D285" s="26" t="s">
        <v>609</v>
      </c>
      <c r="E285" s="26" t="s">
        <v>770</v>
      </c>
      <c r="F285" s="26" t="s">
        <v>325</v>
      </c>
      <c r="G285" s="26" t="s">
        <v>42</v>
      </c>
      <c r="H285" s="26" t="s">
        <v>340</v>
      </c>
      <c r="I285" s="26" t="s">
        <v>340</v>
      </c>
      <c r="J285" s="26" t="s">
        <v>340</v>
      </c>
      <c r="K285" s="26" t="s">
        <v>340</v>
      </c>
      <c r="L285" s="26" t="s">
        <v>340</v>
      </c>
      <c r="M285" s="26" t="s">
        <v>340</v>
      </c>
      <c r="N285" s="26" t="s">
        <v>308</v>
      </c>
      <c r="O285" s="26" t="s">
        <v>340</v>
      </c>
      <c r="P285" s="26" t="s">
        <v>1007</v>
      </c>
      <c r="Q285" s="26" t="s">
        <v>340</v>
      </c>
      <c r="R285" s="26" t="s">
        <v>53</v>
      </c>
      <c r="S285" s="26" t="s">
        <v>40</v>
      </c>
      <c r="T285" s="26" t="s">
        <v>611</v>
      </c>
      <c r="U285" s="26" t="s">
        <v>2715</v>
      </c>
      <c r="V285" s="26" t="s">
        <v>308</v>
      </c>
      <c r="W285" s="26" t="s">
        <v>340</v>
      </c>
      <c r="X285" s="26" t="s">
        <v>340</v>
      </c>
      <c r="Y285" s="26" t="s">
        <v>308</v>
      </c>
      <c r="Z285" s="26" t="s">
        <v>592</v>
      </c>
      <c r="AA285" s="26" t="s">
        <v>592</v>
      </c>
      <c r="AB285" s="26" t="s">
        <v>48</v>
      </c>
      <c r="AC285" s="26" t="s">
        <v>346</v>
      </c>
      <c r="AD285" s="26" t="s">
        <v>346</v>
      </c>
      <c r="AE285" s="26" t="s">
        <v>478</v>
      </c>
      <c r="AF285" s="26" t="s">
        <v>592</v>
      </c>
      <c r="AG285" s="26" t="s">
        <v>717</v>
      </c>
      <c r="AH285" s="26" t="s">
        <v>592</v>
      </c>
    </row>
    <row r="286" spans="2:34" x14ac:dyDescent="0.45">
      <c r="B286" s="26" t="s">
        <v>1380</v>
      </c>
      <c r="C286" s="26" t="s">
        <v>1255</v>
      </c>
      <c r="D286" s="26" t="s">
        <v>238</v>
      </c>
      <c r="E286" s="26" t="s">
        <v>770</v>
      </c>
      <c r="F286" s="26" t="s">
        <v>329</v>
      </c>
      <c r="G286" s="26" t="s">
        <v>43</v>
      </c>
      <c r="H286" s="26" t="s">
        <v>40</v>
      </c>
      <c r="I286" s="26" t="s">
        <v>340</v>
      </c>
      <c r="J286" s="26" t="s">
        <v>340</v>
      </c>
      <c r="K286" s="26" t="s">
        <v>340</v>
      </c>
      <c r="L286" s="26" t="s">
        <v>340</v>
      </c>
      <c r="M286" s="26" t="s">
        <v>340</v>
      </c>
      <c r="N286" s="26" t="s">
        <v>340</v>
      </c>
      <c r="O286" s="26" t="s">
        <v>340</v>
      </c>
      <c r="P286" s="26" t="s">
        <v>592</v>
      </c>
      <c r="Q286" s="26" t="s">
        <v>340</v>
      </c>
      <c r="R286" s="26" t="s">
        <v>53</v>
      </c>
      <c r="S286" s="26" t="s">
        <v>53</v>
      </c>
      <c r="T286" s="26" t="s">
        <v>668</v>
      </c>
      <c r="U286" s="26" t="s">
        <v>1256</v>
      </c>
      <c r="V286" s="26" t="s">
        <v>308</v>
      </c>
      <c r="W286" s="26" t="s">
        <v>340</v>
      </c>
      <c r="X286" s="26" t="s">
        <v>340</v>
      </c>
      <c r="Y286" s="26" t="s">
        <v>308</v>
      </c>
      <c r="Z286" s="26" t="s">
        <v>592</v>
      </c>
      <c r="AA286" s="26" t="s">
        <v>592</v>
      </c>
      <c r="AB286" s="26" t="s">
        <v>48</v>
      </c>
      <c r="AC286" s="26" t="s">
        <v>317</v>
      </c>
      <c r="AD286" s="26" t="s">
        <v>317</v>
      </c>
      <c r="AE286" s="26" t="s">
        <v>414</v>
      </c>
      <c r="AF286" s="26" t="s">
        <v>592</v>
      </c>
      <c r="AG286" s="26" t="s">
        <v>706</v>
      </c>
      <c r="AH286" s="26" t="s">
        <v>592</v>
      </c>
    </row>
    <row r="287" spans="2:34" x14ac:dyDescent="0.45">
      <c r="B287" s="26" t="s">
        <v>1383</v>
      </c>
      <c r="C287" s="26" t="s">
        <v>1397</v>
      </c>
      <c r="D287" s="26" t="s">
        <v>589</v>
      </c>
      <c r="E287" s="26" t="s">
        <v>610</v>
      </c>
      <c r="F287" s="26" t="s">
        <v>336</v>
      </c>
      <c r="G287" s="26" t="s">
        <v>41</v>
      </c>
      <c r="H287" s="26" t="s">
        <v>40</v>
      </c>
      <c r="I287" s="26" t="s">
        <v>340</v>
      </c>
      <c r="J287" s="26" t="s">
        <v>340</v>
      </c>
      <c r="K287" s="26" t="s">
        <v>340</v>
      </c>
      <c r="L287" s="26" t="s">
        <v>340</v>
      </c>
      <c r="M287" s="26" t="s">
        <v>340</v>
      </c>
      <c r="N287" s="26" t="s">
        <v>340</v>
      </c>
      <c r="O287" s="26" t="s">
        <v>340</v>
      </c>
      <c r="P287" s="26" t="s">
        <v>592</v>
      </c>
      <c r="Q287" s="26" t="s">
        <v>340</v>
      </c>
      <c r="R287" s="26" t="s">
        <v>314</v>
      </c>
      <c r="S287" s="26" t="s">
        <v>47</v>
      </c>
      <c r="T287" s="26" t="s">
        <v>993</v>
      </c>
      <c r="U287" s="26" t="s">
        <v>1966</v>
      </c>
      <c r="V287" s="26" t="s">
        <v>340</v>
      </c>
      <c r="W287" s="26" t="s">
        <v>340</v>
      </c>
      <c r="X287" s="26" t="s">
        <v>340</v>
      </c>
      <c r="Y287" s="26" t="s">
        <v>340</v>
      </c>
      <c r="Z287" s="26" t="s">
        <v>592</v>
      </c>
      <c r="AA287" s="26" t="s">
        <v>592</v>
      </c>
      <c r="AB287" s="26" t="s">
        <v>48</v>
      </c>
      <c r="AC287" s="26" t="s">
        <v>1953</v>
      </c>
      <c r="AD287" s="26" t="s">
        <v>1967</v>
      </c>
      <c r="AE287" s="26" t="s">
        <v>315</v>
      </c>
      <c r="AF287" s="26" t="s">
        <v>592</v>
      </c>
      <c r="AG287" s="26" t="s">
        <v>1013</v>
      </c>
      <c r="AH287" s="26" t="s">
        <v>592</v>
      </c>
    </row>
    <row r="288" spans="2:34" x14ac:dyDescent="0.45">
      <c r="B288" s="26" t="s">
        <v>1385</v>
      </c>
      <c r="C288" s="26" t="s">
        <v>1257</v>
      </c>
      <c r="D288" s="26" t="s">
        <v>247</v>
      </c>
      <c r="E288" s="26" t="s">
        <v>610</v>
      </c>
      <c r="F288" s="26" t="s">
        <v>329</v>
      </c>
      <c r="G288" s="26" t="s">
        <v>40</v>
      </c>
      <c r="H288" s="26" t="s">
        <v>308</v>
      </c>
      <c r="I288" s="26" t="s">
        <v>340</v>
      </c>
      <c r="J288" s="26" t="s">
        <v>340</v>
      </c>
      <c r="K288" s="26" t="s">
        <v>340</v>
      </c>
      <c r="L288" s="26" t="s">
        <v>340</v>
      </c>
      <c r="M288" s="26" t="s">
        <v>340</v>
      </c>
      <c r="N288" s="26" t="s">
        <v>340</v>
      </c>
      <c r="O288" s="26" t="s">
        <v>340</v>
      </c>
      <c r="P288" s="26" t="s">
        <v>592</v>
      </c>
      <c r="Q288" s="26" t="s">
        <v>340</v>
      </c>
      <c r="R288" s="26" t="s">
        <v>42</v>
      </c>
      <c r="S288" s="26" t="s">
        <v>41</v>
      </c>
      <c r="T288" s="26" t="s">
        <v>623</v>
      </c>
      <c r="U288" s="26" t="s">
        <v>644</v>
      </c>
      <c r="V288" s="26" t="s">
        <v>308</v>
      </c>
      <c r="W288" s="26" t="s">
        <v>340</v>
      </c>
      <c r="X288" s="26" t="s">
        <v>340</v>
      </c>
      <c r="Y288" s="26" t="s">
        <v>308</v>
      </c>
      <c r="Z288" s="26" t="s">
        <v>592</v>
      </c>
      <c r="AA288" s="26" t="s">
        <v>592</v>
      </c>
      <c r="AB288" s="26" t="s">
        <v>48</v>
      </c>
      <c r="AC288" s="26" t="s">
        <v>404</v>
      </c>
      <c r="AD288" s="26" t="s">
        <v>404</v>
      </c>
      <c r="AE288" s="26" t="s">
        <v>400</v>
      </c>
      <c r="AF288" s="26" t="s">
        <v>592</v>
      </c>
      <c r="AG288" s="26" t="s">
        <v>921</v>
      </c>
      <c r="AH288" s="26" t="s">
        <v>592</v>
      </c>
    </row>
    <row r="289" spans="2:34" x14ac:dyDescent="0.45">
      <c r="B289" s="26" t="s">
        <v>990</v>
      </c>
      <c r="C289" s="26" t="s">
        <v>1281</v>
      </c>
      <c r="D289" s="26" t="s">
        <v>239</v>
      </c>
      <c r="E289" s="26" t="s">
        <v>610</v>
      </c>
      <c r="F289" s="26" t="s">
        <v>331</v>
      </c>
      <c r="G289" s="26" t="s">
        <v>44</v>
      </c>
      <c r="H289" s="26" t="s">
        <v>308</v>
      </c>
      <c r="I289" s="26" t="s">
        <v>340</v>
      </c>
      <c r="J289" s="26" t="s">
        <v>340</v>
      </c>
      <c r="K289" s="26" t="s">
        <v>340</v>
      </c>
      <c r="L289" s="26" t="s">
        <v>340</v>
      </c>
      <c r="M289" s="26" t="s">
        <v>340</v>
      </c>
      <c r="N289" s="26" t="s">
        <v>340</v>
      </c>
      <c r="O289" s="26" t="s">
        <v>340</v>
      </c>
      <c r="P289" s="26" t="s">
        <v>592</v>
      </c>
      <c r="Q289" s="26" t="s">
        <v>340</v>
      </c>
      <c r="R289" s="26" t="s">
        <v>49</v>
      </c>
      <c r="S289" s="26" t="s">
        <v>46</v>
      </c>
      <c r="T289" s="26" t="s">
        <v>905</v>
      </c>
      <c r="U289" s="26" t="s">
        <v>1382</v>
      </c>
      <c r="V289" s="26" t="s">
        <v>340</v>
      </c>
      <c r="W289" s="26" t="s">
        <v>308</v>
      </c>
      <c r="X289" s="26" t="s">
        <v>340</v>
      </c>
      <c r="Y289" s="26" t="s">
        <v>340</v>
      </c>
      <c r="Z289" s="26" t="s">
        <v>592</v>
      </c>
      <c r="AA289" s="26" t="s">
        <v>592</v>
      </c>
      <c r="AB289" s="26" t="s">
        <v>48</v>
      </c>
      <c r="AC289" s="26" t="s">
        <v>556</v>
      </c>
      <c r="AD289" s="26" t="s">
        <v>1162</v>
      </c>
      <c r="AE289" s="26" t="s">
        <v>467</v>
      </c>
      <c r="AF289" s="26" t="s">
        <v>592</v>
      </c>
      <c r="AG289" s="26" t="s">
        <v>1017</v>
      </c>
      <c r="AH289" s="26" t="s">
        <v>592</v>
      </c>
    </row>
    <row r="290" spans="2:34" x14ac:dyDescent="0.45">
      <c r="B290" s="26" t="s">
        <v>1389</v>
      </c>
      <c r="C290" s="26" t="s">
        <v>1290</v>
      </c>
      <c r="D290" s="26" t="s">
        <v>265</v>
      </c>
      <c r="E290" s="26" t="s">
        <v>770</v>
      </c>
      <c r="F290" s="26" t="s">
        <v>335</v>
      </c>
      <c r="G290" s="26" t="s">
        <v>44</v>
      </c>
      <c r="H290" s="26" t="s">
        <v>53</v>
      </c>
      <c r="I290" s="26" t="s">
        <v>340</v>
      </c>
      <c r="J290" s="26" t="s">
        <v>340</v>
      </c>
      <c r="K290" s="26" t="s">
        <v>340</v>
      </c>
      <c r="L290" s="26" t="s">
        <v>340</v>
      </c>
      <c r="M290" s="26" t="s">
        <v>340</v>
      </c>
      <c r="N290" s="26" t="s">
        <v>340</v>
      </c>
      <c r="O290" s="26" t="s">
        <v>340</v>
      </c>
      <c r="P290" s="26" t="s">
        <v>592</v>
      </c>
      <c r="Q290" s="26" t="s">
        <v>340</v>
      </c>
      <c r="R290" s="26" t="s">
        <v>46</v>
      </c>
      <c r="S290" s="26" t="s">
        <v>44</v>
      </c>
      <c r="T290" s="26" t="s">
        <v>664</v>
      </c>
      <c r="U290" s="26" t="s">
        <v>1900</v>
      </c>
      <c r="V290" s="26" t="s">
        <v>308</v>
      </c>
      <c r="W290" s="26" t="s">
        <v>308</v>
      </c>
      <c r="X290" s="26" t="s">
        <v>308</v>
      </c>
      <c r="Y290" s="26" t="s">
        <v>308</v>
      </c>
      <c r="Z290" s="26" t="s">
        <v>592</v>
      </c>
      <c r="AA290" s="26" t="s">
        <v>592</v>
      </c>
      <c r="AB290" s="26" t="s">
        <v>47</v>
      </c>
      <c r="AC290" s="26" t="s">
        <v>492</v>
      </c>
      <c r="AD290" s="26" t="s">
        <v>1869</v>
      </c>
      <c r="AE290" s="26" t="s">
        <v>392</v>
      </c>
      <c r="AF290" s="26" t="s">
        <v>592</v>
      </c>
      <c r="AG290" s="26" t="s">
        <v>687</v>
      </c>
      <c r="AH290" s="26" t="s">
        <v>592</v>
      </c>
    </row>
    <row r="291" spans="2:34" x14ac:dyDescent="0.45">
      <c r="B291" s="26" t="s">
        <v>1393</v>
      </c>
      <c r="C291" s="26" t="s">
        <v>1387</v>
      </c>
      <c r="D291" s="26" t="s">
        <v>585</v>
      </c>
      <c r="E291" s="26" t="s">
        <v>610</v>
      </c>
      <c r="F291" s="26" t="s">
        <v>326</v>
      </c>
      <c r="G291" s="26" t="s">
        <v>44</v>
      </c>
      <c r="H291" s="26" t="s">
        <v>41</v>
      </c>
      <c r="I291" s="26" t="s">
        <v>340</v>
      </c>
      <c r="J291" s="26" t="s">
        <v>340</v>
      </c>
      <c r="K291" s="26" t="s">
        <v>340</v>
      </c>
      <c r="L291" s="26" t="s">
        <v>340</v>
      </c>
      <c r="M291" s="26" t="s">
        <v>340</v>
      </c>
      <c r="N291" s="26" t="s">
        <v>340</v>
      </c>
      <c r="O291" s="26" t="s">
        <v>340</v>
      </c>
      <c r="P291" s="26" t="s">
        <v>592</v>
      </c>
      <c r="Q291" s="26" t="s">
        <v>340</v>
      </c>
      <c r="R291" s="26" t="s">
        <v>50</v>
      </c>
      <c r="S291" s="26" t="s">
        <v>46</v>
      </c>
      <c r="T291" s="26" t="s">
        <v>709</v>
      </c>
      <c r="U291" s="26" t="s">
        <v>2716</v>
      </c>
      <c r="V291" s="26" t="s">
        <v>340</v>
      </c>
      <c r="W291" s="26" t="s">
        <v>340</v>
      </c>
      <c r="X291" s="26" t="s">
        <v>340</v>
      </c>
      <c r="Y291" s="26" t="s">
        <v>340</v>
      </c>
      <c r="Z291" s="26" t="s">
        <v>592</v>
      </c>
      <c r="AA291" s="26" t="s">
        <v>592</v>
      </c>
      <c r="AB291" s="26" t="s">
        <v>47</v>
      </c>
      <c r="AC291" s="26" t="s">
        <v>534</v>
      </c>
      <c r="AD291" s="26" t="s">
        <v>534</v>
      </c>
      <c r="AE291" s="26" t="s">
        <v>342</v>
      </c>
      <c r="AF291" s="26" t="s">
        <v>592</v>
      </c>
      <c r="AG291" s="26" t="s">
        <v>671</v>
      </c>
      <c r="AH291" s="26" t="s">
        <v>592</v>
      </c>
    </row>
    <row r="292" spans="2:34" x14ac:dyDescent="0.45">
      <c r="B292" s="26" t="s">
        <v>1396</v>
      </c>
      <c r="C292" s="26" t="s">
        <v>1360</v>
      </c>
      <c r="D292" s="26" t="s">
        <v>590</v>
      </c>
      <c r="E292" s="26" t="s">
        <v>770</v>
      </c>
      <c r="F292" s="26" t="s">
        <v>329</v>
      </c>
      <c r="G292" s="26" t="s">
        <v>44</v>
      </c>
      <c r="H292" s="26" t="s">
        <v>41</v>
      </c>
      <c r="I292" s="26" t="s">
        <v>340</v>
      </c>
      <c r="J292" s="26" t="s">
        <v>340</v>
      </c>
      <c r="K292" s="26" t="s">
        <v>340</v>
      </c>
      <c r="L292" s="26" t="s">
        <v>340</v>
      </c>
      <c r="M292" s="26" t="s">
        <v>340</v>
      </c>
      <c r="N292" s="26" t="s">
        <v>340</v>
      </c>
      <c r="O292" s="26" t="s">
        <v>340</v>
      </c>
      <c r="P292" s="26" t="s">
        <v>592</v>
      </c>
      <c r="Q292" s="26" t="s">
        <v>340</v>
      </c>
      <c r="R292" s="26" t="s">
        <v>48</v>
      </c>
      <c r="S292" s="26" t="s">
        <v>46</v>
      </c>
      <c r="T292" s="26" t="s">
        <v>911</v>
      </c>
      <c r="U292" s="26" t="s">
        <v>2717</v>
      </c>
      <c r="V292" s="26" t="s">
        <v>340</v>
      </c>
      <c r="W292" s="26" t="s">
        <v>340</v>
      </c>
      <c r="X292" s="26" t="s">
        <v>340</v>
      </c>
      <c r="Y292" s="26" t="s">
        <v>340</v>
      </c>
      <c r="Z292" s="26" t="s">
        <v>592</v>
      </c>
      <c r="AA292" s="26" t="s">
        <v>592</v>
      </c>
      <c r="AB292" s="26" t="s">
        <v>47</v>
      </c>
      <c r="AC292" s="26" t="s">
        <v>544</v>
      </c>
      <c r="AD292" s="26" t="s">
        <v>1166</v>
      </c>
      <c r="AE292" s="26" t="s">
        <v>430</v>
      </c>
      <c r="AF292" s="26" t="s">
        <v>592</v>
      </c>
      <c r="AG292" s="26" t="s">
        <v>611</v>
      </c>
      <c r="AH292" s="26" t="s">
        <v>592</v>
      </c>
    </row>
    <row r="293" spans="2:34" x14ac:dyDescent="0.45">
      <c r="B293" s="26" t="s">
        <v>619</v>
      </c>
      <c r="C293" s="26" t="s">
        <v>1421</v>
      </c>
      <c r="D293" s="26" t="s">
        <v>251</v>
      </c>
      <c r="E293" s="26" t="s">
        <v>770</v>
      </c>
      <c r="F293" s="26" t="s">
        <v>329</v>
      </c>
      <c r="G293" s="26" t="s">
        <v>44</v>
      </c>
      <c r="H293" s="26" t="s">
        <v>44</v>
      </c>
      <c r="I293" s="26" t="s">
        <v>340</v>
      </c>
      <c r="J293" s="26" t="s">
        <v>340</v>
      </c>
      <c r="K293" s="26" t="s">
        <v>340</v>
      </c>
      <c r="L293" s="26" t="s">
        <v>340</v>
      </c>
      <c r="M293" s="26" t="s">
        <v>340</v>
      </c>
      <c r="N293" s="26" t="s">
        <v>340</v>
      </c>
      <c r="O293" s="26" t="s">
        <v>340</v>
      </c>
      <c r="P293" s="26" t="s">
        <v>592</v>
      </c>
      <c r="Q293" s="26" t="s">
        <v>340</v>
      </c>
      <c r="R293" s="26" t="s">
        <v>50</v>
      </c>
      <c r="S293" s="26" t="s">
        <v>47</v>
      </c>
      <c r="T293" s="26" t="s">
        <v>631</v>
      </c>
      <c r="U293" s="26" t="s">
        <v>2718</v>
      </c>
      <c r="V293" s="26" t="s">
        <v>340</v>
      </c>
      <c r="W293" s="26" t="s">
        <v>340</v>
      </c>
      <c r="X293" s="26" t="s">
        <v>340</v>
      </c>
      <c r="Y293" s="26" t="s">
        <v>340</v>
      </c>
      <c r="Z293" s="26" t="s">
        <v>308</v>
      </c>
      <c r="AA293" s="26" t="s">
        <v>592</v>
      </c>
      <c r="AB293" s="26" t="s">
        <v>47</v>
      </c>
      <c r="AC293" s="26" t="s">
        <v>2695</v>
      </c>
      <c r="AD293" s="26" t="s">
        <v>2695</v>
      </c>
      <c r="AE293" s="26" t="s">
        <v>430</v>
      </c>
      <c r="AF293" s="26" t="s">
        <v>592</v>
      </c>
      <c r="AG293" s="26" t="s">
        <v>668</v>
      </c>
      <c r="AH293" s="26" t="s">
        <v>592</v>
      </c>
    </row>
    <row r="294" spans="2:34" x14ac:dyDescent="0.45">
      <c r="B294" s="26" t="s">
        <v>1399</v>
      </c>
      <c r="C294" s="26" t="s">
        <v>1323</v>
      </c>
      <c r="D294" s="26" t="s">
        <v>256</v>
      </c>
      <c r="E294" s="26" t="s">
        <v>610</v>
      </c>
      <c r="F294" s="26" t="s">
        <v>337</v>
      </c>
      <c r="G294" s="26" t="s">
        <v>42</v>
      </c>
      <c r="H294" s="26" t="s">
        <v>308</v>
      </c>
      <c r="I294" s="26" t="s">
        <v>340</v>
      </c>
      <c r="J294" s="26" t="s">
        <v>340</v>
      </c>
      <c r="K294" s="26" t="s">
        <v>340</v>
      </c>
      <c r="L294" s="26" t="s">
        <v>340</v>
      </c>
      <c r="M294" s="26" t="s">
        <v>340</v>
      </c>
      <c r="N294" s="26" t="s">
        <v>340</v>
      </c>
      <c r="O294" s="26" t="s">
        <v>340</v>
      </c>
      <c r="P294" s="26" t="s">
        <v>592</v>
      </c>
      <c r="Q294" s="26" t="s">
        <v>340</v>
      </c>
      <c r="R294" s="26" t="s">
        <v>46</v>
      </c>
      <c r="S294" s="26" t="s">
        <v>43</v>
      </c>
      <c r="T294" s="26" t="s">
        <v>785</v>
      </c>
      <c r="U294" s="26" t="s">
        <v>2719</v>
      </c>
      <c r="V294" s="26" t="s">
        <v>308</v>
      </c>
      <c r="W294" s="26" t="s">
        <v>340</v>
      </c>
      <c r="X294" s="26" t="s">
        <v>340</v>
      </c>
      <c r="Y294" s="26" t="s">
        <v>308</v>
      </c>
      <c r="Z294" s="26" t="s">
        <v>592</v>
      </c>
      <c r="AA294" s="26" t="s">
        <v>592</v>
      </c>
      <c r="AB294" s="26" t="s">
        <v>47</v>
      </c>
      <c r="AC294" s="26" t="s">
        <v>343</v>
      </c>
      <c r="AD294" s="26" t="s">
        <v>343</v>
      </c>
      <c r="AE294" s="26" t="s">
        <v>406</v>
      </c>
      <c r="AF294" s="26" t="s">
        <v>592</v>
      </c>
      <c r="AG294" s="26" t="s">
        <v>679</v>
      </c>
      <c r="AH294" s="26" t="s">
        <v>592</v>
      </c>
    </row>
    <row r="295" spans="2:34" x14ac:dyDescent="0.45">
      <c r="B295" s="26" t="s">
        <v>807</v>
      </c>
      <c r="C295" s="26" t="s">
        <v>1599</v>
      </c>
      <c r="D295" s="26" t="s">
        <v>241</v>
      </c>
      <c r="E295" s="26" t="s">
        <v>617</v>
      </c>
      <c r="F295" s="26" t="s">
        <v>337</v>
      </c>
      <c r="G295" s="26" t="s">
        <v>44</v>
      </c>
      <c r="H295" s="26" t="s">
        <v>340</v>
      </c>
      <c r="I295" s="26" t="s">
        <v>340</v>
      </c>
      <c r="J295" s="26" t="s">
        <v>340</v>
      </c>
      <c r="K295" s="26" t="s">
        <v>340</v>
      </c>
      <c r="L295" s="26" t="s">
        <v>340</v>
      </c>
      <c r="M295" s="26" t="s">
        <v>340</v>
      </c>
      <c r="N295" s="26" t="s">
        <v>325</v>
      </c>
      <c r="O295" s="26" t="s">
        <v>960</v>
      </c>
      <c r="P295" s="26" t="s">
        <v>686</v>
      </c>
      <c r="Q295" s="26" t="s">
        <v>340</v>
      </c>
      <c r="R295" s="26" t="s">
        <v>45</v>
      </c>
      <c r="S295" s="26" t="s">
        <v>43</v>
      </c>
      <c r="T295" s="26" t="s">
        <v>327</v>
      </c>
      <c r="U295" s="26" t="s">
        <v>782</v>
      </c>
      <c r="V295" s="26" t="s">
        <v>340</v>
      </c>
      <c r="W295" s="26" t="s">
        <v>308</v>
      </c>
      <c r="X295" s="26" t="s">
        <v>308</v>
      </c>
      <c r="Y295" s="26" t="s">
        <v>340</v>
      </c>
      <c r="Z295" s="26" t="s">
        <v>592</v>
      </c>
      <c r="AA295" s="26" t="s">
        <v>592</v>
      </c>
      <c r="AB295" s="26" t="s">
        <v>47</v>
      </c>
      <c r="AC295" s="26" t="s">
        <v>402</v>
      </c>
      <c r="AD295" s="26" t="s">
        <v>396</v>
      </c>
      <c r="AE295" s="26" t="s">
        <v>392</v>
      </c>
      <c r="AF295" s="26" t="s">
        <v>592</v>
      </c>
      <c r="AG295" s="26" t="s">
        <v>881</v>
      </c>
      <c r="AH295" s="26" t="s">
        <v>592</v>
      </c>
    </row>
    <row r="296" spans="2:34" x14ac:dyDescent="0.45">
      <c r="B296" s="26" t="s">
        <v>1403</v>
      </c>
      <c r="C296" s="26" t="s">
        <v>1367</v>
      </c>
      <c r="D296" s="26" t="s">
        <v>265</v>
      </c>
      <c r="E296" s="26" t="s">
        <v>610</v>
      </c>
      <c r="F296" s="26" t="s">
        <v>339</v>
      </c>
      <c r="G296" s="26" t="s">
        <v>53</v>
      </c>
      <c r="H296" s="26" t="s">
        <v>308</v>
      </c>
      <c r="I296" s="26" t="s">
        <v>340</v>
      </c>
      <c r="J296" s="26" t="s">
        <v>340</v>
      </c>
      <c r="K296" s="26" t="s">
        <v>340</v>
      </c>
      <c r="L296" s="26" t="s">
        <v>340</v>
      </c>
      <c r="M296" s="26" t="s">
        <v>340</v>
      </c>
      <c r="N296" s="26" t="s">
        <v>340</v>
      </c>
      <c r="O296" s="26" t="s">
        <v>340</v>
      </c>
      <c r="P296" s="26" t="s">
        <v>592</v>
      </c>
      <c r="Q296" s="26" t="s">
        <v>340</v>
      </c>
      <c r="R296" s="26" t="s">
        <v>50</v>
      </c>
      <c r="S296" s="26" t="s">
        <v>43</v>
      </c>
      <c r="T296" s="26" t="s">
        <v>972</v>
      </c>
      <c r="U296" s="26" t="s">
        <v>2208</v>
      </c>
      <c r="V296" s="26" t="s">
        <v>340</v>
      </c>
      <c r="W296" s="26" t="s">
        <v>340</v>
      </c>
      <c r="X296" s="26" t="s">
        <v>340</v>
      </c>
      <c r="Y296" s="26" t="s">
        <v>340</v>
      </c>
      <c r="Z296" s="26" t="s">
        <v>592</v>
      </c>
      <c r="AA296" s="26" t="s">
        <v>592</v>
      </c>
      <c r="AB296" s="26" t="s">
        <v>47</v>
      </c>
      <c r="AC296" s="26" t="s">
        <v>402</v>
      </c>
      <c r="AD296" s="26" t="s">
        <v>2209</v>
      </c>
      <c r="AE296" s="26" t="s">
        <v>392</v>
      </c>
      <c r="AF296" s="26" t="s">
        <v>592</v>
      </c>
      <c r="AG296" s="26" t="s">
        <v>648</v>
      </c>
      <c r="AH296" s="26" t="s">
        <v>592</v>
      </c>
    </row>
    <row r="297" spans="2:34" x14ac:dyDescent="0.45">
      <c r="B297" s="26" t="s">
        <v>1405</v>
      </c>
      <c r="C297" s="26" t="s">
        <v>1605</v>
      </c>
      <c r="D297" s="26" t="s">
        <v>238</v>
      </c>
      <c r="E297" s="26" t="s">
        <v>610</v>
      </c>
      <c r="F297" s="26" t="s">
        <v>336</v>
      </c>
      <c r="G297" s="26" t="s">
        <v>40</v>
      </c>
      <c r="H297" s="26" t="s">
        <v>340</v>
      </c>
      <c r="I297" s="26" t="s">
        <v>340</v>
      </c>
      <c r="J297" s="26" t="s">
        <v>340</v>
      </c>
      <c r="K297" s="26" t="s">
        <v>340</v>
      </c>
      <c r="L297" s="26" t="s">
        <v>340</v>
      </c>
      <c r="M297" s="26" t="s">
        <v>340</v>
      </c>
      <c r="N297" s="26" t="s">
        <v>340</v>
      </c>
      <c r="O297" s="26" t="s">
        <v>340</v>
      </c>
      <c r="P297" s="26" t="s">
        <v>592</v>
      </c>
      <c r="Q297" s="26" t="s">
        <v>340</v>
      </c>
      <c r="R297" s="26" t="s">
        <v>53</v>
      </c>
      <c r="S297" s="26" t="s">
        <v>41</v>
      </c>
      <c r="T297" s="26" t="s">
        <v>653</v>
      </c>
      <c r="U297" s="26" t="s">
        <v>1968</v>
      </c>
      <c r="V297" s="26" t="s">
        <v>308</v>
      </c>
      <c r="W297" s="26" t="s">
        <v>340</v>
      </c>
      <c r="X297" s="26" t="s">
        <v>340</v>
      </c>
      <c r="Y297" s="26" t="s">
        <v>308</v>
      </c>
      <c r="Z297" s="26" t="s">
        <v>592</v>
      </c>
      <c r="AA297" s="26" t="s">
        <v>592</v>
      </c>
      <c r="AB297" s="26" t="s">
        <v>47</v>
      </c>
      <c r="AC297" s="26" t="s">
        <v>409</v>
      </c>
      <c r="AD297" s="26" t="s">
        <v>409</v>
      </c>
      <c r="AE297" s="26" t="s">
        <v>479</v>
      </c>
      <c r="AF297" s="26" t="s">
        <v>592</v>
      </c>
      <c r="AG297" s="26" t="s">
        <v>689</v>
      </c>
      <c r="AH297" s="26" t="s">
        <v>592</v>
      </c>
    </row>
    <row r="298" spans="2:34" x14ac:dyDescent="0.45">
      <c r="B298" s="26" t="s">
        <v>1408</v>
      </c>
      <c r="C298" s="26" t="s">
        <v>1987</v>
      </c>
      <c r="D298" s="26" t="s">
        <v>583</v>
      </c>
      <c r="E298" s="26" t="s">
        <v>617</v>
      </c>
      <c r="F298" s="26" t="s">
        <v>327</v>
      </c>
      <c r="G298" s="26" t="s">
        <v>41</v>
      </c>
      <c r="H298" s="26" t="s">
        <v>340</v>
      </c>
      <c r="I298" s="26" t="s">
        <v>340</v>
      </c>
      <c r="J298" s="26" t="s">
        <v>340</v>
      </c>
      <c r="K298" s="26" t="s">
        <v>340</v>
      </c>
      <c r="L298" s="26" t="s">
        <v>340</v>
      </c>
      <c r="M298" s="26" t="s">
        <v>340</v>
      </c>
      <c r="N298" s="26" t="s">
        <v>51</v>
      </c>
      <c r="O298" s="26" t="s">
        <v>638</v>
      </c>
      <c r="P298" s="26" t="s">
        <v>2555</v>
      </c>
      <c r="Q298" s="26" t="s">
        <v>340</v>
      </c>
      <c r="R298" s="26" t="s">
        <v>45</v>
      </c>
      <c r="S298" s="26" t="s">
        <v>44</v>
      </c>
      <c r="T298" s="26" t="s">
        <v>634</v>
      </c>
      <c r="U298" s="26" t="s">
        <v>2720</v>
      </c>
      <c r="V298" s="26" t="s">
        <v>340</v>
      </c>
      <c r="W298" s="26" t="s">
        <v>340</v>
      </c>
      <c r="X298" s="26" t="s">
        <v>340</v>
      </c>
      <c r="Y298" s="26" t="s">
        <v>340</v>
      </c>
      <c r="Z298" s="26" t="s">
        <v>592</v>
      </c>
      <c r="AA298" s="26" t="s">
        <v>592</v>
      </c>
      <c r="AB298" s="26" t="s">
        <v>47</v>
      </c>
      <c r="AC298" s="26" t="s">
        <v>464</v>
      </c>
      <c r="AD298" s="26" t="s">
        <v>464</v>
      </c>
      <c r="AE298" s="26" t="s">
        <v>469</v>
      </c>
      <c r="AF298" s="26" t="s">
        <v>592</v>
      </c>
      <c r="AG298" s="26" t="s">
        <v>738</v>
      </c>
      <c r="AH298" s="26" t="s">
        <v>592</v>
      </c>
    </row>
    <row r="299" spans="2:34" x14ac:dyDescent="0.45">
      <c r="B299" s="26" t="s">
        <v>1412</v>
      </c>
      <c r="C299" s="26" t="s">
        <v>1283</v>
      </c>
      <c r="D299" s="26" t="s">
        <v>588</v>
      </c>
      <c r="E299" s="26" t="s">
        <v>610</v>
      </c>
      <c r="F299" s="26" t="s">
        <v>331</v>
      </c>
      <c r="G299" s="26" t="s">
        <v>43</v>
      </c>
      <c r="H299" s="26" t="s">
        <v>308</v>
      </c>
      <c r="I299" s="26" t="s">
        <v>340</v>
      </c>
      <c r="J299" s="26" t="s">
        <v>340</v>
      </c>
      <c r="K299" s="26" t="s">
        <v>340</v>
      </c>
      <c r="L299" s="26" t="s">
        <v>340</v>
      </c>
      <c r="M299" s="26" t="s">
        <v>340</v>
      </c>
      <c r="N299" s="26" t="s">
        <v>340</v>
      </c>
      <c r="O299" s="26" t="s">
        <v>340</v>
      </c>
      <c r="P299" s="26" t="s">
        <v>592</v>
      </c>
      <c r="Q299" s="26" t="s">
        <v>340</v>
      </c>
      <c r="R299" s="26" t="s">
        <v>42</v>
      </c>
      <c r="S299" s="26" t="s">
        <v>41</v>
      </c>
      <c r="T299" s="26" t="s">
        <v>620</v>
      </c>
      <c r="U299" s="26" t="s">
        <v>836</v>
      </c>
      <c r="V299" s="26" t="s">
        <v>308</v>
      </c>
      <c r="W299" s="26" t="s">
        <v>340</v>
      </c>
      <c r="X299" s="26" t="s">
        <v>340</v>
      </c>
      <c r="Y299" s="26" t="s">
        <v>308</v>
      </c>
      <c r="Z299" s="26" t="s">
        <v>592</v>
      </c>
      <c r="AA299" s="26" t="s">
        <v>592</v>
      </c>
      <c r="AB299" s="26" t="s">
        <v>47</v>
      </c>
      <c r="AC299" s="26" t="s">
        <v>541</v>
      </c>
      <c r="AD299" s="26" t="s">
        <v>541</v>
      </c>
      <c r="AE299" s="26" t="s">
        <v>411</v>
      </c>
      <c r="AF299" s="26" t="s">
        <v>592</v>
      </c>
      <c r="AG299" s="26" t="s">
        <v>1028</v>
      </c>
      <c r="AH299" s="26" t="s">
        <v>592</v>
      </c>
    </row>
    <row r="300" spans="2:34" x14ac:dyDescent="0.45">
      <c r="B300" s="26" t="s">
        <v>1414</v>
      </c>
      <c r="C300" s="26" t="s">
        <v>1349</v>
      </c>
      <c r="D300" s="26" t="s">
        <v>585</v>
      </c>
      <c r="E300" s="26" t="s">
        <v>770</v>
      </c>
      <c r="F300" s="26" t="s">
        <v>337</v>
      </c>
      <c r="G300" s="26" t="s">
        <v>44</v>
      </c>
      <c r="H300" s="26" t="s">
        <v>42</v>
      </c>
      <c r="I300" s="26" t="s">
        <v>340</v>
      </c>
      <c r="J300" s="26" t="s">
        <v>340</v>
      </c>
      <c r="K300" s="26" t="s">
        <v>340</v>
      </c>
      <c r="L300" s="26" t="s">
        <v>340</v>
      </c>
      <c r="M300" s="26" t="s">
        <v>340</v>
      </c>
      <c r="N300" s="26" t="s">
        <v>308</v>
      </c>
      <c r="O300" s="26" t="s">
        <v>40</v>
      </c>
      <c r="P300" s="26" t="s">
        <v>788</v>
      </c>
      <c r="Q300" s="26" t="s">
        <v>340</v>
      </c>
      <c r="R300" s="26" t="s">
        <v>45</v>
      </c>
      <c r="S300" s="26" t="s">
        <v>42</v>
      </c>
      <c r="T300" s="26" t="s">
        <v>822</v>
      </c>
      <c r="U300" s="26" t="s">
        <v>1252</v>
      </c>
      <c r="V300" s="26" t="s">
        <v>340</v>
      </c>
      <c r="W300" s="26" t="s">
        <v>308</v>
      </c>
      <c r="X300" s="26" t="s">
        <v>340</v>
      </c>
      <c r="Y300" s="26" t="s">
        <v>340</v>
      </c>
      <c r="Z300" s="26" t="s">
        <v>592</v>
      </c>
      <c r="AA300" s="26" t="s">
        <v>592</v>
      </c>
      <c r="AB300" s="26" t="s">
        <v>46</v>
      </c>
      <c r="AC300" s="26" t="s">
        <v>404</v>
      </c>
      <c r="AD300" s="26" t="s">
        <v>404</v>
      </c>
      <c r="AE300" s="26" t="s">
        <v>479</v>
      </c>
      <c r="AF300" s="26" t="s">
        <v>592</v>
      </c>
      <c r="AG300" s="26" t="s">
        <v>721</v>
      </c>
      <c r="AH300" s="26" t="s">
        <v>592</v>
      </c>
    </row>
    <row r="301" spans="2:34" x14ac:dyDescent="0.45">
      <c r="B301" s="26" t="s">
        <v>1417</v>
      </c>
      <c r="C301" s="26" t="s">
        <v>1453</v>
      </c>
      <c r="D301" s="26" t="s">
        <v>251</v>
      </c>
      <c r="E301" s="26" t="s">
        <v>770</v>
      </c>
      <c r="F301" s="26" t="s">
        <v>333</v>
      </c>
      <c r="G301" s="26" t="s">
        <v>44</v>
      </c>
      <c r="H301" s="26" t="s">
        <v>340</v>
      </c>
      <c r="I301" s="26" t="s">
        <v>340</v>
      </c>
      <c r="J301" s="26" t="s">
        <v>340</v>
      </c>
      <c r="K301" s="26" t="s">
        <v>340</v>
      </c>
      <c r="L301" s="26" t="s">
        <v>340</v>
      </c>
      <c r="M301" s="26" t="s">
        <v>340</v>
      </c>
      <c r="N301" s="26" t="s">
        <v>340</v>
      </c>
      <c r="O301" s="26" t="s">
        <v>340</v>
      </c>
      <c r="P301" s="26" t="s">
        <v>592</v>
      </c>
      <c r="Q301" s="26" t="s">
        <v>340</v>
      </c>
      <c r="R301" s="26" t="s">
        <v>49</v>
      </c>
      <c r="S301" s="26" t="s">
        <v>44</v>
      </c>
      <c r="T301" s="26" t="s">
        <v>622</v>
      </c>
      <c r="U301" s="26" t="s">
        <v>1288</v>
      </c>
      <c r="V301" s="26" t="s">
        <v>340</v>
      </c>
      <c r="W301" s="26" t="s">
        <v>340</v>
      </c>
      <c r="X301" s="26" t="s">
        <v>340</v>
      </c>
      <c r="Y301" s="26" t="s">
        <v>340</v>
      </c>
      <c r="Z301" s="26" t="s">
        <v>592</v>
      </c>
      <c r="AA301" s="26" t="s">
        <v>592</v>
      </c>
      <c r="AB301" s="26" t="s">
        <v>46</v>
      </c>
      <c r="AC301" s="26" t="s">
        <v>470</v>
      </c>
      <c r="AD301" s="26" t="s">
        <v>470</v>
      </c>
      <c r="AE301" s="26" t="s">
        <v>400</v>
      </c>
      <c r="AF301" s="26" t="s">
        <v>592</v>
      </c>
      <c r="AG301" s="26" t="s">
        <v>664</v>
      </c>
      <c r="AH301" s="26" t="s">
        <v>592</v>
      </c>
    </row>
    <row r="302" spans="2:34" x14ac:dyDescent="0.45">
      <c r="B302" s="26" t="s">
        <v>1420</v>
      </c>
      <c r="C302" s="26" t="s">
        <v>1460</v>
      </c>
      <c r="D302" s="26" t="s">
        <v>582</v>
      </c>
      <c r="E302" s="26" t="s">
        <v>610</v>
      </c>
      <c r="F302" s="26" t="s">
        <v>335</v>
      </c>
      <c r="G302" s="26" t="s">
        <v>43</v>
      </c>
      <c r="H302" s="26" t="s">
        <v>40</v>
      </c>
      <c r="I302" s="26" t="s">
        <v>340</v>
      </c>
      <c r="J302" s="26" t="s">
        <v>340</v>
      </c>
      <c r="K302" s="26" t="s">
        <v>340</v>
      </c>
      <c r="L302" s="26" t="s">
        <v>340</v>
      </c>
      <c r="M302" s="26" t="s">
        <v>340</v>
      </c>
      <c r="N302" s="26" t="s">
        <v>40</v>
      </c>
      <c r="O302" s="26" t="s">
        <v>325</v>
      </c>
      <c r="P302" s="26" t="s">
        <v>999</v>
      </c>
      <c r="Q302" s="26" t="s">
        <v>340</v>
      </c>
      <c r="R302" s="26" t="s">
        <v>43</v>
      </c>
      <c r="S302" s="26" t="s">
        <v>41</v>
      </c>
      <c r="T302" s="26" t="s">
        <v>868</v>
      </c>
      <c r="U302" s="26" t="s">
        <v>1333</v>
      </c>
      <c r="V302" s="26" t="s">
        <v>340</v>
      </c>
      <c r="W302" s="26" t="s">
        <v>340</v>
      </c>
      <c r="X302" s="26" t="s">
        <v>340</v>
      </c>
      <c r="Y302" s="26" t="s">
        <v>340</v>
      </c>
      <c r="Z302" s="26" t="s">
        <v>592</v>
      </c>
      <c r="AA302" s="26" t="s">
        <v>592</v>
      </c>
      <c r="AB302" s="26" t="s">
        <v>46</v>
      </c>
      <c r="AC302" s="26" t="s">
        <v>425</v>
      </c>
      <c r="AD302" s="26" t="s">
        <v>425</v>
      </c>
      <c r="AE302" s="26" t="s">
        <v>419</v>
      </c>
      <c r="AF302" s="26" t="s">
        <v>592</v>
      </c>
      <c r="AG302" s="26" t="s">
        <v>915</v>
      </c>
      <c r="AH302" s="26" t="s">
        <v>592</v>
      </c>
    </row>
    <row r="303" spans="2:34" x14ac:dyDescent="0.45">
      <c r="B303" s="26" t="s">
        <v>1423</v>
      </c>
      <c r="C303" s="26" t="s">
        <v>1292</v>
      </c>
      <c r="D303" s="26" t="s">
        <v>585</v>
      </c>
      <c r="E303" s="26" t="s">
        <v>617</v>
      </c>
      <c r="F303" s="26" t="s">
        <v>333</v>
      </c>
      <c r="G303" s="26" t="s">
        <v>41</v>
      </c>
      <c r="H303" s="26" t="s">
        <v>340</v>
      </c>
      <c r="I303" s="26" t="s">
        <v>340</v>
      </c>
      <c r="J303" s="26" t="s">
        <v>340</v>
      </c>
      <c r="K303" s="26" t="s">
        <v>340</v>
      </c>
      <c r="L303" s="26" t="s">
        <v>340</v>
      </c>
      <c r="M303" s="26" t="s">
        <v>340</v>
      </c>
      <c r="N303" s="26" t="s">
        <v>52</v>
      </c>
      <c r="O303" s="26" t="s">
        <v>695</v>
      </c>
      <c r="P303" s="26" t="s">
        <v>1293</v>
      </c>
      <c r="Q303" s="26" t="s">
        <v>340</v>
      </c>
      <c r="R303" s="26" t="s">
        <v>41</v>
      </c>
      <c r="S303" s="26" t="s">
        <v>41</v>
      </c>
      <c r="T303" s="26" t="s">
        <v>329</v>
      </c>
      <c r="U303" s="26" t="s">
        <v>1294</v>
      </c>
      <c r="V303" s="26" t="s">
        <v>340</v>
      </c>
      <c r="W303" s="26" t="s">
        <v>340</v>
      </c>
      <c r="X303" s="26" t="s">
        <v>340</v>
      </c>
      <c r="Y303" s="26" t="s">
        <v>340</v>
      </c>
      <c r="Z303" s="26" t="s">
        <v>592</v>
      </c>
      <c r="AA303" s="26" t="s">
        <v>592</v>
      </c>
      <c r="AB303" s="26" t="s">
        <v>46</v>
      </c>
      <c r="AC303" s="26" t="s">
        <v>401</v>
      </c>
      <c r="AD303" s="26" t="s">
        <v>401</v>
      </c>
      <c r="AE303" s="26" t="s">
        <v>412</v>
      </c>
      <c r="AF303" s="26" t="s">
        <v>592</v>
      </c>
      <c r="AG303" s="26" t="s">
        <v>625</v>
      </c>
      <c r="AH303" s="26" t="s">
        <v>592</v>
      </c>
    </row>
    <row r="304" spans="2:34" x14ac:dyDescent="0.45">
      <c r="B304" s="26" t="s">
        <v>1427</v>
      </c>
      <c r="C304" s="26" t="s">
        <v>1979</v>
      </c>
      <c r="D304" s="26" t="s">
        <v>239</v>
      </c>
      <c r="E304" s="26" t="s">
        <v>610</v>
      </c>
      <c r="F304" s="26" t="s">
        <v>326</v>
      </c>
      <c r="G304" s="26" t="s">
        <v>41</v>
      </c>
      <c r="H304" s="26" t="s">
        <v>340</v>
      </c>
      <c r="I304" s="26" t="s">
        <v>340</v>
      </c>
      <c r="J304" s="26" t="s">
        <v>340</v>
      </c>
      <c r="K304" s="26" t="s">
        <v>340</v>
      </c>
      <c r="L304" s="26" t="s">
        <v>340</v>
      </c>
      <c r="M304" s="26" t="s">
        <v>340</v>
      </c>
      <c r="N304" s="26" t="s">
        <v>53</v>
      </c>
      <c r="O304" s="26" t="s">
        <v>335</v>
      </c>
      <c r="P304" s="26" t="s">
        <v>1169</v>
      </c>
      <c r="Q304" s="26" t="s">
        <v>340</v>
      </c>
      <c r="R304" s="26" t="s">
        <v>44</v>
      </c>
      <c r="S304" s="26" t="s">
        <v>42</v>
      </c>
      <c r="T304" s="26" t="s">
        <v>697</v>
      </c>
      <c r="U304" s="26" t="s">
        <v>836</v>
      </c>
      <c r="V304" s="26" t="s">
        <v>340</v>
      </c>
      <c r="W304" s="26" t="s">
        <v>340</v>
      </c>
      <c r="X304" s="26" t="s">
        <v>340</v>
      </c>
      <c r="Y304" s="26" t="s">
        <v>340</v>
      </c>
      <c r="Z304" s="26" t="s">
        <v>592</v>
      </c>
      <c r="AA304" s="26" t="s">
        <v>592</v>
      </c>
      <c r="AB304" s="26" t="s">
        <v>46</v>
      </c>
      <c r="AC304" s="26" t="s">
        <v>539</v>
      </c>
      <c r="AD304" s="26" t="s">
        <v>539</v>
      </c>
      <c r="AE304" s="26" t="s">
        <v>425</v>
      </c>
      <c r="AF304" s="26" t="s">
        <v>592</v>
      </c>
      <c r="AG304" s="26" t="s">
        <v>919</v>
      </c>
      <c r="AH304" s="26" t="s">
        <v>592</v>
      </c>
    </row>
    <row r="305" spans="2:34" x14ac:dyDescent="0.45">
      <c r="B305" s="26" t="s">
        <v>1429</v>
      </c>
      <c r="C305" s="26" t="s">
        <v>1295</v>
      </c>
      <c r="D305" s="26" t="s">
        <v>265</v>
      </c>
      <c r="E305" s="26" t="s">
        <v>770</v>
      </c>
      <c r="F305" s="26" t="s">
        <v>347</v>
      </c>
      <c r="G305" s="26" t="s">
        <v>40</v>
      </c>
      <c r="H305" s="26" t="s">
        <v>40</v>
      </c>
      <c r="I305" s="26" t="s">
        <v>340</v>
      </c>
      <c r="J305" s="26" t="s">
        <v>340</v>
      </c>
      <c r="K305" s="26" t="s">
        <v>340</v>
      </c>
      <c r="L305" s="26" t="s">
        <v>340</v>
      </c>
      <c r="M305" s="26" t="s">
        <v>340</v>
      </c>
      <c r="N305" s="26" t="s">
        <v>340</v>
      </c>
      <c r="O305" s="26" t="s">
        <v>340</v>
      </c>
      <c r="P305" s="26" t="s">
        <v>592</v>
      </c>
      <c r="Q305" s="26" t="s">
        <v>340</v>
      </c>
      <c r="R305" s="26" t="s">
        <v>43</v>
      </c>
      <c r="S305" s="26" t="s">
        <v>53</v>
      </c>
      <c r="T305" s="26" t="s">
        <v>329</v>
      </c>
      <c r="U305" s="26" t="s">
        <v>1296</v>
      </c>
      <c r="V305" s="26" t="s">
        <v>308</v>
      </c>
      <c r="W305" s="26" t="s">
        <v>340</v>
      </c>
      <c r="X305" s="26" t="s">
        <v>340</v>
      </c>
      <c r="Y305" s="26" t="s">
        <v>308</v>
      </c>
      <c r="Z305" s="26" t="s">
        <v>592</v>
      </c>
      <c r="AA305" s="26" t="s">
        <v>592</v>
      </c>
      <c r="AB305" s="26" t="s">
        <v>46</v>
      </c>
      <c r="AC305" s="26" t="s">
        <v>409</v>
      </c>
      <c r="AD305" s="26" t="s">
        <v>409</v>
      </c>
      <c r="AE305" s="26" t="s">
        <v>413</v>
      </c>
      <c r="AF305" s="26" t="s">
        <v>592</v>
      </c>
      <c r="AG305" s="26" t="s">
        <v>701</v>
      </c>
      <c r="AH305" s="26" t="s">
        <v>592</v>
      </c>
    </row>
    <row r="306" spans="2:34" x14ac:dyDescent="0.45">
      <c r="B306" s="26" t="s">
        <v>1431</v>
      </c>
      <c r="C306" s="26" t="s">
        <v>1583</v>
      </c>
      <c r="D306" s="26" t="s">
        <v>245</v>
      </c>
      <c r="E306" s="26" t="s">
        <v>617</v>
      </c>
      <c r="F306" s="26" t="s">
        <v>329</v>
      </c>
      <c r="G306" s="26" t="s">
        <v>44</v>
      </c>
      <c r="H306" s="26" t="s">
        <v>308</v>
      </c>
      <c r="I306" s="26" t="s">
        <v>340</v>
      </c>
      <c r="J306" s="26" t="s">
        <v>340</v>
      </c>
      <c r="K306" s="26" t="s">
        <v>340</v>
      </c>
      <c r="L306" s="26" t="s">
        <v>340</v>
      </c>
      <c r="M306" s="26" t="s">
        <v>340</v>
      </c>
      <c r="N306" s="26" t="s">
        <v>308</v>
      </c>
      <c r="O306" s="26" t="s">
        <v>43</v>
      </c>
      <c r="P306" s="26" t="s">
        <v>1178</v>
      </c>
      <c r="Q306" s="26" t="s">
        <v>340</v>
      </c>
      <c r="R306" s="26" t="s">
        <v>42</v>
      </c>
      <c r="S306" s="26" t="s">
        <v>53</v>
      </c>
      <c r="T306" s="26" t="s">
        <v>322</v>
      </c>
      <c r="U306" s="26" t="s">
        <v>724</v>
      </c>
      <c r="V306" s="26" t="s">
        <v>308</v>
      </c>
      <c r="W306" s="26" t="s">
        <v>340</v>
      </c>
      <c r="X306" s="26" t="s">
        <v>340</v>
      </c>
      <c r="Y306" s="26" t="s">
        <v>308</v>
      </c>
      <c r="Z306" s="26" t="s">
        <v>592</v>
      </c>
      <c r="AA306" s="26" t="s">
        <v>592</v>
      </c>
      <c r="AB306" s="26" t="s">
        <v>46</v>
      </c>
      <c r="AC306" s="26" t="s">
        <v>543</v>
      </c>
      <c r="AD306" s="26" t="s">
        <v>543</v>
      </c>
      <c r="AE306" s="26" t="s">
        <v>1322</v>
      </c>
      <c r="AF306" s="26" t="s">
        <v>592</v>
      </c>
      <c r="AG306" s="26" t="s">
        <v>893</v>
      </c>
      <c r="AH306" s="26" t="s">
        <v>592</v>
      </c>
    </row>
    <row r="307" spans="2:34" x14ac:dyDescent="0.45">
      <c r="B307" s="26" t="s">
        <v>654</v>
      </c>
      <c r="C307" s="26" t="s">
        <v>1325</v>
      </c>
      <c r="D307" s="26" t="s">
        <v>266</v>
      </c>
      <c r="E307" s="26" t="s">
        <v>610</v>
      </c>
      <c r="F307" s="26" t="s">
        <v>329</v>
      </c>
      <c r="G307" s="26" t="s">
        <v>44</v>
      </c>
      <c r="H307" s="26" t="s">
        <v>41</v>
      </c>
      <c r="I307" s="26" t="s">
        <v>340</v>
      </c>
      <c r="J307" s="26" t="s">
        <v>340</v>
      </c>
      <c r="K307" s="26" t="s">
        <v>340</v>
      </c>
      <c r="L307" s="26" t="s">
        <v>340</v>
      </c>
      <c r="M307" s="26" t="s">
        <v>340</v>
      </c>
      <c r="N307" s="26" t="s">
        <v>340</v>
      </c>
      <c r="O307" s="26" t="s">
        <v>340</v>
      </c>
      <c r="P307" s="26" t="s">
        <v>592</v>
      </c>
      <c r="Q307" s="26" t="s">
        <v>340</v>
      </c>
      <c r="R307" s="26" t="s">
        <v>53</v>
      </c>
      <c r="S307" s="26" t="s">
        <v>40</v>
      </c>
      <c r="T307" s="26" t="s">
        <v>729</v>
      </c>
      <c r="U307" s="26" t="s">
        <v>1425</v>
      </c>
      <c r="V307" s="26" t="s">
        <v>308</v>
      </c>
      <c r="W307" s="26" t="s">
        <v>340</v>
      </c>
      <c r="X307" s="26" t="s">
        <v>340</v>
      </c>
      <c r="Y307" s="26" t="s">
        <v>308</v>
      </c>
      <c r="Z307" s="26" t="s">
        <v>592</v>
      </c>
      <c r="AA307" s="26" t="s">
        <v>592</v>
      </c>
      <c r="AB307" s="26" t="s">
        <v>46</v>
      </c>
      <c r="AC307" s="26" t="s">
        <v>411</v>
      </c>
      <c r="AD307" s="26" t="s">
        <v>411</v>
      </c>
      <c r="AE307" s="26" t="s">
        <v>473</v>
      </c>
      <c r="AF307" s="26" t="s">
        <v>592</v>
      </c>
      <c r="AG307" s="26" t="s">
        <v>787</v>
      </c>
      <c r="AH307" s="26" t="s">
        <v>592</v>
      </c>
    </row>
    <row r="308" spans="2:34" x14ac:dyDescent="0.45">
      <c r="B308" s="26" t="s">
        <v>1434</v>
      </c>
      <c r="C308" s="26" t="s">
        <v>1347</v>
      </c>
      <c r="D308" s="26" t="s">
        <v>723</v>
      </c>
      <c r="E308" s="26" t="s">
        <v>617</v>
      </c>
      <c r="F308" s="26" t="s">
        <v>666</v>
      </c>
      <c r="G308" s="26" t="s">
        <v>53</v>
      </c>
      <c r="H308" s="26" t="s">
        <v>340</v>
      </c>
      <c r="I308" s="26" t="s">
        <v>340</v>
      </c>
      <c r="J308" s="26" t="s">
        <v>340</v>
      </c>
      <c r="K308" s="26" t="s">
        <v>340</v>
      </c>
      <c r="L308" s="26" t="s">
        <v>340</v>
      </c>
      <c r="M308" s="26" t="s">
        <v>340</v>
      </c>
      <c r="N308" s="26" t="s">
        <v>314</v>
      </c>
      <c r="O308" s="26" t="s">
        <v>676</v>
      </c>
      <c r="P308" s="26" t="s">
        <v>724</v>
      </c>
      <c r="Q308" s="26" t="s">
        <v>340</v>
      </c>
      <c r="R308" s="26" t="s">
        <v>40</v>
      </c>
      <c r="S308" s="26" t="s">
        <v>40</v>
      </c>
      <c r="T308" s="26" t="s">
        <v>50</v>
      </c>
      <c r="U308" s="26" t="s">
        <v>1317</v>
      </c>
      <c r="V308" s="26" t="s">
        <v>340</v>
      </c>
      <c r="W308" s="26" t="s">
        <v>340</v>
      </c>
      <c r="X308" s="26" t="s">
        <v>340</v>
      </c>
      <c r="Y308" s="26" t="s">
        <v>340</v>
      </c>
      <c r="Z308" s="26" t="s">
        <v>592</v>
      </c>
      <c r="AA308" s="26" t="s">
        <v>592</v>
      </c>
      <c r="AB308" s="26" t="s">
        <v>46</v>
      </c>
      <c r="AC308" s="26" t="s">
        <v>330</v>
      </c>
      <c r="AD308" s="26" t="s">
        <v>330</v>
      </c>
      <c r="AE308" s="26" t="s">
        <v>419</v>
      </c>
      <c r="AF308" s="26" t="s">
        <v>592</v>
      </c>
      <c r="AG308" s="26" t="s">
        <v>884</v>
      </c>
      <c r="AH308" s="26" t="s">
        <v>592</v>
      </c>
    </row>
    <row r="309" spans="2:34" x14ac:dyDescent="0.45">
      <c r="B309" s="26" t="s">
        <v>1436</v>
      </c>
      <c r="C309" s="26" t="s">
        <v>1303</v>
      </c>
      <c r="D309" s="26" t="s">
        <v>239</v>
      </c>
      <c r="E309" s="26" t="s">
        <v>770</v>
      </c>
      <c r="F309" s="26" t="s">
        <v>325</v>
      </c>
      <c r="G309" s="26" t="s">
        <v>53</v>
      </c>
      <c r="H309" s="26" t="s">
        <v>41</v>
      </c>
      <c r="I309" s="26" t="s">
        <v>340</v>
      </c>
      <c r="J309" s="26" t="s">
        <v>340</v>
      </c>
      <c r="K309" s="26" t="s">
        <v>340</v>
      </c>
      <c r="L309" s="26" t="s">
        <v>340</v>
      </c>
      <c r="M309" s="26" t="s">
        <v>340</v>
      </c>
      <c r="N309" s="26" t="s">
        <v>340</v>
      </c>
      <c r="O309" s="26" t="s">
        <v>340</v>
      </c>
      <c r="P309" s="26" t="s">
        <v>592</v>
      </c>
      <c r="Q309" s="26" t="s">
        <v>340</v>
      </c>
      <c r="R309" s="26" t="s">
        <v>314</v>
      </c>
      <c r="S309" s="26" t="s">
        <v>48</v>
      </c>
      <c r="T309" s="26" t="s">
        <v>922</v>
      </c>
      <c r="U309" s="26" t="s">
        <v>1304</v>
      </c>
      <c r="V309" s="26" t="s">
        <v>340</v>
      </c>
      <c r="W309" s="26" t="s">
        <v>340</v>
      </c>
      <c r="X309" s="26" t="s">
        <v>340</v>
      </c>
      <c r="Y309" s="26" t="s">
        <v>340</v>
      </c>
      <c r="Z309" s="26" t="s">
        <v>592</v>
      </c>
      <c r="AA309" s="26" t="s">
        <v>592</v>
      </c>
      <c r="AB309" s="26" t="s">
        <v>46</v>
      </c>
      <c r="AC309" s="26" t="s">
        <v>1249</v>
      </c>
      <c r="AD309" s="26" t="s">
        <v>1249</v>
      </c>
      <c r="AE309" s="26" t="s">
        <v>430</v>
      </c>
      <c r="AF309" s="26" t="s">
        <v>592</v>
      </c>
      <c r="AG309" s="26" t="s">
        <v>831</v>
      </c>
      <c r="AH309" s="26" t="s">
        <v>592</v>
      </c>
    </row>
    <row r="310" spans="2:34" x14ac:dyDescent="0.45">
      <c r="B310" s="26" t="s">
        <v>1439</v>
      </c>
      <c r="C310" s="26" t="s">
        <v>1306</v>
      </c>
      <c r="D310" s="26" t="s">
        <v>253</v>
      </c>
      <c r="E310" s="26" t="s">
        <v>770</v>
      </c>
      <c r="F310" s="26" t="s">
        <v>333</v>
      </c>
      <c r="G310" s="26" t="s">
        <v>44</v>
      </c>
      <c r="H310" s="26" t="s">
        <v>40</v>
      </c>
      <c r="I310" s="26" t="s">
        <v>340</v>
      </c>
      <c r="J310" s="26" t="s">
        <v>340</v>
      </c>
      <c r="K310" s="26" t="s">
        <v>340</v>
      </c>
      <c r="L310" s="26" t="s">
        <v>340</v>
      </c>
      <c r="M310" s="26" t="s">
        <v>340</v>
      </c>
      <c r="N310" s="26" t="s">
        <v>340</v>
      </c>
      <c r="O310" s="26" t="s">
        <v>340</v>
      </c>
      <c r="P310" s="26" t="s">
        <v>592</v>
      </c>
      <c r="Q310" s="26" t="s">
        <v>340</v>
      </c>
      <c r="R310" s="26" t="s">
        <v>42</v>
      </c>
      <c r="S310" s="26" t="s">
        <v>41</v>
      </c>
      <c r="T310" s="26" t="s">
        <v>335</v>
      </c>
      <c r="U310" s="26" t="s">
        <v>1307</v>
      </c>
      <c r="V310" s="26" t="s">
        <v>308</v>
      </c>
      <c r="W310" s="26" t="s">
        <v>340</v>
      </c>
      <c r="X310" s="26" t="s">
        <v>340</v>
      </c>
      <c r="Y310" s="26" t="s">
        <v>308</v>
      </c>
      <c r="Z310" s="26" t="s">
        <v>592</v>
      </c>
      <c r="AA310" s="26" t="s">
        <v>592</v>
      </c>
      <c r="AB310" s="26" t="s">
        <v>46</v>
      </c>
      <c r="AC310" s="26" t="s">
        <v>425</v>
      </c>
      <c r="AD310" s="26" t="s">
        <v>425</v>
      </c>
      <c r="AE310" s="26" t="s">
        <v>419</v>
      </c>
      <c r="AF310" s="26" t="s">
        <v>592</v>
      </c>
      <c r="AG310" s="26" t="s">
        <v>833</v>
      </c>
      <c r="AH310" s="26" t="s">
        <v>592</v>
      </c>
    </row>
    <row r="311" spans="2:34" x14ac:dyDescent="0.45">
      <c r="B311" s="26" t="s">
        <v>54</v>
      </c>
      <c r="C311" s="26" t="s">
        <v>593</v>
      </c>
      <c r="D311" s="26" t="s">
        <v>55</v>
      </c>
      <c r="E311" s="26" t="s">
        <v>594</v>
      </c>
      <c r="F311" s="26" t="s">
        <v>595</v>
      </c>
      <c r="G311" s="26" t="s">
        <v>56</v>
      </c>
      <c r="H311" s="26" t="s">
        <v>596</v>
      </c>
      <c r="I311" s="26" t="s">
        <v>64</v>
      </c>
      <c r="J311" s="26" t="s">
        <v>65</v>
      </c>
      <c r="K311" s="26" t="s">
        <v>58</v>
      </c>
      <c r="L311" s="26" t="s">
        <v>66</v>
      </c>
      <c r="M311" s="26" t="s">
        <v>67</v>
      </c>
      <c r="N311" s="26" t="s">
        <v>65</v>
      </c>
      <c r="O311" s="26" t="s">
        <v>58</v>
      </c>
      <c r="P311" s="26" t="s">
        <v>69</v>
      </c>
      <c r="Q311" s="26" t="s">
        <v>66</v>
      </c>
      <c r="R311" s="26" t="s">
        <v>597</v>
      </c>
      <c r="S311" s="26" t="s">
        <v>598</v>
      </c>
      <c r="T311" s="26" t="s">
        <v>58</v>
      </c>
      <c r="U311" s="26" t="s">
        <v>599</v>
      </c>
      <c r="V311" s="26" t="s">
        <v>66</v>
      </c>
      <c r="W311" s="26" t="s">
        <v>157</v>
      </c>
      <c r="X311" s="26" t="s">
        <v>62</v>
      </c>
      <c r="Y311" s="26" t="s">
        <v>66</v>
      </c>
      <c r="Z311" s="26" t="s">
        <v>147</v>
      </c>
      <c r="AA311" s="26" t="s">
        <v>600</v>
      </c>
      <c r="AB311" s="26" t="s">
        <v>601</v>
      </c>
      <c r="AC311" s="26" t="s">
        <v>602</v>
      </c>
      <c r="AD311" s="26" t="s">
        <v>603</v>
      </c>
      <c r="AE311" s="26" t="s">
        <v>604</v>
      </c>
      <c r="AF311" s="26" t="s">
        <v>605</v>
      </c>
      <c r="AG311" s="26" t="s">
        <v>606</v>
      </c>
      <c r="AH311" s="26" t="s">
        <v>607</v>
      </c>
    </row>
    <row r="312" spans="2:34" x14ac:dyDescent="0.45">
      <c r="B312" s="26" t="s">
        <v>667</v>
      </c>
      <c r="C312" s="26" t="s">
        <v>1309</v>
      </c>
      <c r="D312" s="26" t="s">
        <v>723</v>
      </c>
      <c r="E312" s="26" t="s">
        <v>610</v>
      </c>
      <c r="F312" s="26" t="s">
        <v>326</v>
      </c>
      <c r="G312" s="26" t="s">
        <v>44</v>
      </c>
      <c r="H312" s="26" t="s">
        <v>42</v>
      </c>
      <c r="I312" s="26" t="s">
        <v>340</v>
      </c>
      <c r="J312" s="26" t="s">
        <v>340</v>
      </c>
      <c r="K312" s="26" t="s">
        <v>340</v>
      </c>
      <c r="L312" s="26" t="s">
        <v>340</v>
      </c>
      <c r="M312" s="26" t="s">
        <v>340</v>
      </c>
      <c r="N312" s="26" t="s">
        <v>340</v>
      </c>
      <c r="O312" s="26" t="s">
        <v>340</v>
      </c>
      <c r="P312" s="26" t="s">
        <v>592</v>
      </c>
      <c r="Q312" s="26" t="s">
        <v>340</v>
      </c>
      <c r="R312" s="26" t="s">
        <v>320</v>
      </c>
      <c r="S312" s="26" t="s">
        <v>42</v>
      </c>
      <c r="T312" s="26" t="s">
        <v>827</v>
      </c>
      <c r="U312" s="26" t="s">
        <v>1310</v>
      </c>
      <c r="V312" s="26" t="s">
        <v>340</v>
      </c>
      <c r="W312" s="26" t="s">
        <v>340</v>
      </c>
      <c r="X312" s="26" t="s">
        <v>340</v>
      </c>
      <c r="Y312" s="26" t="s">
        <v>340</v>
      </c>
      <c r="Z312" s="26" t="s">
        <v>592</v>
      </c>
      <c r="AA312" s="26" t="s">
        <v>592</v>
      </c>
      <c r="AB312" s="26" t="s">
        <v>46</v>
      </c>
      <c r="AC312" s="26" t="s">
        <v>429</v>
      </c>
      <c r="AD312" s="26" t="s">
        <v>429</v>
      </c>
      <c r="AE312" s="26" t="s">
        <v>475</v>
      </c>
      <c r="AF312" s="26" t="s">
        <v>592</v>
      </c>
      <c r="AG312" s="26" t="s">
        <v>1046</v>
      </c>
      <c r="AH312" s="26" t="s">
        <v>592</v>
      </c>
    </row>
    <row r="313" spans="2:34" x14ac:dyDescent="0.45">
      <c r="B313" s="26" t="s">
        <v>1038</v>
      </c>
      <c r="C313" s="26" t="s">
        <v>1806</v>
      </c>
      <c r="D313" s="26" t="s">
        <v>266</v>
      </c>
      <c r="E313" s="26" t="s">
        <v>617</v>
      </c>
      <c r="F313" s="26" t="s">
        <v>327</v>
      </c>
      <c r="G313" s="26" t="s">
        <v>44</v>
      </c>
      <c r="H313" s="26" t="s">
        <v>340</v>
      </c>
      <c r="I313" s="26" t="s">
        <v>340</v>
      </c>
      <c r="J313" s="26" t="s">
        <v>340</v>
      </c>
      <c r="K313" s="26" t="s">
        <v>340</v>
      </c>
      <c r="L313" s="26" t="s">
        <v>340</v>
      </c>
      <c r="M313" s="26" t="s">
        <v>340</v>
      </c>
      <c r="N313" s="26" t="s">
        <v>48</v>
      </c>
      <c r="O313" s="26" t="s">
        <v>729</v>
      </c>
      <c r="P313" s="26" t="s">
        <v>2721</v>
      </c>
      <c r="Q313" s="26" t="s">
        <v>308</v>
      </c>
      <c r="R313" s="26" t="s">
        <v>53</v>
      </c>
      <c r="S313" s="26" t="s">
        <v>53</v>
      </c>
      <c r="T313" s="26" t="s">
        <v>660</v>
      </c>
      <c r="U313" s="26" t="s">
        <v>2722</v>
      </c>
      <c r="V313" s="26" t="s">
        <v>340</v>
      </c>
      <c r="W313" s="26" t="s">
        <v>340</v>
      </c>
      <c r="X313" s="26" t="s">
        <v>340</v>
      </c>
      <c r="Y313" s="26" t="s">
        <v>308</v>
      </c>
      <c r="Z313" s="26" t="s">
        <v>592</v>
      </c>
      <c r="AA313" s="26" t="s">
        <v>592</v>
      </c>
      <c r="AB313" s="26" t="s">
        <v>46</v>
      </c>
      <c r="AC313" s="26" t="s">
        <v>346</v>
      </c>
      <c r="AD313" s="26" t="s">
        <v>346</v>
      </c>
      <c r="AE313" s="26" t="s">
        <v>474</v>
      </c>
      <c r="AF313" s="26" t="s">
        <v>592</v>
      </c>
      <c r="AG313" s="26" t="s">
        <v>694</v>
      </c>
      <c r="AH313" s="26" t="s">
        <v>592</v>
      </c>
    </row>
    <row r="314" spans="2:34" x14ac:dyDescent="0.45">
      <c r="B314" s="26" t="s">
        <v>1445</v>
      </c>
      <c r="C314" s="26" t="s">
        <v>1337</v>
      </c>
      <c r="D314" s="26" t="s">
        <v>253</v>
      </c>
      <c r="E314" s="26" t="s">
        <v>610</v>
      </c>
      <c r="F314" s="26" t="s">
        <v>335</v>
      </c>
      <c r="G314" s="26" t="s">
        <v>43</v>
      </c>
      <c r="H314" s="26" t="s">
        <v>40</v>
      </c>
      <c r="I314" s="26" t="s">
        <v>340</v>
      </c>
      <c r="J314" s="26" t="s">
        <v>340</v>
      </c>
      <c r="K314" s="26" t="s">
        <v>340</v>
      </c>
      <c r="L314" s="26" t="s">
        <v>340</v>
      </c>
      <c r="M314" s="26" t="s">
        <v>340</v>
      </c>
      <c r="N314" s="26" t="s">
        <v>340</v>
      </c>
      <c r="O314" s="26" t="s">
        <v>340</v>
      </c>
      <c r="P314" s="26" t="s">
        <v>592</v>
      </c>
      <c r="Q314" s="26" t="s">
        <v>340</v>
      </c>
      <c r="R314" s="26" t="s">
        <v>42</v>
      </c>
      <c r="S314" s="26" t="s">
        <v>53</v>
      </c>
      <c r="T314" s="26" t="s">
        <v>336</v>
      </c>
      <c r="U314" s="26" t="s">
        <v>1941</v>
      </c>
      <c r="V314" s="26" t="s">
        <v>308</v>
      </c>
      <c r="W314" s="26" t="s">
        <v>340</v>
      </c>
      <c r="X314" s="26" t="s">
        <v>340</v>
      </c>
      <c r="Y314" s="26" t="s">
        <v>308</v>
      </c>
      <c r="Z314" s="26" t="s">
        <v>592</v>
      </c>
      <c r="AA314" s="26" t="s">
        <v>592</v>
      </c>
      <c r="AB314" s="26" t="s">
        <v>46</v>
      </c>
      <c r="AC314" s="26" t="s">
        <v>541</v>
      </c>
      <c r="AD314" s="26" t="s">
        <v>541</v>
      </c>
      <c r="AE314" s="26" t="s">
        <v>407</v>
      </c>
      <c r="AF314" s="26" t="s">
        <v>592</v>
      </c>
      <c r="AG314" s="26" t="s">
        <v>1053</v>
      </c>
      <c r="AH314" s="26" t="s">
        <v>592</v>
      </c>
    </row>
    <row r="315" spans="2:34" x14ac:dyDescent="0.45">
      <c r="B315" s="26" t="s">
        <v>1447</v>
      </c>
      <c r="C315" s="26" t="s">
        <v>1372</v>
      </c>
      <c r="D315" s="26" t="s">
        <v>229</v>
      </c>
      <c r="E315" s="26" t="s">
        <v>617</v>
      </c>
      <c r="F315" s="26" t="s">
        <v>329</v>
      </c>
      <c r="G315" s="26" t="s">
        <v>43</v>
      </c>
      <c r="H315" s="26" t="s">
        <v>340</v>
      </c>
      <c r="I315" s="26" t="s">
        <v>340</v>
      </c>
      <c r="J315" s="26" t="s">
        <v>340</v>
      </c>
      <c r="K315" s="26" t="s">
        <v>340</v>
      </c>
      <c r="L315" s="26" t="s">
        <v>340</v>
      </c>
      <c r="M315" s="26" t="s">
        <v>340</v>
      </c>
      <c r="N315" s="26" t="s">
        <v>308</v>
      </c>
      <c r="O315" s="26" t="s">
        <v>41</v>
      </c>
      <c r="P315" s="26" t="s">
        <v>798</v>
      </c>
      <c r="Q315" s="26" t="s">
        <v>340</v>
      </c>
      <c r="R315" s="26" t="s">
        <v>51</v>
      </c>
      <c r="S315" s="26" t="s">
        <v>45</v>
      </c>
      <c r="T315" s="26" t="s">
        <v>794</v>
      </c>
      <c r="U315" s="26" t="s">
        <v>2098</v>
      </c>
      <c r="V315" s="26" t="s">
        <v>340</v>
      </c>
      <c r="W315" s="26" t="s">
        <v>340</v>
      </c>
      <c r="X315" s="26" t="s">
        <v>340</v>
      </c>
      <c r="Y315" s="26" t="s">
        <v>340</v>
      </c>
      <c r="Z315" s="26" t="s">
        <v>592</v>
      </c>
      <c r="AA315" s="26" t="s">
        <v>592</v>
      </c>
      <c r="AB315" s="26" t="s">
        <v>45</v>
      </c>
      <c r="AC315" s="26" t="s">
        <v>531</v>
      </c>
      <c r="AD315" s="26" t="s">
        <v>531</v>
      </c>
      <c r="AE315" s="26" t="s">
        <v>426</v>
      </c>
      <c r="AF315" s="26" t="s">
        <v>592</v>
      </c>
      <c r="AG315" s="26" t="s">
        <v>631</v>
      </c>
      <c r="AH315" s="26" t="s">
        <v>592</v>
      </c>
    </row>
    <row r="316" spans="2:34" x14ac:dyDescent="0.45">
      <c r="B316" s="26" t="s">
        <v>1451</v>
      </c>
      <c r="C316" s="26" t="s">
        <v>1351</v>
      </c>
      <c r="D316" s="26" t="s">
        <v>239</v>
      </c>
      <c r="E316" s="26" t="s">
        <v>670</v>
      </c>
      <c r="F316" s="26" t="s">
        <v>704</v>
      </c>
      <c r="G316" s="26" t="s">
        <v>41</v>
      </c>
      <c r="H316" s="26" t="s">
        <v>340</v>
      </c>
      <c r="I316" s="26" t="s">
        <v>46</v>
      </c>
      <c r="J316" s="26" t="s">
        <v>50</v>
      </c>
      <c r="K316" s="26" t="s">
        <v>648</v>
      </c>
      <c r="L316" s="26" t="s">
        <v>308</v>
      </c>
      <c r="M316" s="26" t="s">
        <v>340</v>
      </c>
      <c r="N316" s="26" t="s">
        <v>41</v>
      </c>
      <c r="O316" s="26" t="s">
        <v>1620</v>
      </c>
      <c r="P316" s="26" t="s">
        <v>1184</v>
      </c>
      <c r="Q316" s="26" t="s">
        <v>340</v>
      </c>
      <c r="R316" s="26" t="s">
        <v>340</v>
      </c>
      <c r="S316" s="26" t="s">
        <v>340</v>
      </c>
      <c r="T316" s="26" t="s">
        <v>340</v>
      </c>
      <c r="U316" s="26" t="s">
        <v>592</v>
      </c>
      <c r="V316" s="26" t="s">
        <v>340</v>
      </c>
      <c r="W316" s="26" t="s">
        <v>340</v>
      </c>
      <c r="X316" s="26" t="s">
        <v>340</v>
      </c>
      <c r="Y316" s="26" t="s">
        <v>340</v>
      </c>
      <c r="Z316" s="26" t="s">
        <v>592</v>
      </c>
      <c r="AA316" s="26" t="s">
        <v>592</v>
      </c>
      <c r="AB316" s="26" t="s">
        <v>45</v>
      </c>
      <c r="AC316" s="26" t="s">
        <v>550</v>
      </c>
      <c r="AD316" s="26" t="s">
        <v>550</v>
      </c>
      <c r="AE316" s="26" t="s">
        <v>550</v>
      </c>
      <c r="AF316" s="26" t="s">
        <v>592</v>
      </c>
      <c r="AG316" s="26" t="s">
        <v>765</v>
      </c>
      <c r="AH316" s="26" t="s">
        <v>592</v>
      </c>
    </row>
    <row r="317" spans="2:34" x14ac:dyDescent="0.45">
      <c r="B317" s="26" t="s">
        <v>796</v>
      </c>
      <c r="C317" s="26" t="s">
        <v>1320</v>
      </c>
      <c r="D317" s="26" t="s">
        <v>267</v>
      </c>
      <c r="E317" s="26" t="s">
        <v>617</v>
      </c>
      <c r="F317" s="26" t="s">
        <v>337</v>
      </c>
      <c r="G317" s="26" t="s">
        <v>40</v>
      </c>
      <c r="H317" s="26" t="s">
        <v>40</v>
      </c>
      <c r="I317" s="26" t="s">
        <v>340</v>
      </c>
      <c r="J317" s="26" t="s">
        <v>340</v>
      </c>
      <c r="K317" s="26" t="s">
        <v>340</v>
      </c>
      <c r="L317" s="26" t="s">
        <v>340</v>
      </c>
      <c r="M317" s="26" t="s">
        <v>340</v>
      </c>
      <c r="N317" s="26" t="s">
        <v>51</v>
      </c>
      <c r="O317" s="26" t="s">
        <v>758</v>
      </c>
      <c r="P317" s="26" t="s">
        <v>966</v>
      </c>
      <c r="Q317" s="26" t="s">
        <v>340</v>
      </c>
      <c r="R317" s="26" t="s">
        <v>44</v>
      </c>
      <c r="S317" s="26" t="s">
        <v>42</v>
      </c>
      <c r="T317" s="26" t="s">
        <v>704</v>
      </c>
      <c r="U317" s="26" t="s">
        <v>1321</v>
      </c>
      <c r="V317" s="26" t="s">
        <v>340</v>
      </c>
      <c r="W317" s="26" t="s">
        <v>340</v>
      </c>
      <c r="X317" s="26" t="s">
        <v>340</v>
      </c>
      <c r="Y317" s="26" t="s">
        <v>340</v>
      </c>
      <c r="Z317" s="26" t="s">
        <v>592</v>
      </c>
      <c r="AA317" s="26" t="s">
        <v>592</v>
      </c>
      <c r="AB317" s="26" t="s">
        <v>45</v>
      </c>
      <c r="AC317" s="26" t="s">
        <v>427</v>
      </c>
      <c r="AD317" s="26" t="s">
        <v>427</v>
      </c>
      <c r="AE317" s="26" t="s">
        <v>1322</v>
      </c>
      <c r="AF317" s="26" t="s">
        <v>592</v>
      </c>
      <c r="AG317" s="26" t="s">
        <v>629</v>
      </c>
      <c r="AH317" s="26" t="s">
        <v>592</v>
      </c>
    </row>
    <row r="318" spans="2:34" x14ac:dyDescent="0.45">
      <c r="B318" s="26" t="s">
        <v>1454</v>
      </c>
      <c r="C318" s="26" t="s">
        <v>1341</v>
      </c>
      <c r="D318" s="26" t="s">
        <v>247</v>
      </c>
      <c r="E318" s="26" t="s">
        <v>770</v>
      </c>
      <c r="F318" s="26" t="s">
        <v>329</v>
      </c>
      <c r="G318" s="26" t="s">
        <v>43</v>
      </c>
      <c r="H318" s="26" t="s">
        <v>340</v>
      </c>
      <c r="I318" s="26" t="s">
        <v>340</v>
      </c>
      <c r="J318" s="26" t="s">
        <v>340</v>
      </c>
      <c r="K318" s="26" t="s">
        <v>340</v>
      </c>
      <c r="L318" s="26" t="s">
        <v>340</v>
      </c>
      <c r="M318" s="26" t="s">
        <v>340</v>
      </c>
      <c r="N318" s="26" t="s">
        <v>340</v>
      </c>
      <c r="O318" s="26" t="s">
        <v>340</v>
      </c>
      <c r="P318" s="26" t="s">
        <v>592</v>
      </c>
      <c r="Q318" s="26" t="s">
        <v>340</v>
      </c>
      <c r="R318" s="26" t="s">
        <v>53</v>
      </c>
      <c r="S318" s="26" t="s">
        <v>53</v>
      </c>
      <c r="T318" s="26" t="s">
        <v>322</v>
      </c>
      <c r="U318" s="26" t="s">
        <v>724</v>
      </c>
      <c r="V318" s="26" t="s">
        <v>308</v>
      </c>
      <c r="W318" s="26" t="s">
        <v>340</v>
      </c>
      <c r="X318" s="26" t="s">
        <v>340</v>
      </c>
      <c r="Y318" s="26" t="s">
        <v>308</v>
      </c>
      <c r="Z318" s="26" t="s">
        <v>592</v>
      </c>
      <c r="AA318" s="26" t="s">
        <v>592</v>
      </c>
      <c r="AB318" s="26" t="s">
        <v>45</v>
      </c>
      <c r="AC318" s="26" t="s">
        <v>400</v>
      </c>
      <c r="AD318" s="26" t="s">
        <v>400</v>
      </c>
      <c r="AE318" s="26" t="s">
        <v>553</v>
      </c>
      <c r="AF318" s="26" t="s">
        <v>592</v>
      </c>
      <c r="AG318" s="26" t="s">
        <v>695</v>
      </c>
      <c r="AH318" s="26" t="s">
        <v>592</v>
      </c>
    </row>
    <row r="319" spans="2:34" x14ac:dyDescent="0.45">
      <c r="B319" s="26" t="s">
        <v>637</v>
      </c>
      <c r="C319" s="26" t="s">
        <v>1506</v>
      </c>
      <c r="D319" s="26" t="s">
        <v>250</v>
      </c>
      <c r="E319" s="26" t="s">
        <v>770</v>
      </c>
      <c r="F319" s="26" t="s">
        <v>331</v>
      </c>
      <c r="G319" s="26" t="s">
        <v>44</v>
      </c>
      <c r="H319" s="26" t="s">
        <v>41</v>
      </c>
      <c r="I319" s="26" t="s">
        <v>340</v>
      </c>
      <c r="J319" s="26" t="s">
        <v>340</v>
      </c>
      <c r="K319" s="26" t="s">
        <v>340</v>
      </c>
      <c r="L319" s="26" t="s">
        <v>340</v>
      </c>
      <c r="M319" s="26" t="s">
        <v>340</v>
      </c>
      <c r="N319" s="26" t="s">
        <v>340</v>
      </c>
      <c r="O319" s="26" t="s">
        <v>340</v>
      </c>
      <c r="P319" s="26" t="s">
        <v>592</v>
      </c>
      <c r="Q319" s="26" t="s">
        <v>340</v>
      </c>
      <c r="R319" s="26" t="s">
        <v>314</v>
      </c>
      <c r="S319" s="26" t="s">
        <v>46</v>
      </c>
      <c r="T319" s="26" t="s">
        <v>625</v>
      </c>
      <c r="U319" s="26" t="s">
        <v>1294</v>
      </c>
      <c r="V319" s="26" t="s">
        <v>340</v>
      </c>
      <c r="W319" s="26" t="s">
        <v>340</v>
      </c>
      <c r="X319" s="26" t="s">
        <v>340</v>
      </c>
      <c r="Y319" s="26" t="s">
        <v>340</v>
      </c>
      <c r="Z319" s="26" t="s">
        <v>592</v>
      </c>
      <c r="AA319" s="26" t="s">
        <v>592</v>
      </c>
      <c r="AB319" s="26" t="s">
        <v>45</v>
      </c>
      <c r="AC319" s="26" t="s">
        <v>536</v>
      </c>
      <c r="AD319" s="26" t="s">
        <v>536</v>
      </c>
      <c r="AE319" s="26" t="s">
        <v>400</v>
      </c>
      <c r="AF319" s="26" t="s">
        <v>592</v>
      </c>
      <c r="AG319" s="26" t="s">
        <v>697</v>
      </c>
      <c r="AH319" s="26" t="s">
        <v>592</v>
      </c>
    </row>
    <row r="320" spans="2:34" x14ac:dyDescent="0.45">
      <c r="B320" s="26" t="s">
        <v>1459</v>
      </c>
      <c r="C320" s="26" t="s">
        <v>1574</v>
      </c>
      <c r="D320" s="26" t="s">
        <v>259</v>
      </c>
      <c r="E320" s="26" t="s">
        <v>770</v>
      </c>
      <c r="F320" s="26" t="s">
        <v>331</v>
      </c>
      <c r="G320" s="26" t="s">
        <v>43</v>
      </c>
      <c r="H320" s="26" t="s">
        <v>308</v>
      </c>
      <c r="I320" s="26" t="s">
        <v>340</v>
      </c>
      <c r="J320" s="26" t="s">
        <v>340</v>
      </c>
      <c r="K320" s="26" t="s">
        <v>340</v>
      </c>
      <c r="L320" s="26" t="s">
        <v>340</v>
      </c>
      <c r="M320" s="26" t="s">
        <v>340</v>
      </c>
      <c r="N320" s="26" t="s">
        <v>308</v>
      </c>
      <c r="O320" s="26" t="s">
        <v>40</v>
      </c>
      <c r="P320" s="26" t="s">
        <v>788</v>
      </c>
      <c r="Q320" s="26" t="s">
        <v>340</v>
      </c>
      <c r="R320" s="26" t="s">
        <v>41</v>
      </c>
      <c r="S320" s="26" t="s">
        <v>40</v>
      </c>
      <c r="T320" s="26" t="s">
        <v>318</v>
      </c>
      <c r="U320" s="26" t="s">
        <v>809</v>
      </c>
      <c r="V320" s="26" t="s">
        <v>308</v>
      </c>
      <c r="W320" s="26" t="s">
        <v>340</v>
      </c>
      <c r="X320" s="26" t="s">
        <v>340</v>
      </c>
      <c r="Y320" s="26" t="s">
        <v>308</v>
      </c>
      <c r="Z320" s="26" t="s">
        <v>592</v>
      </c>
      <c r="AA320" s="26" t="s">
        <v>592</v>
      </c>
      <c r="AB320" s="26" t="s">
        <v>45</v>
      </c>
      <c r="AC320" s="26" t="s">
        <v>553</v>
      </c>
      <c r="AD320" s="26" t="s">
        <v>553</v>
      </c>
      <c r="AE320" s="26" t="s">
        <v>546</v>
      </c>
      <c r="AF320" s="26" t="s">
        <v>592</v>
      </c>
      <c r="AG320" s="26" t="s">
        <v>613</v>
      </c>
      <c r="AH320" s="26" t="s">
        <v>592</v>
      </c>
    </row>
    <row r="321" spans="2:34" x14ac:dyDescent="0.45">
      <c r="B321" s="26" t="s">
        <v>1461</v>
      </c>
      <c r="C321" s="26" t="s">
        <v>1983</v>
      </c>
      <c r="D321" s="26" t="s">
        <v>253</v>
      </c>
      <c r="E321" s="26" t="s">
        <v>770</v>
      </c>
      <c r="F321" s="26" t="s">
        <v>653</v>
      </c>
      <c r="G321" s="26" t="s">
        <v>41</v>
      </c>
      <c r="H321" s="26" t="s">
        <v>340</v>
      </c>
      <c r="I321" s="26" t="s">
        <v>308</v>
      </c>
      <c r="J321" s="26" t="s">
        <v>308</v>
      </c>
      <c r="K321" s="26" t="s">
        <v>320</v>
      </c>
      <c r="L321" s="26" t="s">
        <v>340</v>
      </c>
      <c r="M321" s="26" t="s">
        <v>340</v>
      </c>
      <c r="N321" s="26" t="s">
        <v>46</v>
      </c>
      <c r="O321" s="26" t="s">
        <v>691</v>
      </c>
      <c r="P321" s="26" t="s">
        <v>2723</v>
      </c>
      <c r="Q321" s="26" t="s">
        <v>308</v>
      </c>
      <c r="R321" s="26" t="s">
        <v>40</v>
      </c>
      <c r="S321" s="26" t="s">
        <v>40</v>
      </c>
      <c r="T321" s="26" t="s">
        <v>49</v>
      </c>
      <c r="U321" s="26" t="s">
        <v>1178</v>
      </c>
      <c r="V321" s="26" t="s">
        <v>340</v>
      </c>
      <c r="W321" s="26" t="s">
        <v>340</v>
      </c>
      <c r="X321" s="26" t="s">
        <v>340</v>
      </c>
      <c r="Y321" s="26" t="s">
        <v>308</v>
      </c>
      <c r="Z321" s="26" t="s">
        <v>592</v>
      </c>
      <c r="AA321" s="26" t="s">
        <v>592</v>
      </c>
      <c r="AB321" s="26" t="s">
        <v>45</v>
      </c>
      <c r="AC321" s="26" t="s">
        <v>491</v>
      </c>
      <c r="AD321" s="26" t="s">
        <v>491</v>
      </c>
      <c r="AE321" s="26" t="s">
        <v>1338</v>
      </c>
      <c r="AF321" s="26" t="s">
        <v>592</v>
      </c>
      <c r="AG321" s="26" t="s">
        <v>641</v>
      </c>
      <c r="AH321" s="26" t="s">
        <v>592</v>
      </c>
    </row>
    <row r="322" spans="2:34" x14ac:dyDescent="0.45">
      <c r="B322" s="26" t="s">
        <v>1464</v>
      </c>
      <c r="C322" s="26" t="s">
        <v>1394</v>
      </c>
      <c r="D322" s="26" t="s">
        <v>238</v>
      </c>
      <c r="E322" s="26" t="s">
        <v>617</v>
      </c>
      <c r="F322" s="26" t="s">
        <v>335</v>
      </c>
      <c r="G322" s="26" t="s">
        <v>43</v>
      </c>
      <c r="H322" s="26" t="s">
        <v>340</v>
      </c>
      <c r="I322" s="26" t="s">
        <v>340</v>
      </c>
      <c r="J322" s="26" t="s">
        <v>340</v>
      </c>
      <c r="K322" s="26" t="s">
        <v>340</v>
      </c>
      <c r="L322" s="26" t="s">
        <v>340</v>
      </c>
      <c r="M322" s="26" t="s">
        <v>340</v>
      </c>
      <c r="N322" s="26" t="s">
        <v>48</v>
      </c>
      <c r="O322" s="26" t="s">
        <v>664</v>
      </c>
      <c r="P322" s="26" t="s">
        <v>1972</v>
      </c>
      <c r="Q322" s="26" t="s">
        <v>340</v>
      </c>
      <c r="R322" s="26" t="s">
        <v>44</v>
      </c>
      <c r="S322" s="26" t="s">
        <v>40</v>
      </c>
      <c r="T322" s="26" t="s">
        <v>320</v>
      </c>
      <c r="U322" s="26" t="s">
        <v>856</v>
      </c>
      <c r="V322" s="26" t="s">
        <v>340</v>
      </c>
      <c r="W322" s="26" t="s">
        <v>340</v>
      </c>
      <c r="X322" s="26" t="s">
        <v>340</v>
      </c>
      <c r="Y322" s="26" t="s">
        <v>340</v>
      </c>
      <c r="Z322" s="26" t="s">
        <v>592</v>
      </c>
      <c r="AA322" s="26" t="s">
        <v>592</v>
      </c>
      <c r="AB322" s="26" t="s">
        <v>45</v>
      </c>
      <c r="AC322" s="26" t="s">
        <v>1330</v>
      </c>
      <c r="AD322" s="26" t="s">
        <v>1330</v>
      </c>
      <c r="AE322" s="26" t="s">
        <v>472</v>
      </c>
      <c r="AF322" s="26" t="s">
        <v>592</v>
      </c>
      <c r="AG322" s="26" t="s">
        <v>676</v>
      </c>
      <c r="AH322" s="26" t="s">
        <v>592</v>
      </c>
    </row>
    <row r="323" spans="2:34" x14ac:dyDescent="0.45">
      <c r="B323" s="26" t="s">
        <v>705</v>
      </c>
      <c r="C323" s="26" t="s">
        <v>1430</v>
      </c>
      <c r="D323" s="26" t="s">
        <v>240</v>
      </c>
      <c r="E323" s="26" t="s">
        <v>770</v>
      </c>
      <c r="F323" s="26" t="s">
        <v>323</v>
      </c>
      <c r="G323" s="26" t="s">
        <v>42</v>
      </c>
      <c r="H323" s="26" t="s">
        <v>41</v>
      </c>
      <c r="I323" s="26" t="s">
        <v>340</v>
      </c>
      <c r="J323" s="26" t="s">
        <v>340</v>
      </c>
      <c r="K323" s="26" t="s">
        <v>340</v>
      </c>
      <c r="L323" s="26" t="s">
        <v>340</v>
      </c>
      <c r="M323" s="26" t="s">
        <v>340</v>
      </c>
      <c r="N323" s="26" t="s">
        <v>340</v>
      </c>
      <c r="O323" s="26" t="s">
        <v>340</v>
      </c>
      <c r="P323" s="26" t="s">
        <v>592</v>
      </c>
      <c r="Q323" s="26" t="s">
        <v>340</v>
      </c>
      <c r="R323" s="26" t="s">
        <v>50</v>
      </c>
      <c r="S323" s="26" t="s">
        <v>45</v>
      </c>
      <c r="T323" s="26" t="s">
        <v>898</v>
      </c>
      <c r="U323" s="26" t="s">
        <v>2724</v>
      </c>
      <c r="V323" s="26" t="s">
        <v>340</v>
      </c>
      <c r="W323" s="26" t="s">
        <v>340</v>
      </c>
      <c r="X323" s="26" t="s">
        <v>340</v>
      </c>
      <c r="Y323" s="26" t="s">
        <v>340</v>
      </c>
      <c r="Z323" s="26" t="s">
        <v>592</v>
      </c>
      <c r="AA323" s="26" t="s">
        <v>592</v>
      </c>
      <c r="AB323" s="26" t="s">
        <v>45</v>
      </c>
      <c r="AC323" s="26" t="s">
        <v>397</v>
      </c>
      <c r="AD323" s="26" t="s">
        <v>397</v>
      </c>
      <c r="AE323" s="26" t="s">
        <v>425</v>
      </c>
      <c r="AF323" s="26" t="s">
        <v>592</v>
      </c>
      <c r="AG323" s="26" t="s">
        <v>680</v>
      </c>
      <c r="AH323" s="26" t="s">
        <v>592</v>
      </c>
    </row>
    <row r="324" spans="2:34" x14ac:dyDescent="0.45">
      <c r="B324" s="26" t="s">
        <v>693</v>
      </c>
      <c r="C324" s="26" t="s">
        <v>1302</v>
      </c>
      <c r="D324" s="26" t="s">
        <v>241</v>
      </c>
      <c r="E324" s="26" t="s">
        <v>770</v>
      </c>
      <c r="F324" s="26" t="s">
        <v>336</v>
      </c>
      <c r="G324" s="26" t="s">
        <v>44</v>
      </c>
      <c r="H324" s="26" t="s">
        <v>43</v>
      </c>
      <c r="I324" s="26" t="s">
        <v>340</v>
      </c>
      <c r="J324" s="26" t="s">
        <v>340</v>
      </c>
      <c r="K324" s="26" t="s">
        <v>340</v>
      </c>
      <c r="L324" s="26" t="s">
        <v>340</v>
      </c>
      <c r="M324" s="26" t="s">
        <v>340</v>
      </c>
      <c r="N324" s="26" t="s">
        <v>340</v>
      </c>
      <c r="O324" s="26" t="s">
        <v>340</v>
      </c>
      <c r="P324" s="26" t="s">
        <v>592</v>
      </c>
      <c r="Q324" s="26" t="s">
        <v>340</v>
      </c>
      <c r="R324" s="26" t="s">
        <v>46</v>
      </c>
      <c r="S324" s="26" t="s">
        <v>42</v>
      </c>
      <c r="T324" s="26" t="s">
        <v>327</v>
      </c>
      <c r="U324" s="26" t="s">
        <v>1410</v>
      </c>
      <c r="V324" s="26" t="s">
        <v>308</v>
      </c>
      <c r="W324" s="26" t="s">
        <v>340</v>
      </c>
      <c r="X324" s="26" t="s">
        <v>340</v>
      </c>
      <c r="Y324" s="26" t="s">
        <v>308</v>
      </c>
      <c r="Z324" s="26" t="s">
        <v>592</v>
      </c>
      <c r="AA324" s="26" t="s">
        <v>592</v>
      </c>
      <c r="AB324" s="26" t="s">
        <v>45</v>
      </c>
      <c r="AC324" s="26" t="s">
        <v>414</v>
      </c>
      <c r="AD324" s="26" t="s">
        <v>414</v>
      </c>
      <c r="AE324" s="26" t="s">
        <v>407</v>
      </c>
      <c r="AF324" s="26" t="s">
        <v>592</v>
      </c>
      <c r="AG324" s="26" t="s">
        <v>655</v>
      </c>
      <c r="AH324" s="26" t="s">
        <v>592</v>
      </c>
    </row>
    <row r="325" spans="2:34" x14ac:dyDescent="0.45">
      <c r="B325" s="26" t="s">
        <v>1470</v>
      </c>
      <c r="C325" s="26" t="s">
        <v>1401</v>
      </c>
      <c r="D325" s="26" t="s">
        <v>255</v>
      </c>
      <c r="E325" s="26" t="s">
        <v>617</v>
      </c>
      <c r="F325" s="26" t="s">
        <v>335</v>
      </c>
      <c r="G325" s="26" t="s">
        <v>44</v>
      </c>
      <c r="H325" s="26" t="s">
        <v>308</v>
      </c>
      <c r="I325" s="26" t="s">
        <v>340</v>
      </c>
      <c r="J325" s="26" t="s">
        <v>340</v>
      </c>
      <c r="K325" s="26" t="s">
        <v>340</v>
      </c>
      <c r="L325" s="26" t="s">
        <v>340</v>
      </c>
      <c r="M325" s="26" t="s">
        <v>340</v>
      </c>
      <c r="N325" s="26" t="s">
        <v>331</v>
      </c>
      <c r="O325" s="26" t="s">
        <v>776</v>
      </c>
      <c r="P325" s="26" t="s">
        <v>2725</v>
      </c>
      <c r="Q325" s="26" t="s">
        <v>340</v>
      </c>
      <c r="R325" s="26" t="s">
        <v>41</v>
      </c>
      <c r="S325" s="26" t="s">
        <v>40</v>
      </c>
      <c r="T325" s="26" t="s">
        <v>340</v>
      </c>
      <c r="U325" s="26" t="s">
        <v>1007</v>
      </c>
      <c r="V325" s="26" t="s">
        <v>340</v>
      </c>
      <c r="W325" s="26" t="s">
        <v>340</v>
      </c>
      <c r="X325" s="26" t="s">
        <v>340</v>
      </c>
      <c r="Y325" s="26" t="s">
        <v>340</v>
      </c>
      <c r="Z325" s="26" t="s">
        <v>592</v>
      </c>
      <c r="AA325" s="26" t="s">
        <v>592</v>
      </c>
      <c r="AB325" s="26" t="s">
        <v>45</v>
      </c>
      <c r="AC325" s="26" t="s">
        <v>473</v>
      </c>
      <c r="AD325" s="26" t="s">
        <v>473</v>
      </c>
      <c r="AE325" s="26" t="s">
        <v>86</v>
      </c>
      <c r="AF325" s="26" t="s">
        <v>592</v>
      </c>
      <c r="AG325" s="26" t="s">
        <v>898</v>
      </c>
      <c r="AH325" s="26" t="s">
        <v>592</v>
      </c>
    </row>
    <row r="326" spans="2:34" x14ac:dyDescent="0.45">
      <c r="B326" s="26" t="s">
        <v>642</v>
      </c>
      <c r="C326" s="26" t="s">
        <v>1332</v>
      </c>
      <c r="D326" s="26" t="s">
        <v>259</v>
      </c>
      <c r="E326" s="26" t="s">
        <v>610</v>
      </c>
      <c r="F326" s="26" t="s">
        <v>335</v>
      </c>
      <c r="G326" s="26" t="s">
        <v>43</v>
      </c>
      <c r="H326" s="26" t="s">
        <v>308</v>
      </c>
      <c r="I326" s="26" t="s">
        <v>340</v>
      </c>
      <c r="J326" s="26" t="s">
        <v>340</v>
      </c>
      <c r="K326" s="26" t="s">
        <v>340</v>
      </c>
      <c r="L326" s="26" t="s">
        <v>340</v>
      </c>
      <c r="M326" s="26" t="s">
        <v>340</v>
      </c>
      <c r="N326" s="26" t="s">
        <v>340</v>
      </c>
      <c r="O326" s="26" t="s">
        <v>340</v>
      </c>
      <c r="P326" s="26" t="s">
        <v>592</v>
      </c>
      <c r="Q326" s="26" t="s">
        <v>340</v>
      </c>
      <c r="R326" s="26" t="s">
        <v>40</v>
      </c>
      <c r="S326" s="26" t="s">
        <v>308</v>
      </c>
      <c r="T326" s="26" t="s">
        <v>325</v>
      </c>
      <c r="U326" s="26" t="s">
        <v>1333</v>
      </c>
      <c r="V326" s="26" t="s">
        <v>308</v>
      </c>
      <c r="W326" s="26" t="s">
        <v>340</v>
      </c>
      <c r="X326" s="26" t="s">
        <v>340</v>
      </c>
      <c r="Y326" s="26" t="s">
        <v>308</v>
      </c>
      <c r="Z326" s="26" t="s">
        <v>592</v>
      </c>
      <c r="AA326" s="26" t="s">
        <v>592</v>
      </c>
      <c r="AB326" s="26" t="s">
        <v>45</v>
      </c>
      <c r="AC326" s="26" t="s">
        <v>552</v>
      </c>
      <c r="AD326" s="26" t="s">
        <v>552</v>
      </c>
      <c r="AE326" s="26" t="s">
        <v>472</v>
      </c>
      <c r="AF326" s="26" t="s">
        <v>592</v>
      </c>
      <c r="AG326" s="26" t="s">
        <v>1023</v>
      </c>
      <c r="AH326" s="26" t="s">
        <v>592</v>
      </c>
    </row>
    <row r="327" spans="2:34" x14ac:dyDescent="0.45">
      <c r="B327" s="26" t="s">
        <v>1473</v>
      </c>
      <c r="C327" s="26" t="s">
        <v>1541</v>
      </c>
      <c r="D327" s="26" t="s">
        <v>242</v>
      </c>
      <c r="E327" s="26" t="s">
        <v>610</v>
      </c>
      <c r="F327" s="26" t="s">
        <v>329</v>
      </c>
      <c r="G327" s="26" t="s">
        <v>44</v>
      </c>
      <c r="H327" s="26" t="s">
        <v>308</v>
      </c>
      <c r="I327" s="26" t="s">
        <v>340</v>
      </c>
      <c r="J327" s="26" t="s">
        <v>340</v>
      </c>
      <c r="K327" s="26" t="s">
        <v>340</v>
      </c>
      <c r="L327" s="26" t="s">
        <v>340</v>
      </c>
      <c r="M327" s="26" t="s">
        <v>340</v>
      </c>
      <c r="N327" s="26" t="s">
        <v>340</v>
      </c>
      <c r="O327" s="26" t="s">
        <v>340</v>
      </c>
      <c r="P327" s="26" t="s">
        <v>592</v>
      </c>
      <c r="Q327" s="26" t="s">
        <v>340</v>
      </c>
      <c r="R327" s="26" t="s">
        <v>48</v>
      </c>
      <c r="S327" s="26" t="s">
        <v>45</v>
      </c>
      <c r="T327" s="26" t="s">
        <v>893</v>
      </c>
      <c r="U327" s="26" t="s">
        <v>856</v>
      </c>
      <c r="V327" s="26" t="s">
        <v>340</v>
      </c>
      <c r="W327" s="26" t="s">
        <v>340</v>
      </c>
      <c r="X327" s="26" t="s">
        <v>340</v>
      </c>
      <c r="Y327" s="26" t="s">
        <v>340</v>
      </c>
      <c r="Z327" s="26" t="s">
        <v>592</v>
      </c>
      <c r="AA327" s="26" t="s">
        <v>592</v>
      </c>
      <c r="AB327" s="26" t="s">
        <v>45</v>
      </c>
      <c r="AC327" s="26" t="s">
        <v>432</v>
      </c>
      <c r="AD327" s="26" t="s">
        <v>432</v>
      </c>
      <c r="AE327" s="26" t="s">
        <v>401</v>
      </c>
      <c r="AF327" s="26" t="s">
        <v>592</v>
      </c>
      <c r="AG327" s="26" t="s">
        <v>736</v>
      </c>
      <c r="AH327" s="26" t="s">
        <v>592</v>
      </c>
    </row>
    <row r="328" spans="2:34" x14ac:dyDescent="0.45">
      <c r="B328" s="26" t="s">
        <v>1475</v>
      </c>
      <c r="C328" s="26" t="s">
        <v>1335</v>
      </c>
      <c r="D328" s="26" t="s">
        <v>241</v>
      </c>
      <c r="E328" s="26" t="s">
        <v>610</v>
      </c>
      <c r="F328" s="26" t="s">
        <v>331</v>
      </c>
      <c r="G328" s="26" t="s">
        <v>44</v>
      </c>
      <c r="H328" s="26" t="s">
        <v>340</v>
      </c>
      <c r="I328" s="26" t="s">
        <v>340</v>
      </c>
      <c r="J328" s="26" t="s">
        <v>340</v>
      </c>
      <c r="K328" s="26" t="s">
        <v>340</v>
      </c>
      <c r="L328" s="26" t="s">
        <v>340</v>
      </c>
      <c r="M328" s="26" t="s">
        <v>340</v>
      </c>
      <c r="N328" s="26" t="s">
        <v>340</v>
      </c>
      <c r="O328" s="26" t="s">
        <v>340</v>
      </c>
      <c r="P328" s="26" t="s">
        <v>592</v>
      </c>
      <c r="Q328" s="26" t="s">
        <v>340</v>
      </c>
      <c r="R328" s="26" t="s">
        <v>53</v>
      </c>
      <c r="S328" s="26" t="s">
        <v>40</v>
      </c>
      <c r="T328" s="26" t="s">
        <v>325</v>
      </c>
      <c r="U328" s="26" t="s">
        <v>999</v>
      </c>
      <c r="V328" s="26" t="s">
        <v>308</v>
      </c>
      <c r="W328" s="26" t="s">
        <v>340</v>
      </c>
      <c r="X328" s="26" t="s">
        <v>340</v>
      </c>
      <c r="Y328" s="26" t="s">
        <v>308</v>
      </c>
      <c r="Z328" s="26" t="s">
        <v>592</v>
      </c>
      <c r="AA328" s="26" t="s">
        <v>592</v>
      </c>
      <c r="AB328" s="26" t="s">
        <v>45</v>
      </c>
      <c r="AC328" s="26" t="s">
        <v>424</v>
      </c>
      <c r="AD328" s="26" t="s">
        <v>424</v>
      </c>
      <c r="AE328" s="26" t="s">
        <v>552</v>
      </c>
      <c r="AF328" s="26" t="s">
        <v>592</v>
      </c>
      <c r="AG328" s="26" t="s">
        <v>824</v>
      </c>
      <c r="AH328" s="26" t="s">
        <v>592</v>
      </c>
    </row>
    <row r="329" spans="2:34" x14ac:dyDescent="0.45">
      <c r="B329" s="26" t="s">
        <v>1479</v>
      </c>
      <c r="C329" s="26" t="s">
        <v>1476</v>
      </c>
      <c r="D329" s="26" t="s">
        <v>252</v>
      </c>
      <c r="E329" s="26" t="s">
        <v>617</v>
      </c>
      <c r="F329" s="26" t="s">
        <v>331</v>
      </c>
      <c r="G329" s="26" t="s">
        <v>41</v>
      </c>
      <c r="H329" s="26" t="s">
        <v>340</v>
      </c>
      <c r="I329" s="26" t="s">
        <v>308</v>
      </c>
      <c r="J329" s="26" t="s">
        <v>308</v>
      </c>
      <c r="K329" s="26" t="s">
        <v>347</v>
      </c>
      <c r="L329" s="26" t="s">
        <v>308</v>
      </c>
      <c r="M329" s="26" t="s">
        <v>340</v>
      </c>
      <c r="N329" s="26" t="s">
        <v>42</v>
      </c>
      <c r="O329" s="26" t="s">
        <v>320</v>
      </c>
      <c r="P329" s="26" t="s">
        <v>1477</v>
      </c>
      <c r="Q329" s="26" t="s">
        <v>340</v>
      </c>
      <c r="R329" s="26" t="s">
        <v>308</v>
      </c>
      <c r="S329" s="26" t="s">
        <v>340</v>
      </c>
      <c r="T329" s="26" t="s">
        <v>340</v>
      </c>
      <c r="U329" s="26" t="s">
        <v>592</v>
      </c>
      <c r="V329" s="26" t="s">
        <v>340</v>
      </c>
      <c r="W329" s="26" t="s">
        <v>340</v>
      </c>
      <c r="X329" s="26" t="s">
        <v>340</v>
      </c>
      <c r="Y329" s="26" t="s">
        <v>340</v>
      </c>
      <c r="Z329" s="26" t="s">
        <v>592</v>
      </c>
      <c r="AA329" s="26" t="s">
        <v>592</v>
      </c>
      <c r="AB329" s="26" t="s">
        <v>44</v>
      </c>
      <c r="AC329" s="26" t="s">
        <v>1407</v>
      </c>
      <c r="AD329" s="26" t="s">
        <v>1407</v>
      </c>
      <c r="AE329" s="26" t="s">
        <v>1407</v>
      </c>
      <c r="AF329" s="26" t="s">
        <v>592</v>
      </c>
      <c r="AG329" s="26" t="s">
        <v>794</v>
      </c>
      <c r="AH329" s="26" t="s">
        <v>592</v>
      </c>
    </row>
    <row r="330" spans="2:34" x14ac:dyDescent="0.45">
      <c r="B330" s="26" t="s">
        <v>1481</v>
      </c>
      <c r="C330" s="26" t="s">
        <v>1442</v>
      </c>
      <c r="D330" s="26" t="s">
        <v>723</v>
      </c>
      <c r="E330" s="26" t="s">
        <v>610</v>
      </c>
      <c r="F330" s="26" t="s">
        <v>326</v>
      </c>
      <c r="G330" s="26" t="s">
        <v>44</v>
      </c>
      <c r="H330" s="26" t="s">
        <v>308</v>
      </c>
      <c r="I330" s="26" t="s">
        <v>340</v>
      </c>
      <c r="J330" s="26" t="s">
        <v>340</v>
      </c>
      <c r="K330" s="26" t="s">
        <v>340</v>
      </c>
      <c r="L330" s="26" t="s">
        <v>340</v>
      </c>
      <c r="M330" s="26" t="s">
        <v>340</v>
      </c>
      <c r="N330" s="26" t="s">
        <v>340</v>
      </c>
      <c r="O330" s="26" t="s">
        <v>340</v>
      </c>
      <c r="P330" s="26" t="s">
        <v>592</v>
      </c>
      <c r="Q330" s="26" t="s">
        <v>340</v>
      </c>
      <c r="R330" s="26" t="s">
        <v>47</v>
      </c>
      <c r="S330" s="26" t="s">
        <v>44</v>
      </c>
      <c r="T330" s="26" t="s">
        <v>884</v>
      </c>
      <c r="U330" s="26" t="s">
        <v>2200</v>
      </c>
      <c r="V330" s="26" t="s">
        <v>340</v>
      </c>
      <c r="W330" s="26" t="s">
        <v>340</v>
      </c>
      <c r="X330" s="26" t="s">
        <v>340</v>
      </c>
      <c r="Y330" s="26" t="s">
        <v>340</v>
      </c>
      <c r="Z330" s="26" t="s">
        <v>592</v>
      </c>
      <c r="AA330" s="26" t="s">
        <v>592</v>
      </c>
      <c r="AB330" s="26" t="s">
        <v>44</v>
      </c>
      <c r="AC330" s="26" t="s">
        <v>539</v>
      </c>
      <c r="AD330" s="26" t="s">
        <v>539</v>
      </c>
      <c r="AE330" s="26" t="s">
        <v>334</v>
      </c>
      <c r="AF330" s="26" t="s">
        <v>592</v>
      </c>
      <c r="AG330" s="26" t="s">
        <v>1064</v>
      </c>
      <c r="AH330" s="26" t="s">
        <v>592</v>
      </c>
    </row>
    <row r="331" spans="2:34" x14ac:dyDescent="0.45">
      <c r="B331" s="26" t="s">
        <v>1485</v>
      </c>
      <c r="C331" s="26" t="s">
        <v>1638</v>
      </c>
      <c r="D331" s="26" t="s">
        <v>256</v>
      </c>
      <c r="E331" s="26" t="s">
        <v>1204</v>
      </c>
      <c r="F331" s="26" t="s">
        <v>336</v>
      </c>
      <c r="G331" s="26" t="s">
        <v>44</v>
      </c>
      <c r="H331" s="26" t="s">
        <v>340</v>
      </c>
      <c r="I331" s="26" t="s">
        <v>340</v>
      </c>
      <c r="J331" s="26" t="s">
        <v>340</v>
      </c>
      <c r="K331" s="26" t="s">
        <v>340</v>
      </c>
      <c r="L331" s="26" t="s">
        <v>340</v>
      </c>
      <c r="M331" s="26" t="s">
        <v>340</v>
      </c>
      <c r="N331" s="26" t="s">
        <v>340</v>
      </c>
      <c r="O331" s="26" t="s">
        <v>340</v>
      </c>
      <c r="P331" s="26" t="s">
        <v>592</v>
      </c>
      <c r="Q331" s="26" t="s">
        <v>340</v>
      </c>
      <c r="R331" s="26" t="s">
        <v>41</v>
      </c>
      <c r="S331" s="26" t="s">
        <v>40</v>
      </c>
      <c r="T331" s="26" t="s">
        <v>44</v>
      </c>
      <c r="U331" s="26" t="s">
        <v>636</v>
      </c>
      <c r="V331" s="26" t="s">
        <v>308</v>
      </c>
      <c r="W331" s="26" t="s">
        <v>340</v>
      </c>
      <c r="X331" s="26" t="s">
        <v>340</v>
      </c>
      <c r="Y331" s="26" t="s">
        <v>308</v>
      </c>
      <c r="Z331" s="26" t="s">
        <v>592</v>
      </c>
      <c r="AA331" s="26" t="s">
        <v>592</v>
      </c>
      <c r="AB331" s="26" t="s">
        <v>44</v>
      </c>
      <c r="AC331" s="26" t="s">
        <v>472</v>
      </c>
      <c r="AD331" s="26" t="s">
        <v>472</v>
      </c>
      <c r="AE331" s="26" t="s">
        <v>482</v>
      </c>
      <c r="AF331" s="26" t="s">
        <v>592</v>
      </c>
      <c r="AG331" s="26" t="s">
        <v>614</v>
      </c>
      <c r="AH331" s="26" t="s">
        <v>592</v>
      </c>
    </row>
    <row r="332" spans="2:34" x14ac:dyDescent="0.45">
      <c r="B332" s="26" t="s">
        <v>1489</v>
      </c>
      <c r="C332" s="26" t="s">
        <v>1499</v>
      </c>
      <c r="D332" s="26" t="s">
        <v>239</v>
      </c>
      <c r="E332" s="26" t="s">
        <v>617</v>
      </c>
      <c r="F332" s="26" t="s">
        <v>323</v>
      </c>
      <c r="G332" s="26" t="s">
        <v>44</v>
      </c>
      <c r="H332" s="26" t="s">
        <v>340</v>
      </c>
      <c r="I332" s="26" t="s">
        <v>340</v>
      </c>
      <c r="J332" s="26" t="s">
        <v>340</v>
      </c>
      <c r="K332" s="26" t="s">
        <v>340</v>
      </c>
      <c r="L332" s="26" t="s">
        <v>340</v>
      </c>
      <c r="M332" s="26" t="s">
        <v>340</v>
      </c>
      <c r="N332" s="26" t="s">
        <v>52</v>
      </c>
      <c r="O332" s="26" t="s">
        <v>893</v>
      </c>
      <c r="P332" s="26" t="s">
        <v>1233</v>
      </c>
      <c r="Q332" s="26" t="s">
        <v>340</v>
      </c>
      <c r="R332" s="26" t="s">
        <v>40</v>
      </c>
      <c r="S332" s="26" t="s">
        <v>40</v>
      </c>
      <c r="T332" s="26" t="s">
        <v>46</v>
      </c>
      <c r="U332" s="26" t="s">
        <v>686</v>
      </c>
      <c r="V332" s="26" t="s">
        <v>340</v>
      </c>
      <c r="W332" s="26" t="s">
        <v>308</v>
      </c>
      <c r="X332" s="26" t="s">
        <v>308</v>
      </c>
      <c r="Y332" s="26" t="s">
        <v>340</v>
      </c>
      <c r="Z332" s="26" t="s">
        <v>592</v>
      </c>
      <c r="AA332" s="26" t="s">
        <v>592</v>
      </c>
      <c r="AB332" s="26" t="s">
        <v>44</v>
      </c>
      <c r="AC332" s="26" t="s">
        <v>420</v>
      </c>
      <c r="AD332" s="26" t="s">
        <v>423</v>
      </c>
      <c r="AE332" s="26" t="s">
        <v>477</v>
      </c>
      <c r="AF332" s="26" t="s">
        <v>592</v>
      </c>
      <c r="AG332" s="26" t="s">
        <v>776</v>
      </c>
      <c r="AH332" s="26" t="s">
        <v>592</v>
      </c>
    </row>
    <row r="333" spans="2:34" x14ac:dyDescent="0.45">
      <c r="B333" s="26" t="s">
        <v>1491</v>
      </c>
      <c r="C333" s="26" t="s">
        <v>1418</v>
      </c>
      <c r="D333" s="26" t="s">
        <v>582</v>
      </c>
      <c r="E333" s="26" t="s">
        <v>617</v>
      </c>
      <c r="F333" s="26" t="s">
        <v>325</v>
      </c>
      <c r="G333" s="26" t="s">
        <v>44</v>
      </c>
      <c r="H333" s="26" t="s">
        <v>340</v>
      </c>
      <c r="I333" s="26" t="s">
        <v>340</v>
      </c>
      <c r="J333" s="26" t="s">
        <v>340</v>
      </c>
      <c r="K333" s="26" t="s">
        <v>340</v>
      </c>
      <c r="L333" s="26" t="s">
        <v>340</v>
      </c>
      <c r="M333" s="26" t="s">
        <v>340</v>
      </c>
      <c r="N333" s="26" t="s">
        <v>318</v>
      </c>
      <c r="O333" s="26" t="s">
        <v>868</v>
      </c>
      <c r="P333" s="26" t="s">
        <v>728</v>
      </c>
      <c r="Q333" s="26" t="s">
        <v>340</v>
      </c>
      <c r="R333" s="26" t="s">
        <v>40</v>
      </c>
      <c r="S333" s="26" t="s">
        <v>340</v>
      </c>
      <c r="T333" s="26" t="s">
        <v>340</v>
      </c>
      <c r="U333" s="26" t="s">
        <v>592</v>
      </c>
      <c r="V333" s="26" t="s">
        <v>340</v>
      </c>
      <c r="W333" s="26" t="s">
        <v>340</v>
      </c>
      <c r="X333" s="26" t="s">
        <v>340</v>
      </c>
      <c r="Y333" s="26" t="s">
        <v>340</v>
      </c>
      <c r="Z333" s="26" t="s">
        <v>592</v>
      </c>
      <c r="AA333" s="26" t="s">
        <v>592</v>
      </c>
      <c r="AB333" s="26" t="s">
        <v>44</v>
      </c>
      <c r="AC333" s="26" t="s">
        <v>1376</v>
      </c>
      <c r="AD333" s="26" t="s">
        <v>1376</v>
      </c>
      <c r="AE333" s="26" t="s">
        <v>1376</v>
      </c>
      <c r="AF333" s="26" t="s">
        <v>592</v>
      </c>
      <c r="AG333" s="26" t="s">
        <v>822</v>
      </c>
      <c r="AH333" s="26" t="s">
        <v>592</v>
      </c>
    </row>
    <row r="334" spans="2:34" x14ac:dyDescent="0.45">
      <c r="B334" s="26" t="s">
        <v>1493</v>
      </c>
      <c r="C334" s="26" t="s">
        <v>1694</v>
      </c>
      <c r="D334" s="26" t="s">
        <v>241</v>
      </c>
      <c r="E334" s="26" t="s">
        <v>770</v>
      </c>
      <c r="F334" s="26" t="s">
        <v>339</v>
      </c>
      <c r="G334" s="26" t="s">
        <v>42</v>
      </c>
      <c r="H334" s="26" t="s">
        <v>340</v>
      </c>
      <c r="I334" s="26" t="s">
        <v>340</v>
      </c>
      <c r="J334" s="26" t="s">
        <v>340</v>
      </c>
      <c r="K334" s="26" t="s">
        <v>340</v>
      </c>
      <c r="L334" s="26" t="s">
        <v>340</v>
      </c>
      <c r="M334" s="26" t="s">
        <v>340</v>
      </c>
      <c r="N334" s="26" t="s">
        <v>340</v>
      </c>
      <c r="O334" s="26" t="s">
        <v>340</v>
      </c>
      <c r="P334" s="26" t="s">
        <v>592</v>
      </c>
      <c r="Q334" s="26" t="s">
        <v>340</v>
      </c>
      <c r="R334" s="26" t="s">
        <v>42</v>
      </c>
      <c r="S334" s="26" t="s">
        <v>53</v>
      </c>
      <c r="T334" s="26" t="s">
        <v>47</v>
      </c>
      <c r="U334" s="26" t="s">
        <v>1059</v>
      </c>
      <c r="V334" s="26" t="s">
        <v>308</v>
      </c>
      <c r="W334" s="26" t="s">
        <v>340</v>
      </c>
      <c r="X334" s="26" t="s">
        <v>340</v>
      </c>
      <c r="Y334" s="26" t="s">
        <v>308</v>
      </c>
      <c r="Z334" s="26" t="s">
        <v>592</v>
      </c>
      <c r="AA334" s="26" t="s">
        <v>592</v>
      </c>
      <c r="AB334" s="26" t="s">
        <v>44</v>
      </c>
      <c r="AC334" s="26" t="s">
        <v>479</v>
      </c>
      <c r="AD334" s="26" t="s">
        <v>479</v>
      </c>
      <c r="AE334" s="26" t="s">
        <v>546</v>
      </c>
      <c r="AF334" s="26" t="s">
        <v>592</v>
      </c>
      <c r="AG334" s="26" t="s">
        <v>868</v>
      </c>
      <c r="AH334" s="26" t="s">
        <v>592</v>
      </c>
    </row>
    <row r="335" spans="2:34" x14ac:dyDescent="0.45">
      <c r="B335" s="26" t="s">
        <v>751</v>
      </c>
      <c r="C335" s="26" t="s">
        <v>2210</v>
      </c>
      <c r="D335" s="26" t="s">
        <v>588</v>
      </c>
      <c r="E335" s="26" t="s">
        <v>670</v>
      </c>
      <c r="F335" s="26" t="s">
        <v>333</v>
      </c>
      <c r="G335" s="26" t="s">
        <v>308</v>
      </c>
      <c r="H335" s="26" t="s">
        <v>340</v>
      </c>
      <c r="I335" s="26" t="s">
        <v>47</v>
      </c>
      <c r="J335" s="26" t="s">
        <v>52</v>
      </c>
      <c r="K335" s="26" t="s">
        <v>708</v>
      </c>
      <c r="L335" s="26" t="s">
        <v>340</v>
      </c>
      <c r="M335" s="26" t="s">
        <v>340</v>
      </c>
      <c r="N335" s="26" t="s">
        <v>41</v>
      </c>
      <c r="O335" s="26" t="s">
        <v>620</v>
      </c>
      <c r="P335" s="26" t="s">
        <v>836</v>
      </c>
      <c r="Q335" s="26" t="s">
        <v>340</v>
      </c>
      <c r="R335" s="26" t="s">
        <v>340</v>
      </c>
      <c r="S335" s="26" t="s">
        <v>340</v>
      </c>
      <c r="T335" s="26" t="s">
        <v>340</v>
      </c>
      <c r="U335" s="26" t="s">
        <v>592</v>
      </c>
      <c r="V335" s="26" t="s">
        <v>340</v>
      </c>
      <c r="W335" s="26" t="s">
        <v>340</v>
      </c>
      <c r="X335" s="26" t="s">
        <v>340</v>
      </c>
      <c r="Y335" s="26" t="s">
        <v>340</v>
      </c>
      <c r="Z335" s="26" t="s">
        <v>592</v>
      </c>
      <c r="AA335" s="26" t="s">
        <v>592</v>
      </c>
      <c r="AB335" s="26" t="s">
        <v>44</v>
      </c>
      <c r="AC335" s="26" t="s">
        <v>1376</v>
      </c>
      <c r="AD335" s="26" t="s">
        <v>1376</v>
      </c>
      <c r="AE335" s="26" t="s">
        <v>1376</v>
      </c>
      <c r="AF335" s="26" t="s">
        <v>592</v>
      </c>
      <c r="AG335" s="26" t="s">
        <v>762</v>
      </c>
      <c r="AH335" s="26" t="s">
        <v>592</v>
      </c>
    </row>
    <row r="336" spans="2:34" x14ac:dyDescent="0.45">
      <c r="B336" s="26" t="s">
        <v>1498</v>
      </c>
      <c r="C336" s="26" t="s">
        <v>1752</v>
      </c>
      <c r="D336" s="26" t="s">
        <v>609</v>
      </c>
      <c r="E336" s="26" t="s">
        <v>610</v>
      </c>
      <c r="F336" s="26" t="s">
        <v>326</v>
      </c>
      <c r="G336" s="26" t="s">
        <v>44</v>
      </c>
      <c r="H336" s="26" t="s">
        <v>340</v>
      </c>
      <c r="I336" s="26" t="s">
        <v>340</v>
      </c>
      <c r="J336" s="26" t="s">
        <v>340</v>
      </c>
      <c r="K336" s="26" t="s">
        <v>340</v>
      </c>
      <c r="L336" s="26" t="s">
        <v>340</v>
      </c>
      <c r="M336" s="26" t="s">
        <v>340</v>
      </c>
      <c r="N336" s="26" t="s">
        <v>340</v>
      </c>
      <c r="O336" s="26" t="s">
        <v>340</v>
      </c>
      <c r="P336" s="26" t="s">
        <v>592</v>
      </c>
      <c r="Q336" s="26" t="s">
        <v>340</v>
      </c>
      <c r="R336" s="26" t="s">
        <v>41</v>
      </c>
      <c r="S336" s="26" t="s">
        <v>40</v>
      </c>
      <c r="T336" s="26" t="s">
        <v>49</v>
      </c>
      <c r="U336" s="26" t="s">
        <v>1178</v>
      </c>
      <c r="V336" s="26" t="s">
        <v>308</v>
      </c>
      <c r="W336" s="26" t="s">
        <v>340</v>
      </c>
      <c r="X336" s="26" t="s">
        <v>340</v>
      </c>
      <c r="Y336" s="26" t="s">
        <v>308</v>
      </c>
      <c r="Z336" s="26" t="s">
        <v>592</v>
      </c>
      <c r="AA336" s="26" t="s">
        <v>592</v>
      </c>
      <c r="AB336" s="26" t="s">
        <v>44</v>
      </c>
      <c r="AC336" s="26" t="s">
        <v>552</v>
      </c>
      <c r="AD336" s="26" t="s">
        <v>552</v>
      </c>
      <c r="AE336" s="26" t="s">
        <v>551</v>
      </c>
      <c r="AF336" s="26" t="s">
        <v>592</v>
      </c>
      <c r="AG336" s="26" t="s">
        <v>965</v>
      </c>
      <c r="AH336" s="26" t="s">
        <v>592</v>
      </c>
    </row>
    <row r="337" spans="2:34" x14ac:dyDescent="0.45">
      <c r="B337" s="26" t="s">
        <v>1503</v>
      </c>
      <c r="C337" s="26" t="s">
        <v>1369</v>
      </c>
      <c r="D337" s="26" t="s">
        <v>252</v>
      </c>
      <c r="E337" s="26" t="s">
        <v>610</v>
      </c>
      <c r="F337" s="26" t="s">
        <v>653</v>
      </c>
      <c r="G337" s="26" t="s">
        <v>43</v>
      </c>
      <c r="H337" s="26" t="s">
        <v>41</v>
      </c>
      <c r="I337" s="26" t="s">
        <v>340</v>
      </c>
      <c r="J337" s="26" t="s">
        <v>340</v>
      </c>
      <c r="K337" s="26" t="s">
        <v>340</v>
      </c>
      <c r="L337" s="26" t="s">
        <v>340</v>
      </c>
      <c r="M337" s="26" t="s">
        <v>340</v>
      </c>
      <c r="N337" s="26" t="s">
        <v>340</v>
      </c>
      <c r="O337" s="26" t="s">
        <v>340</v>
      </c>
      <c r="P337" s="26" t="s">
        <v>592</v>
      </c>
      <c r="Q337" s="26" t="s">
        <v>340</v>
      </c>
      <c r="R337" s="26" t="s">
        <v>47</v>
      </c>
      <c r="S337" s="26" t="s">
        <v>42</v>
      </c>
      <c r="T337" s="26" t="s">
        <v>803</v>
      </c>
      <c r="U337" s="26" t="s">
        <v>2599</v>
      </c>
      <c r="V337" s="26" t="s">
        <v>340</v>
      </c>
      <c r="W337" s="26" t="s">
        <v>340</v>
      </c>
      <c r="X337" s="26" t="s">
        <v>340</v>
      </c>
      <c r="Y337" s="26" t="s">
        <v>340</v>
      </c>
      <c r="Z337" s="26" t="s">
        <v>308</v>
      </c>
      <c r="AA337" s="26" t="s">
        <v>592</v>
      </c>
      <c r="AB337" s="26" t="s">
        <v>44</v>
      </c>
      <c r="AC337" s="26" t="s">
        <v>410</v>
      </c>
      <c r="AD337" s="26" t="s">
        <v>410</v>
      </c>
      <c r="AE337" s="26" t="s">
        <v>552</v>
      </c>
      <c r="AF337" s="26" t="s">
        <v>592</v>
      </c>
      <c r="AG337" s="26" t="s">
        <v>1072</v>
      </c>
      <c r="AH337" s="26" t="s">
        <v>592</v>
      </c>
    </row>
    <row r="338" spans="2:34" x14ac:dyDescent="0.45">
      <c r="B338" s="26" t="s">
        <v>783</v>
      </c>
      <c r="C338" s="26" t="s">
        <v>1406</v>
      </c>
      <c r="D338" s="26" t="s">
        <v>237</v>
      </c>
      <c r="E338" s="26" t="s">
        <v>610</v>
      </c>
      <c r="F338" s="26" t="s">
        <v>327</v>
      </c>
      <c r="G338" s="26" t="s">
        <v>53</v>
      </c>
      <c r="H338" s="26" t="s">
        <v>40</v>
      </c>
      <c r="I338" s="26" t="s">
        <v>340</v>
      </c>
      <c r="J338" s="26" t="s">
        <v>340</v>
      </c>
      <c r="K338" s="26" t="s">
        <v>340</v>
      </c>
      <c r="L338" s="26" t="s">
        <v>340</v>
      </c>
      <c r="M338" s="26" t="s">
        <v>340</v>
      </c>
      <c r="N338" s="26" t="s">
        <v>340</v>
      </c>
      <c r="O338" s="26" t="s">
        <v>340</v>
      </c>
      <c r="P338" s="26" t="s">
        <v>592</v>
      </c>
      <c r="Q338" s="26" t="s">
        <v>340</v>
      </c>
      <c r="R338" s="26" t="s">
        <v>50</v>
      </c>
      <c r="S338" s="26" t="s">
        <v>42</v>
      </c>
      <c r="T338" s="26" t="s">
        <v>649</v>
      </c>
      <c r="U338" s="26" t="s">
        <v>2726</v>
      </c>
      <c r="V338" s="26" t="s">
        <v>340</v>
      </c>
      <c r="W338" s="26" t="s">
        <v>340</v>
      </c>
      <c r="X338" s="26" t="s">
        <v>340</v>
      </c>
      <c r="Y338" s="26" t="s">
        <v>340</v>
      </c>
      <c r="Z338" s="26" t="s">
        <v>592</v>
      </c>
      <c r="AA338" s="26" t="s">
        <v>592</v>
      </c>
      <c r="AB338" s="26" t="s">
        <v>44</v>
      </c>
      <c r="AC338" s="26" t="s">
        <v>475</v>
      </c>
      <c r="AD338" s="26" t="s">
        <v>475</v>
      </c>
      <c r="AE338" s="26" t="s">
        <v>86</v>
      </c>
      <c r="AF338" s="26" t="s">
        <v>592</v>
      </c>
      <c r="AG338" s="26" t="s">
        <v>995</v>
      </c>
      <c r="AH338" s="26" t="s">
        <v>592</v>
      </c>
    </row>
    <row r="339" spans="2:34" x14ac:dyDescent="0.45">
      <c r="B339" s="26" t="s">
        <v>848</v>
      </c>
      <c r="C339" s="26" t="s">
        <v>1413</v>
      </c>
      <c r="D339" s="26" t="s">
        <v>249</v>
      </c>
      <c r="E339" s="26" t="s">
        <v>617</v>
      </c>
      <c r="F339" s="26" t="s">
        <v>323</v>
      </c>
      <c r="G339" s="26" t="s">
        <v>44</v>
      </c>
      <c r="H339" s="26" t="s">
        <v>340</v>
      </c>
      <c r="I339" s="26" t="s">
        <v>340</v>
      </c>
      <c r="J339" s="26" t="s">
        <v>340</v>
      </c>
      <c r="K339" s="26" t="s">
        <v>340</v>
      </c>
      <c r="L339" s="26" t="s">
        <v>340</v>
      </c>
      <c r="M339" s="26" t="s">
        <v>340</v>
      </c>
      <c r="N339" s="26" t="s">
        <v>53</v>
      </c>
      <c r="O339" s="26" t="s">
        <v>325</v>
      </c>
      <c r="P339" s="26" t="s">
        <v>865</v>
      </c>
      <c r="Q339" s="26" t="s">
        <v>340</v>
      </c>
      <c r="R339" s="26" t="s">
        <v>43</v>
      </c>
      <c r="S339" s="26" t="s">
        <v>42</v>
      </c>
      <c r="T339" s="26" t="s">
        <v>729</v>
      </c>
      <c r="U339" s="26" t="s">
        <v>1902</v>
      </c>
      <c r="V339" s="26" t="s">
        <v>340</v>
      </c>
      <c r="W339" s="26" t="s">
        <v>340</v>
      </c>
      <c r="X339" s="26" t="s">
        <v>340</v>
      </c>
      <c r="Y339" s="26" t="s">
        <v>340</v>
      </c>
      <c r="Z339" s="26" t="s">
        <v>592</v>
      </c>
      <c r="AA339" s="26" t="s">
        <v>592</v>
      </c>
      <c r="AB339" s="26" t="s">
        <v>43</v>
      </c>
      <c r="AC339" s="26" t="s">
        <v>1322</v>
      </c>
      <c r="AD339" s="26" t="s">
        <v>1322</v>
      </c>
      <c r="AE339" s="26" t="s">
        <v>545</v>
      </c>
      <c r="AF339" s="26" t="s">
        <v>592</v>
      </c>
      <c r="AG339" s="26" t="s">
        <v>734</v>
      </c>
      <c r="AH339" s="26" t="s">
        <v>592</v>
      </c>
    </row>
    <row r="340" spans="2:34" x14ac:dyDescent="0.45">
      <c r="B340" s="26" t="s">
        <v>1510</v>
      </c>
      <c r="C340" s="26" t="s">
        <v>1378</v>
      </c>
      <c r="D340" s="26" t="s">
        <v>258</v>
      </c>
      <c r="E340" s="26" t="s">
        <v>617</v>
      </c>
      <c r="F340" s="26" t="s">
        <v>333</v>
      </c>
      <c r="G340" s="26" t="s">
        <v>43</v>
      </c>
      <c r="H340" s="26" t="s">
        <v>340</v>
      </c>
      <c r="I340" s="26" t="s">
        <v>340</v>
      </c>
      <c r="J340" s="26" t="s">
        <v>340</v>
      </c>
      <c r="K340" s="26" t="s">
        <v>340</v>
      </c>
      <c r="L340" s="26" t="s">
        <v>340</v>
      </c>
      <c r="M340" s="26" t="s">
        <v>340</v>
      </c>
      <c r="N340" s="26" t="s">
        <v>49</v>
      </c>
      <c r="O340" s="26" t="s">
        <v>655</v>
      </c>
      <c r="P340" s="26" t="s">
        <v>724</v>
      </c>
      <c r="Q340" s="26" t="s">
        <v>340</v>
      </c>
      <c r="R340" s="26" t="s">
        <v>40</v>
      </c>
      <c r="S340" s="26" t="s">
        <v>40</v>
      </c>
      <c r="T340" s="26" t="s">
        <v>318</v>
      </c>
      <c r="U340" s="26" t="s">
        <v>809</v>
      </c>
      <c r="V340" s="26" t="s">
        <v>340</v>
      </c>
      <c r="W340" s="26" t="s">
        <v>308</v>
      </c>
      <c r="X340" s="26" t="s">
        <v>308</v>
      </c>
      <c r="Y340" s="26" t="s">
        <v>340</v>
      </c>
      <c r="Z340" s="26" t="s">
        <v>592</v>
      </c>
      <c r="AA340" s="26" t="s">
        <v>592</v>
      </c>
      <c r="AB340" s="26" t="s">
        <v>43</v>
      </c>
      <c r="AC340" s="26" t="s">
        <v>486</v>
      </c>
      <c r="AD340" s="26" t="s">
        <v>547</v>
      </c>
      <c r="AE340" s="26" t="s">
        <v>1496</v>
      </c>
      <c r="AF340" s="26" t="s">
        <v>592</v>
      </c>
      <c r="AG340" s="26" t="s">
        <v>913</v>
      </c>
      <c r="AH340" s="26" t="s">
        <v>592</v>
      </c>
    </row>
    <row r="341" spans="2:34" x14ac:dyDescent="0.45">
      <c r="B341" s="26" t="s">
        <v>1512</v>
      </c>
      <c r="C341" s="26" t="s">
        <v>1386</v>
      </c>
      <c r="D341" s="26" t="s">
        <v>241</v>
      </c>
      <c r="E341" s="26" t="s">
        <v>770</v>
      </c>
      <c r="F341" s="26" t="s">
        <v>337</v>
      </c>
      <c r="G341" s="26" t="s">
        <v>43</v>
      </c>
      <c r="H341" s="26" t="s">
        <v>308</v>
      </c>
      <c r="I341" s="26" t="s">
        <v>340</v>
      </c>
      <c r="J341" s="26" t="s">
        <v>340</v>
      </c>
      <c r="K341" s="26" t="s">
        <v>340</v>
      </c>
      <c r="L341" s="26" t="s">
        <v>340</v>
      </c>
      <c r="M341" s="26" t="s">
        <v>340</v>
      </c>
      <c r="N341" s="26" t="s">
        <v>340</v>
      </c>
      <c r="O341" s="26" t="s">
        <v>340</v>
      </c>
      <c r="P341" s="26" t="s">
        <v>592</v>
      </c>
      <c r="Q341" s="26" t="s">
        <v>340</v>
      </c>
      <c r="R341" s="26" t="s">
        <v>314</v>
      </c>
      <c r="S341" s="26" t="s">
        <v>45</v>
      </c>
      <c r="T341" s="26" t="s">
        <v>695</v>
      </c>
      <c r="U341" s="26" t="s">
        <v>1973</v>
      </c>
      <c r="V341" s="26" t="s">
        <v>340</v>
      </c>
      <c r="W341" s="26" t="s">
        <v>340</v>
      </c>
      <c r="X341" s="26" t="s">
        <v>340</v>
      </c>
      <c r="Y341" s="26" t="s">
        <v>340</v>
      </c>
      <c r="Z341" s="26" t="s">
        <v>592</v>
      </c>
      <c r="AA341" s="26" t="s">
        <v>592</v>
      </c>
      <c r="AB341" s="26" t="s">
        <v>43</v>
      </c>
      <c r="AC341" s="26" t="s">
        <v>403</v>
      </c>
      <c r="AD341" s="26" t="s">
        <v>403</v>
      </c>
      <c r="AE341" s="26" t="s">
        <v>412</v>
      </c>
      <c r="AF341" s="26" t="s">
        <v>592</v>
      </c>
      <c r="AG341" s="26" t="s">
        <v>638</v>
      </c>
      <c r="AH341" s="26" t="s">
        <v>592</v>
      </c>
    </row>
    <row r="342" spans="2:34" x14ac:dyDescent="0.45">
      <c r="B342" s="26" t="s">
        <v>54</v>
      </c>
      <c r="C342" s="26" t="s">
        <v>593</v>
      </c>
      <c r="D342" s="26" t="s">
        <v>55</v>
      </c>
      <c r="E342" s="26" t="s">
        <v>594</v>
      </c>
      <c r="F342" s="26" t="s">
        <v>595</v>
      </c>
      <c r="G342" s="26" t="s">
        <v>56</v>
      </c>
      <c r="H342" s="26" t="s">
        <v>596</v>
      </c>
      <c r="I342" s="26" t="s">
        <v>64</v>
      </c>
      <c r="J342" s="26" t="s">
        <v>65</v>
      </c>
      <c r="K342" s="26" t="s">
        <v>58</v>
      </c>
      <c r="L342" s="26" t="s">
        <v>66</v>
      </c>
      <c r="M342" s="26" t="s">
        <v>67</v>
      </c>
      <c r="N342" s="26" t="s">
        <v>65</v>
      </c>
      <c r="O342" s="26" t="s">
        <v>58</v>
      </c>
      <c r="P342" s="26" t="s">
        <v>69</v>
      </c>
      <c r="Q342" s="26" t="s">
        <v>66</v>
      </c>
      <c r="R342" s="26" t="s">
        <v>597</v>
      </c>
      <c r="S342" s="26" t="s">
        <v>598</v>
      </c>
      <c r="T342" s="26" t="s">
        <v>58</v>
      </c>
      <c r="U342" s="26" t="s">
        <v>599</v>
      </c>
      <c r="V342" s="26" t="s">
        <v>66</v>
      </c>
      <c r="W342" s="26" t="s">
        <v>157</v>
      </c>
      <c r="X342" s="26" t="s">
        <v>62</v>
      </c>
      <c r="Y342" s="26" t="s">
        <v>66</v>
      </c>
      <c r="Z342" s="26" t="s">
        <v>147</v>
      </c>
      <c r="AA342" s="26" t="s">
        <v>600</v>
      </c>
      <c r="AB342" s="26" t="s">
        <v>601</v>
      </c>
      <c r="AC342" s="26" t="s">
        <v>602</v>
      </c>
      <c r="AD342" s="26" t="s">
        <v>603</v>
      </c>
      <c r="AE342" s="26" t="s">
        <v>604</v>
      </c>
      <c r="AF342" s="26" t="s">
        <v>605</v>
      </c>
      <c r="AG342" s="26" t="s">
        <v>606</v>
      </c>
      <c r="AH342" s="26" t="s">
        <v>607</v>
      </c>
    </row>
    <row r="343" spans="2:34" x14ac:dyDescent="0.45">
      <c r="B343" s="26" t="s">
        <v>1515</v>
      </c>
      <c r="C343" s="26" t="s">
        <v>2211</v>
      </c>
      <c r="D343" s="26" t="s">
        <v>255</v>
      </c>
      <c r="E343" s="26" t="s">
        <v>610</v>
      </c>
      <c r="F343" s="26" t="s">
        <v>333</v>
      </c>
      <c r="G343" s="26" t="s">
        <v>40</v>
      </c>
      <c r="H343" s="26" t="s">
        <v>40</v>
      </c>
      <c r="I343" s="26" t="s">
        <v>340</v>
      </c>
      <c r="J343" s="26" t="s">
        <v>340</v>
      </c>
      <c r="K343" s="26" t="s">
        <v>340</v>
      </c>
      <c r="L343" s="26" t="s">
        <v>340</v>
      </c>
      <c r="M343" s="26" t="s">
        <v>340</v>
      </c>
      <c r="N343" s="26" t="s">
        <v>340</v>
      </c>
      <c r="O343" s="26" t="s">
        <v>340</v>
      </c>
      <c r="P343" s="26" t="s">
        <v>592</v>
      </c>
      <c r="Q343" s="26" t="s">
        <v>340</v>
      </c>
      <c r="R343" s="26" t="s">
        <v>47</v>
      </c>
      <c r="S343" s="26" t="s">
        <v>53</v>
      </c>
      <c r="T343" s="26" t="s">
        <v>831</v>
      </c>
      <c r="U343" s="26" t="s">
        <v>2212</v>
      </c>
      <c r="V343" s="26" t="s">
        <v>340</v>
      </c>
      <c r="W343" s="26" t="s">
        <v>340</v>
      </c>
      <c r="X343" s="26" t="s">
        <v>340</v>
      </c>
      <c r="Y343" s="26" t="s">
        <v>340</v>
      </c>
      <c r="Z343" s="26" t="s">
        <v>592</v>
      </c>
      <c r="AA343" s="26" t="s">
        <v>592</v>
      </c>
      <c r="AB343" s="26" t="s">
        <v>43</v>
      </c>
      <c r="AC343" s="26" t="s">
        <v>423</v>
      </c>
      <c r="AD343" s="26" t="s">
        <v>423</v>
      </c>
      <c r="AE343" s="26" t="s">
        <v>477</v>
      </c>
      <c r="AF343" s="26" t="s">
        <v>592</v>
      </c>
      <c r="AG343" s="26" t="s">
        <v>1076</v>
      </c>
      <c r="AH343" s="26" t="s">
        <v>592</v>
      </c>
    </row>
    <row r="344" spans="2:34" x14ac:dyDescent="0.45">
      <c r="B344" s="26" t="s">
        <v>1517</v>
      </c>
      <c r="C344" s="26" t="s">
        <v>1723</v>
      </c>
      <c r="D344" s="26" t="s">
        <v>583</v>
      </c>
      <c r="E344" s="26" t="s">
        <v>770</v>
      </c>
      <c r="F344" s="26" t="s">
        <v>331</v>
      </c>
      <c r="G344" s="26" t="s">
        <v>44</v>
      </c>
      <c r="H344" s="26" t="s">
        <v>40</v>
      </c>
      <c r="I344" s="26" t="s">
        <v>340</v>
      </c>
      <c r="J344" s="26" t="s">
        <v>340</v>
      </c>
      <c r="K344" s="26" t="s">
        <v>340</v>
      </c>
      <c r="L344" s="26" t="s">
        <v>340</v>
      </c>
      <c r="M344" s="26" t="s">
        <v>340</v>
      </c>
      <c r="N344" s="26" t="s">
        <v>340</v>
      </c>
      <c r="O344" s="26" t="s">
        <v>340</v>
      </c>
      <c r="P344" s="26" t="s">
        <v>592</v>
      </c>
      <c r="Q344" s="26" t="s">
        <v>340</v>
      </c>
      <c r="R344" s="26" t="s">
        <v>308</v>
      </c>
      <c r="S344" s="26" t="s">
        <v>308</v>
      </c>
      <c r="T344" s="26" t="s">
        <v>308</v>
      </c>
      <c r="U344" s="26" t="s">
        <v>1138</v>
      </c>
      <c r="V344" s="26" t="s">
        <v>308</v>
      </c>
      <c r="W344" s="26" t="s">
        <v>340</v>
      </c>
      <c r="X344" s="26" t="s">
        <v>340</v>
      </c>
      <c r="Y344" s="26" t="s">
        <v>308</v>
      </c>
      <c r="Z344" s="26" t="s">
        <v>592</v>
      </c>
      <c r="AA344" s="26" t="s">
        <v>592</v>
      </c>
      <c r="AB344" s="26" t="s">
        <v>43</v>
      </c>
      <c r="AC344" s="26" t="s">
        <v>1971</v>
      </c>
      <c r="AD344" s="26" t="s">
        <v>1971</v>
      </c>
      <c r="AE344" s="26" t="s">
        <v>1376</v>
      </c>
      <c r="AF344" s="26" t="s">
        <v>592</v>
      </c>
      <c r="AG344" s="26" t="s">
        <v>708</v>
      </c>
      <c r="AH344" s="26" t="s">
        <v>592</v>
      </c>
    </row>
    <row r="345" spans="2:34" x14ac:dyDescent="0.45">
      <c r="B345" s="26" t="s">
        <v>1520</v>
      </c>
      <c r="C345" s="26" t="s">
        <v>1365</v>
      </c>
      <c r="D345" s="26" t="s">
        <v>237</v>
      </c>
      <c r="E345" s="26" t="s">
        <v>610</v>
      </c>
      <c r="F345" s="26" t="s">
        <v>336</v>
      </c>
      <c r="G345" s="26" t="s">
        <v>53</v>
      </c>
      <c r="H345" s="26" t="s">
        <v>308</v>
      </c>
      <c r="I345" s="26" t="s">
        <v>340</v>
      </c>
      <c r="J345" s="26" t="s">
        <v>340</v>
      </c>
      <c r="K345" s="26" t="s">
        <v>340</v>
      </c>
      <c r="L345" s="26" t="s">
        <v>340</v>
      </c>
      <c r="M345" s="26" t="s">
        <v>340</v>
      </c>
      <c r="N345" s="26" t="s">
        <v>340</v>
      </c>
      <c r="O345" s="26" t="s">
        <v>340</v>
      </c>
      <c r="P345" s="26" t="s">
        <v>592</v>
      </c>
      <c r="Q345" s="26" t="s">
        <v>340</v>
      </c>
      <c r="R345" s="26" t="s">
        <v>51</v>
      </c>
      <c r="S345" s="26" t="s">
        <v>43</v>
      </c>
      <c r="T345" s="26" t="s">
        <v>641</v>
      </c>
      <c r="U345" s="26" t="s">
        <v>1366</v>
      </c>
      <c r="V345" s="26" t="s">
        <v>340</v>
      </c>
      <c r="W345" s="26" t="s">
        <v>340</v>
      </c>
      <c r="X345" s="26" t="s">
        <v>340</v>
      </c>
      <c r="Y345" s="26" t="s">
        <v>340</v>
      </c>
      <c r="Z345" s="26" t="s">
        <v>592</v>
      </c>
      <c r="AA345" s="26" t="s">
        <v>592</v>
      </c>
      <c r="AB345" s="26" t="s">
        <v>43</v>
      </c>
      <c r="AC345" s="26" t="s">
        <v>426</v>
      </c>
      <c r="AD345" s="26" t="s">
        <v>426</v>
      </c>
      <c r="AE345" s="26" t="s">
        <v>86</v>
      </c>
      <c r="AF345" s="26" t="s">
        <v>592</v>
      </c>
      <c r="AG345" s="26" t="s">
        <v>1074</v>
      </c>
      <c r="AH345" s="26" t="s">
        <v>592</v>
      </c>
    </row>
    <row r="346" spans="2:34" x14ac:dyDescent="0.45">
      <c r="B346" s="26" t="s">
        <v>1522</v>
      </c>
      <c r="C346" s="26" t="s">
        <v>1368</v>
      </c>
      <c r="D346" s="26" t="s">
        <v>242</v>
      </c>
      <c r="E346" s="26" t="s">
        <v>617</v>
      </c>
      <c r="F346" s="26" t="s">
        <v>326</v>
      </c>
      <c r="G346" s="26" t="s">
        <v>308</v>
      </c>
      <c r="H346" s="26" t="s">
        <v>340</v>
      </c>
      <c r="I346" s="26" t="s">
        <v>340</v>
      </c>
      <c r="J346" s="26" t="s">
        <v>340</v>
      </c>
      <c r="K346" s="26" t="s">
        <v>340</v>
      </c>
      <c r="L346" s="26" t="s">
        <v>340</v>
      </c>
      <c r="M346" s="26" t="s">
        <v>340</v>
      </c>
      <c r="N346" s="26" t="s">
        <v>41</v>
      </c>
      <c r="O346" s="26" t="s">
        <v>41</v>
      </c>
      <c r="P346" s="26" t="s">
        <v>1138</v>
      </c>
      <c r="Q346" s="26" t="s">
        <v>308</v>
      </c>
      <c r="R346" s="26" t="s">
        <v>340</v>
      </c>
      <c r="S346" s="26" t="s">
        <v>340</v>
      </c>
      <c r="T346" s="26" t="s">
        <v>340</v>
      </c>
      <c r="U346" s="26" t="s">
        <v>592</v>
      </c>
      <c r="V346" s="26" t="s">
        <v>340</v>
      </c>
      <c r="W346" s="26" t="s">
        <v>340</v>
      </c>
      <c r="X346" s="26" t="s">
        <v>340</v>
      </c>
      <c r="Y346" s="26" t="s">
        <v>308</v>
      </c>
      <c r="Z346" s="26" t="s">
        <v>592</v>
      </c>
      <c r="AA346" s="26" t="s">
        <v>592</v>
      </c>
      <c r="AB346" s="26" t="s">
        <v>43</v>
      </c>
      <c r="AC346" s="26" t="s">
        <v>483</v>
      </c>
      <c r="AD346" s="26" t="s">
        <v>483</v>
      </c>
      <c r="AE346" s="26" t="s">
        <v>483</v>
      </c>
      <c r="AF346" s="26" t="s">
        <v>592</v>
      </c>
      <c r="AG346" s="26" t="s">
        <v>622</v>
      </c>
      <c r="AH346" s="26" t="s">
        <v>592</v>
      </c>
    </row>
    <row r="347" spans="2:34" x14ac:dyDescent="0.45">
      <c r="B347" s="26" t="s">
        <v>1524</v>
      </c>
      <c r="C347" s="26" t="s">
        <v>1440</v>
      </c>
      <c r="D347" s="26" t="s">
        <v>582</v>
      </c>
      <c r="E347" s="26" t="s">
        <v>770</v>
      </c>
      <c r="F347" s="26" t="s">
        <v>347</v>
      </c>
      <c r="G347" s="26" t="s">
        <v>44</v>
      </c>
      <c r="H347" s="26" t="s">
        <v>40</v>
      </c>
      <c r="I347" s="26" t="s">
        <v>340</v>
      </c>
      <c r="J347" s="26" t="s">
        <v>340</v>
      </c>
      <c r="K347" s="26" t="s">
        <v>340</v>
      </c>
      <c r="L347" s="26" t="s">
        <v>340</v>
      </c>
      <c r="M347" s="26" t="s">
        <v>340</v>
      </c>
      <c r="N347" s="26" t="s">
        <v>340</v>
      </c>
      <c r="O347" s="26" t="s">
        <v>340</v>
      </c>
      <c r="P347" s="26" t="s">
        <v>592</v>
      </c>
      <c r="Q347" s="26" t="s">
        <v>340</v>
      </c>
      <c r="R347" s="26" t="s">
        <v>43</v>
      </c>
      <c r="S347" s="26" t="s">
        <v>53</v>
      </c>
      <c r="T347" s="26" t="s">
        <v>717</v>
      </c>
      <c r="U347" s="26" t="s">
        <v>2727</v>
      </c>
      <c r="V347" s="26" t="s">
        <v>340</v>
      </c>
      <c r="W347" s="26" t="s">
        <v>340</v>
      </c>
      <c r="X347" s="26" t="s">
        <v>340</v>
      </c>
      <c r="Y347" s="26" t="s">
        <v>340</v>
      </c>
      <c r="Z347" s="26" t="s">
        <v>592</v>
      </c>
      <c r="AA347" s="26" t="s">
        <v>592</v>
      </c>
      <c r="AB347" s="26" t="s">
        <v>42</v>
      </c>
      <c r="AC347" s="26" t="s">
        <v>546</v>
      </c>
      <c r="AD347" s="26" t="s">
        <v>546</v>
      </c>
      <c r="AE347" s="26" t="s">
        <v>1350</v>
      </c>
      <c r="AF347" s="26" t="s">
        <v>592</v>
      </c>
      <c r="AG347" s="26" t="s">
        <v>649</v>
      </c>
      <c r="AH347" s="26" t="s">
        <v>592</v>
      </c>
    </row>
    <row r="348" spans="2:34" x14ac:dyDescent="0.45">
      <c r="B348" s="26" t="s">
        <v>1526</v>
      </c>
      <c r="C348" s="26" t="s">
        <v>1490</v>
      </c>
      <c r="D348" s="26" t="s">
        <v>229</v>
      </c>
      <c r="E348" s="26" t="s">
        <v>610</v>
      </c>
      <c r="F348" s="26" t="s">
        <v>326</v>
      </c>
      <c r="G348" s="26" t="s">
        <v>44</v>
      </c>
      <c r="H348" s="26" t="s">
        <v>40</v>
      </c>
      <c r="I348" s="26" t="s">
        <v>340</v>
      </c>
      <c r="J348" s="26" t="s">
        <v>340</v>
      </c>
      <c r="K348" s="26" t="s">
        <v>340</v>
      </c>
      <c r="L348" s="26" t="s">
        <v>340</v>
      </c>
      <c r="M348" s="26" t="s">
        <v>340</v>
      </c>
      <c r="N348" s="26" t="s">
        <v>340</v>
      </c>
      <c r="O348" s="26" t="s">
        <v>340</v>
      </c>
      <c r="P348" s="26" t="s">
        <v>592</v>
      </c>
      <c r="Q348" s="26" t="s">
        <v>340</v>
      </c>
      <c r="R348" s="26" t="s">
        <v>47</v>
      </c>
      <c r="S348" s="26" t="s">
        <v>42</v>
      </c>
      <c r="T348" s="26" t="s">
        <v>682</v>
      </c>
      <c r="U348" s="26" t="s">
        <v>2728</v>
      </c>
      <c r="V348" s="26" t="s">
        <v>340</v>
      </c>
      <c r="W348" s="26" t="s">
        <v>340</v>
      </c>
      <c r="X348" s="26" t="s">
        <v>340</v>
      </c>
      <c r="Y348" s="26" t="s">
        <v>340</v>
      </c>
      <c r="Z348" s="26" t="s">
        <v>592</v>
      </c>
      <c r="AA348" s="26" t="s">
        <v>592</v>
      </c>
      <c r="AB348" s="26" t="s">
        <v>42</v>
      </c>
      <c r="AC348" s="26" t="s">
        <v>491</v>
      </c>
      <c r="AD348" s="26" t="s">
        <v>491</v>
      </c>
      <c r="AE348" s="26" t="s">
        <v>1971</v>
      </c>
      <c r="AF348" s="26" t="s">
        <v>592</v>
      </c>
      <c r="AG348" s="26" t="s">
        <v>735</v>
      </c>
      <c r="AH348" s="26" t="s">
        <v>592</v>
      </c>
    </row>
    <row r="349" spans="2:34" x14ac:dyDescent="0.45">
      <c r="B349" s="26" t="s">
        <v>1528</v>
      </c>
      <c r="C349" s="26" t="s">
        <v>1462</v>
      </c>
      <c r="D349" s="26" t="s">
        <v>266</v>
      </c>
      <c r="E349" s="26" t="s">
        <v>610</v>
      </c>
      <c r="F349" s="26" t="s">
        <v>336</v>
      </c>
      <c r="G349" s="26" t="s">
        <v>40</v>
      </c>
      <c r="H349" s="26" t="s">
        <v>40</v>
      </c>
      <c r="I349" s="26" t="s">
        <v>340</v>
      </c>
      <c r="J349" s="26" t="s">
        <v>340</v>
      </c>
      <c r="K349" s="26" t="s">
        <v>340</v>
      </c>
      <c r="L349" s="26" t="s">
        <v>340</v>
      </c>
      <c r="M349" s="26" t="s">
        <v>340</v>
      </c>
      <c r="N349" s="26" t="s">
        <v>340</v>
      </c>
      <c r="O349" s="26" t="s">
        <v>340</v>
      </c>
      <c r="P349" s="26" t="s">
        <v>592</v>
      </c>
      <c r="Q349" s="26" t="s">
        <v>340</v>
      </c>
      <c r="R349" s="26" t="s">
        <v>51</v>
      </c>
      <c r="S349" s="26" t="s">
        <v>43</v>
      </c>
      <c r="T349" s="26" t="s">
        <v>611</v>
      </c>
      <c r="U349" s="26" t="s">
        <v>1463</v>
      </c>
      <c r="V349" s="26" t="s">
        <v>340</v>
      </c>
      <c r="W349" s="26" t="s">
        <v>340</v>
      </c>
      <c r="X349" s="26" t="s">
        <v>340</v>
      </c>
      <c r="Y349" s="26" t="s">
        <v>340</v>
      </c>
      <c r="Z349" s="26" t="s">
        <v>592</v>
      </c>
      <c r="AA349" s="26" t="s">
        <v>592</v>
      </c>
      <c r="AB349" s="26" t="s">
        <v>42</v>
      </c>
      <c r="AC349" s="26" t="s">
        <v>474</v>
      </c>
      <c r="AD349" s="26" t="s">
        <v>474</v>
      </c>
      <c r="AE349" s="26" t="s">
        <v>551</v>
      </c>
      <c r="AF349" s="26" t="s">
        <v>592</v>
      </c>
      <c r="AG349" s="26" t="s">
        <v>897</v>
      </c>
      <c r="AH349" s="26" t="s">
        <v>592</v>
      </c>
    </row>
    <row r="350" spans="2:34" x14ac:dyDescent="0.45">
      <c r="B350" s="26" t="s">
        <v>663</v>
      </c>
      <c r="C350" s="26" t="s">
        <v>1390</v>
      </c>
      <c r="D350" s="26" t="s">
        <v>247</v>
      </c>
      <c r="E350" s="26" t="s">
        <v>610</v>
      </c>
      <c r="F350" s="26" t="s">
        <v>329</v>
      </c>
      <c r="G350" s="26" t="s">
        <v>43</v>
      </c>
      <c r="H350" s="26" t="s">
        <v>340</v>
      </c>
      <c r="I350" s="26" t="s">
        <v>340</v>
      </c>
      <c r="J350" s="26" t="s">
        <v>340</v>
      </c>
      <c r="K350" s="26" t="s">
        <v>340</v>
      </c>
      <c r="L350" s="26" t="s">
        <v>340</v>
      </c>
      <c r="M350" s="26" t="s">
        <v>340</v>
      </c>
      <c r="N350" s="26" t="s">
        <v>340</v>
      </c>
      <c r="O350" s="26" t="s">
        <v>340</v>
      </c>
      <c r="P350" s="26" t="s">
        <v>592</v>
      </c>
      <c r="Q350" s="26" t="s">
        <v>340</v>
      </c>
      <c r="R350" s="26" t="s">
        <v>40</v>
      </c>
      <c r="S350" s="26" t="s">
        <v>40</v>
      </c>
      <c r="T350" s="26" t="s">
        <v>682</v>
      </c>
      <c r="U350" s="26" t="s">
        <v>1391</v>
      </c>
      <c r="V350" s="26" t="s">
        <v>340</v>
      </c>
      <c r="W350" s="26" t="s">
        <v>340</v>
      </c>
      <c r="X350" s="26" t="s">
        <v>340</v>
      </c>
      <c r="Y350" s="26" t="s">
        <v>340</v>
      </c>
      <c r="Z350" s="26" t="s">
        <v>592</v>
      </c>
      <c r="AA350" s="26" t="s">
        <v>592</v>
      </c>
      <c r="AB350" s="26" t="s">
        <v>42</v>
      </c>
      <c r="AC350" s="26" t="s">
        <v>1376</v>
      </c>
      <c r="AD350" s="26" t="s">
        <v>1376</v>
      </c>
      <c r="AE350" s="26" t="s">
        <v>1392</v>
      </c>
      <c r="AF350" s="26" t="s">
        <v>592</v>
      </c>
      <c r="AG350" s="26" t="s">
        <v>720</v>
      </c>
      <c r="AH350" s="26" t="s">
        <v>592</v>
      </c>
    </row>
    <row r="351" spans="2:34" x14ac:dyDescent="0.45">
      <c r="B351" s="26" t="s">
        <v>1531</v>
      </c>
      <c r="C351" s="26" t="s">
        <v>1432</v>
      </c>
      <c r="D351" s="26" t="s">
        <v>247</v>
      </c>
      <c r="E351" s="26" t="s">
        <v>770</v>
      </c>
      <c r="F351" s="26" t="s">
        <v>329</v>
      </c>
      <c r="G351" s="26" t="s">
        <v>43</v>
      </c>
      <c r="H351" s="26" t="s">
        <v>53</v>
      </c>
      <c r="I351" s="26" t="s">
        <v>340</v>
      </c>
      <c r="J351" s="26" t="s">
        <v>340</v>
      </c>
      <c r="K351" s="26" t="s">
        <v>340</v>
      </c>
      <c r="L351" s="26" t="s">
        <v>340</v>
      </c>
      <c r="M351" s="26" t="s">
        <v>340</v>
      </c>
      <c r="N351" s="26" t="s">
        <v>340</v>
      </c>
      <c r="O351" s="26" t="s">
        <v>340</v>
      </c>
      <c r="P351" s="26" t="s">
        <v>592</v>
      </c>
      <c r="Q351" s="26" t="s">
        <v>340</v>
      </c>
      <c r="R351" s="26" t="s">
        <v>43</v>
      </c>
      <c r="S351" s="26" t="s">
        <v>42</v>
      </c>
      <c r="T351" s="26" t="s">
        <v>706</v>
      </c>
      <c r="U351" s="26" t="s">
        <v>1974</v>
      </c>
      <c r="V351" s="26" t="s">
        <v>340</v>
      </c>
      <c r="W351" s="26" t="s">
        <v>340</v>
      </c>
      <c r="X351" s="26" t="s">
        <v>340</v>
      </c>
      <c r="Y351" s="26" t="s">
        <v>340</v>
      </c>
      <c r="Z351" s="26" t="s">
        <v>592</v>
      </c>
      <c r="AA351" s="26" t="s">
        <v>592</v>
      </c>
      <c r="AB351" s="26" t="s">
        <v>42</v>
      </c>
      <c r="AC351" s="26" t="s">
        <v>1358</v>
      </c>
      <c r="AD351" s="26" t="s">
        <v>1358</v>
      </c>
      <c r="AE351" s="26" t="s">
        <v>1373</v>
      </c>
      <c r="AF351" s="26" t="s">
        <v>592</v>
      </c>
      <c r="AG351" s="26" t="s">
        <v>645</v>
      </c>
      <c r="AH351" s="26" t="s">
        <v>592</v>
      </c>
    </row>
    <row r="352" spans="2:34" x14ac:dyDescent="0.45">
      <c r="B352" s="26" t="s">
        <v>1533</v>
      </c>
      <c r="C352" s="26" t="s">
        <v>1536</v>
      </c>
      <c r="D352" s="26" t="s">
        <v>238</v>
      </c>
      <c r="E352" s="26" t="s">
        <v>610</v>
      </c>
      <c r="F352" s="26" t="s">
        <v>331</v>
      </c>
      <c r="G352" s="26" t="s">
        <v>43</v>
      </c>
      <c r="H352" s="26" t="s">
        <v>308</v>
      </c>
      <c r="I352" s="26" t="s">
        <v>340</v>
      </c>
      <c r="J352" s="26" t="s">
        <v>340</v>
      </c>
      <c r="K352" s="26" t="s">
        <v>340</v>
      </c>
      <c r="L352" s="26" t="s">
        <v>340</v>
      </c>
      <c r="M352" s="26" t="s">
        <v>340</v>
      </c>
      <c r="N352" s="26" t="s">
        <v>340</v>
      </c>
      <c r="O352" s="26" t="s">
        <v>340</v>
      </c>
      <c r="P352" s="26" t="s">
        <v>592</v>
      </c>
      <c r="Q352" s="26" t="s">
        <v>340</v>
      </c>
      <c r="R352" s="26" t="s">
        <v>47</v>
      </c>
      <c r="S352" s="26" t="s">
        <v>42</v>
      </c>
      <c r="T352" s="26" t="s">
        <v>615</v>
      </c>
      <c r="U352" s="26" t="s">
        <v>1955</v>
      </c>
      <c r="V352" s="26" t="s">
        <v>340</v>
      </c>
      <c r="W352" s="26" t="s">
        <v>340</v>
      </c>
      <c r="X352" s="26" t="s">
        <v>340</v>
      </c>
      <c r="Y352" s="26" t="s">
        <v>340</v>
      </c>
      <c r="Z352" s="26" t="s">
        <v>592</v>
      </c>
      <c r="AA352" s="26" t="s">
        <v>592</v>
      </c>
      <c r="AB352" s="26" t="s">
        <v>42</v>
      </c>
      <c r="AC352" s="26" t="s">
        <v>412</v>
      </c>
      <c r="AD352" s="26" t="s">
        <v>412</v>
      </c>
      <c r="AE352" s="26" t="s">
        <v>2213</v>
      </c>
      <c r="AF352" s="26" t="s">
        <v>592</v>
      </c>
      <c r="AG352" s="26" t="s">
        <v>1005</v>
      </c>
      <c r="AH352" s="26" t="s">
        <v>592</v>
      </c>
    </row>
    <row r="353" spans="2:34" x14ac:dyDescent="0.45">
      <c r="B353" s="26" t="s">
        <v>1535</v>
      </c>
      <c r="C353" s="26" t="s">
        <v>1433</v>
      </c>
      <c r="D353" s="26" t="s">
        <v>609</v>
      </c>
      <c r="E353" s="26" t="s">
        <v>610</v>
      </c>
      <c r="F353" s="26" t="s">
        <v>335</v>
      </c>
      <c r="G353" s="26" t="s">
        <v>44</v>
      </c>
      <c r="H353" s="26" t="s">
        <v>340</v>
      </c>
      <c r="I353" s="26" t="s">
        <v>340</v>
      </c>
      <c r="J353" s="26" t="s">
        <v>340</v>
      </c>
      <c r="K353" s="26" t="s">
        <v>340</v>
      </c>
      <c r="L353" s="26" t="s">
        <v>340</v>
      </c>
      <c r="M353" s="26" t="s">
        <v>340</v>
      </c>
      <c r="N353" s="26" t="s">
        <v>340</v>
      </c>
      <c r="O353" s="26" t="s">
        <v>340</v>
      </c>
      <c r="P353" s="26" t="s">
        <v>592</v>
      </c>
      <c r="Q353" s="26" t="s">
        <v>340</v>
      </c>
      <c r="R353" s="26" t="s">
        <v>53</v>
      </c>
      <c r="S353" s="26" t="s">
        <v>41</v>
      </c>
      <c r="T353" s="26" t="s">
        <v>615</v>
      </c>
      <c r="U353" s="26" t="s">
        <v>1425</v>
      </c>
      <c r="V353" s="26" t="s">
        <v>340</v>
      </c>
      <c r="W353" s="26" t="s">
        <v>340</v>
      </c>
      <c r="X353" s="26" t="s">
        <v>340</v>
      </c>
      <c r="Y353" s="26" t="s">
        <v>340</v>
      </c>
      <c r="Z353" s="26" t="s">
        <v>592</v>
      </c>
      <c r="AA353" s="26" t="s">
        <v>592</v>
      </c>
      <c r="AB353" s="26" t="s">
        <v>42</v>
      </c>
      <c r="AC353" s="26" t="s">
        <v>545</v>
      </c>
      <c r="AD353" s="26" t="s">
        <v>545</v>
      </c>
      <c r="AE353" s="26" t="s">
        <v>1376</v>
      </c>
      <c r="AF353" s="26" t="s">
        <v>592</v>
      </c>
      <c r="AG353" s="26" t="s">
        <v>823</v>
      </c>
      <c r="AH353" s="26" t="s">
        <v>592</v>
      </c>
    </row>
    <row r="354" spans="2:34" x14ac:dyDescent="0.45">
      <c r="B354" s="26" t="s">
        <v>1538</v>
      </c>
      <c r="C354" s="26" t="s">
        <v>1409</v>
      </c>
      <c r="D354" s="26" t="s">
        <v>247</v>
      </c>
      <c r="E354" s="26" t="s">
        <v>610</v>
      </c>
      <c r="F354" s="26" t="s">
        <v>327</v>
      </c>
      <c r="G354" s="26" t="s">
        <v>43</v>
      </c>
      <c r="H354" s="26" t="s">
        <v>340</v>
      </c>
      <c r="I354" s="26" t="s">
        <v>340</v>
      </c>
      <c r="J354" s="26" t="s">
        <v>340</v>
      </c>
      <c r="K354" s="26" t="s">
        <v>340</v>
      </c>
      <c r="L354" s="26" t="s">
        <v>340</v>
      </c>
      <c r="M354" s="26" t="s">
        <v>340</v>
      </c>
      <c r="N354" s="26" t="s">
        <v>43</v>
      </c>
      <c r="O354" s="26" t="s">
        <v>333</v>
      </c>
      <c r="P354" s="26" t="s">
        <v>686</v>
      </c>
      <c r="Q354" s="26" t="s">
        <v>340</v>
      </c>
      <c r="R354" s="26" t="s">
        <v>53</v>
      </c>
      <c r="S354" s="26" t="s">
        <v>53</v>
      </c>
      <c r="T354" s="26" t="s">
        <v>326</v>
      </c>
      <c r="U354" s="26" t="s">
        <v>1411</v>
      </c>
      <c r="V354" s="26" t="s">
        <v>340</v>
      </c>
      <c r="W354" s="26" t="s">
        <v>340</v>
      </c>
      <c r="X354" s="26" t="s">
        <v>340</v>
      </c>
      <c r="Y354" s="26" t="s">
        <v>340</v>
      </c>
      <c r="Z354" s="26" t="s">
        <v>592</v>
      </c>
      <c r="AA354" s="26" t="s">
        <v>592</v>
      </c>
      <c r="AB354" s="26" t="s">
        <v>42</v>
      </c>
      <c r="AC354" s="26" t="s">
        <v>546</v>
      </c>
      <c r="AD354" s="26" t="s">
        <v>546</v>
      </c>
      <c r="AE354" s="26" t="s">
        <v>1350</v>
      </c>
      <c r="AF354" s="26" t="s">
        <v>592</v>
      </c>
      <c r="AG354" s="26" t="s">
        <v>1091</v>
      </c>
      <c r="AH354" s="26" t="s">
        <v>592</v>
      </c>
    </row>
    <row r="355" spans="2:34" x14ac:dyDescent="0.45">
      <c r="B355" s="26" t="s">
        <v>1540</v>
      </c>
      <c r="C355" s="26" t="s">
        <v>1624</v>
      </c>
      <c r="D355" s="26" t="s">
        <v>264</v>
      </c>
      <c r="E355" s="26" t="s">
        <v>610</v>
      </c>
      <c r="F355" s="26" t="s">
        <v>331</v>
      </c>
      <c r="G355" s="26" t="s">
        <v>43</v>
      </c>
      <c r="H355" s="26" t="s">
        <v>340</v>
      </c>
      <c r="I355" s="26" t="s">
        <v>340</v>
      </c>
      <c r="J355" s="26" t="s">
        <v>340</v>
      </c>
      <c r="K355" s="26" t="s">
        <v>340</v>
      </c>
      <c r="L355" s="26" t="s">
        <v>340</v>
      </c>
      <c r="M355" s="26" t="s">
        <v>340</v>
      </c>
      <c r="N355" s="26" t="s">
        <v>340</v>
      </c>
      <c r="O355" s="26" t="s">
        <v>340</v>
      </c>
      <c r="P355" s="26" t="s">
        <v>592</v>
      </c>
      <c r="Q355" s="26" t="s">
        <v>340</v>
      </c>
      <c r="R355" s="26" t="s">
        <v>40</v>
      </c>
      <c r="S355" s="26" t="s">
        <v>40</v>
      </c>
      <c r="T355" s="26" t="s">
        <v>726</v>
      </c>
      <c r="U355" s="26" t="s">
        <v>1975</v>
      </c>
      <c r="V355" s="26" t="s">
        <v>340</v>
      </c>
      <c r="W355" s="26" t="s">
        <v>340</v>
      </c>
      <c r="X355" s="26" t="s">
        <v>340</v>
      </c>
      <c r="Y355" s="26" t="s">
        <v>340</v>
      </c>
      <c r="Z355" s="26" t="s">
        <v>592</v>
      </c>
      <c r="AA355" s="26" t="s">
        <v>592</v>
      </c>
      <c r="AB355" s="26" t="s">
        <v>42</v>
      </c>
      <c r="AC355" s="26" t="s">
        <v>1496</v>
      </c>
      <c r="AD355" s="26" t="s">
        <v>1496</v>
      </c>
      <c r="AE355" s="26" t="s">
        <v>1402</v>
      </c>
      <c r="AF355" s="26" t="s">
        <v>592</v>
      </c>
      <c r="AG355" s="26" t="s">
        <v>1044</v>
      </c>
      <c r="AH355" s="26" t="s">
        <v>592</v>
      </c>
    </row>
    <row r="356" spans="2:34" x14ac:dyDescent="0.45">
      <c r="B356" s="26" t="s">
        <v>1542</v>
      </c>
      <c r="C356" s="26" t="s">
        <v>2729</v>
      </c>
      <c r="D356" s="26" t="s">
        <v>267</v>
      </c>
      <c r="E356" s="26" t="s">
        <v>610</v>
      </c>
      <c r="F356" s="26" t="s">
        <v>347</v>
      </c>
      <c r="G356" s="26" t="s">
        <v>308</v>
      </c>
      <c r="H356" s="26" t="s">
        <v>340</v>
      </c>
      <c r="I356" s="26" t="s">
        <v>340</v>
      </c>
      <c r="J356" s="26" t="s">
        <v>340</v>
      </c>
      <c r="K356" s="26" t="s">
        <v>340</v>
      </c>
      <c r="L356" s="26" t="s">
        <v>340</v>
      </c>
      <c r="M356" s="26" t="s">
        <v>340</v>
      </c>
      <c r="N356" s="26" t="s">
        <v>340</v>
      </c>
      <c r="O356" s="26" t="s">
        <v>340</v>
      </c>
      <c r="P356" s="26" t="s">
        <v>592</v>
      </c>
      <c r="Q356" s="26" t="s">
        <v>340</v>
      </c>
      <c r="R356" s="26" t="s">
        <v>53</v>
      </c>
      <c r="S356" s="26" t="s">
        <v>53</v>
      </c>
      <c r="T356" s="26" t="s">
        <v>662</v>
      </c>
      <c r="U356" s="26" t="s">
        <v>809</v>
      </c>
      <c r="V356" s="26" t="s">
        <v>340</v>
      </c>
      <c r="W356" s="26" t="s">
        <v>340</v>
      </c>
      <c r="X356" s="26" t="s">
        <v>340</v>
      </c>
      <c r="Y356" s="26" t="s">
        <v>340</v>
      </c>
      <c r="Z356" s="26" t="s">
        <v>592</v>
      </c>
      <c r="AA356" s="26" t="s">
        <v>592</v>
      </c>
      <c r="AB356" s="26" t="s">
        <v>53</v>
      </c>
      <c r="AC356" s="26" t="s">
        <v>2213</v>
      </c>
      <c r="AD356" s="26" t="s">
        <v>2213</v>
      </c>
      <c r="AE356" s="26" t="s">
        <v>1392</v>
      </c>
      <c r="AF356" s="26" t="s">
        <v>592</v>
      </c>
      <c r="AG356" s="26" t="s">
        <v>1108</v>
      </c>
      <c r="AH356" s="26" t="s">
        <v>592</v>
      </c>
    </row>
    <row r="357" spans="2:34" x14ac:dyDescent="0.45">
      <c r="B357" s="26" t="s">
        <v>1544</v>
      </c>
      <c r="C357" s="26" t="s">
        <v>1981</v>
      </c>
      <c r="D357" s="26" t="s">
        <v>245</v>
      </c>
      <c r="E357" s="26" t="s">
        <v>617</v>
      </c>
      <c r="F357" s="26" t="s">
        <v>323</v>
      </c>
      <c r="G357" s="26" t="s">
        <v>41</v>
      </c>
      <c r="H357" s="26" t="s">
        <v>340</v>
      </c>
      <c r="I357" s="26" t="s">
        <v>340</v>
      </c>
      <c r="J357" s="26" t="s">
        <v>340</v>
      </c>
      <c r="K357" s="26" t="s">
        <v>340</v>
      </c>
      <c r="L357" s="26" t="s">
        <v>340</v>
      </c>
      <c r="M357" s="26" t="s">
        <v>340</v>
      </c>
      <c r="N357" s="26" t="s">
        <v>51</v>
      </c>
      <c r="O357" s="26" t="s">
        <v>662</v>
      </c>
      <c r="P357" s="26" t="s">
        <v>1934</v>
      </c>
      <c r="Q357" s="26" t="s">
        <v>340</v>
      </c>
      <c r="R357" s="26" t="s">
        <v>308</v>
      </c>
      <c r="S357" s="26" t="s">
        <v>308</v>
      </c>
      <c r="T357" s="26" t="s">
        <v>42</v>
      </c>
      <c r="U357" s="26" t="s">
        <v>724</v>
      </c>
      <c r="V357" s="26" t="s">
        <v>340</v>
      </c>
      <c r="W357" s="26" t="s">
        <v>340</v>
      </c>
      <c r="X357" s="26" t="s">
        <v>340</v>
      </c>
      <c r="Y357" s="26" t="s">
        <v>340</v>
      </c>
      <c r="Z357" s="26" t="s">
        <v>592</v>
      </c>
      <c r="AA357" s="26" t="s">
        <v>592</v>
      </c>
      <c r="AB357" s="26" t="s">
        <v>53</v>
      </c>
      <c r="AC357" s="26" t="s">
        <v>1416</v>
      </c>
      <c r="AD357" s="26" t="s">
        <v>1416</v>
      </c>
      <c r="AE357" s="26" t="s">
        <v>1379</v>
      </c>
      <c r="AF357" s="26" t="s">
        <v>592</v>
      </c>
      <c r="AG357" s="26" t="s">
        <v>895</v>
      </c>
      <c r="AH357" s="26" t="s">
        <v>592</v>
      </c>
    </row>
    <row r="358" spans="2:34" x14ac:dyDescent="0.45">
      <c r="B358" s="26" t="s">
        <v>1546</v>
      </c>
      <c r="C358" s="26" t="s">
        <v>1415</v>
      </c>
      <c r="D358" s="26" t="s">
        <v>267</v>
      </c>
      <c r="E358" s="26" t="s">
        <v>610</v>
      </c>
      <c r="F358" s="26" t="s">
        <v>336</v>
      </c>
      <c r="G358" s="26" t="s">
        <v>40</v>
      </c>
      <c r="H358" s="26" t="s">
        <v>40</v>
      </c>
      <c r="I358" s="26" t="s">
        <v>340</v>
      </c>
      <c r="J358" s="26" t="s">
        <v>340</v>
      </c>
      <c r="K358" s="26" t="s">
        <v>340</v>
      </c>
      <c r="L358" s="26" t="s">
        <v>340</v>
      </c>
      <c r="M358" s="26" t="s">
        <v>340</v>
      </c>
      <c r="N358" s="26" t="s">
        <v>340</v>
      </c>
      <c r="O358" s="26" t="s">
        <v>340</v>
      </c>
      <c r="P358" s="26" t="s">
        <v>592</v>
      </c>
      <c r="Q358" s="26" t="s">
        <v>340</v>
      </c>
      <c r="R358" s="26" t="s">
        <v>44</v>
      </c>
      <c r="S358" s="26" t="s">
        <v>41</v>
      </c>
      <c r="T358" s="26" t="s">
        <v>662</v>
      </c>
      <c r="U358" s="26" t="s">
        <v>1382</v>
      </c>
      <c r="V358" s="26" t="s">
        <v>340</v>
      </c>
      <c r="W358" s="26" t="s">
        <v>340</v>
      </c>
      <c r="X358" s="26" t="s">
        <v>340</v>
      </c>
      <c r="Y358" s="26" t="s">
        <v>340</v>
      </c>
      <c r="Z358" s="26" t="s">
        <v>592</v>
      </c>
      <c r="AA358" s="26" t="s">
        <v>592</v>
      </c>
      <c r="AB358" s="26" t="s">
        <v>53</v>
      </c>
      <c r="AC358" s="26" t="s">
        <v>1376</v>
      </c>
      <c r="AD358" s="26" t="s">
        <v>1376</v>
      </c>
      <c r="AE358" s="26" t="s">
        <v>1416</v>
      </c>
      <c r="AF358" s="26" t="s">
        <v>592</v>
      </c>
      <c r="AG358" s="26" t="s">
        <v>900</v>
      </c>
      <c r="AH358" s="26" t="s">
        <v>592</v>
      </c>
    </row>
    <row r="359" spans="2:34" x14ac:dyDescent="0.45">
      <c r="B359" s="26" t="s">
        <v>1549</v>
      </c>
      <c r="C359" s="26" t="s">
        <v>1492</v>
      </c>
      <c r="D359" s="26" t="s">
        <v>258</v>
      </c>
      <c r="E359" s="26" t="s">
        <v>770</v>
      </c>
      <c r="F359" s="26" t="s">
        <v>333</v>
      </c>
      <c r="G359" s="26" t="s">
        <v>42</v>
      </c>
      <c r="H359" s="26" t="s">
        <v>40</v>
      </c>
      <c r="I359" s="26" t="s">
        <v>340</v>
      </c>
      <c r="J359" s="26" t="s">
        <v>340</v>
      </c>
      <c r="K359" s="26" t="s">
        <v>340</v>
      </c>
      <c r="L359" s="26" t="s">
        <v>340</v>
      </c>
      <c r="M359" s="26" t="s">
        <v>340</v>
      </c>
      <c r="N359" s="26" t="s">
        <v>340</v>
      </c>
      <c r="O359" s="26" t="s">
        <v>340</v>
      </c>
      <c r="P359" s="26" t="s">
        <v>592</v>
      </c>
      <c r="Q359" s="26" t="s">
        <v>340</v>
      </c>
      <c r="R359" s="26" t="s">
        <v>43</v>
      </c>
      <c r="S359" s="26" t="s">
        <v>53</v>
      </c>
      <c r="T359" s="26" t="s">
        <v>785</v>
      </c>
      <c r="U359" s="26" t="s">
        <v>1126</v>
      </c>
      <c r="V359" s="26" t="s">
        <v>340</v>
      </c>
      <c r="W359" s="26" t="s">
        <v>340</v>
      </c>
      <c r="X359" s="26" t="s">
        <v>340</v>
      </c>
      <c r="Y359" s="26" t="s">
        <v>340</v>
      </c>
      <c r="Z359" s="26" t="s">
        <v>592</v>
      </c>
      <c r="AA359" s="26" t="s">
        <v>592</v>
      </c>
      <c r="AB359" s="26" t="s">
        <v>53</v>
      </c>
      <c r="AC359" s="26" t="s">
        <v>1976</v>
      </c>
      <c r="AD359" s="26" t="s">
        <v>1976</v>
      </c>
      <c r="AE359" s="26" t="s">
        <v>1388</v>
      </c>
      <c r="AF359" s="26" t="s">
        <v>592</v>
      </c>
      <c r="AG359" s="26" t="s">
        <v>881</v>
      </c>
      <c r="AH359" s="26" t="s">
        <v>592</v>
      </c>
    </row>
    <row r="360" spans="2:34" x14ac:dyDescent="0.45">
      <c r="B360" s="26" t="s">
        <v>1551</v>
      </c>
      <c r="C360" s="26" t="s">
        <v>1456</v>
      </c>
      <c r="D360" s="26" t="s">
        <v>585</v>
      </c>
      <c r="E360" s="26" t="s">
        <v>770</v>
      </c>
      <c r="F360" s="26" t="s">
        <v>336</v>
      </c>
      <c r="G360" s="26" t="s">
        <v>53</v>
      </c>
      <c r="H360" s="26" t="s">
        <v>308</v>
      </c>
      <c r="I360" s="26" t="s">
        <v>340</v>
      </c>
      <c r="J360" s="26" t="s">
        <v>340</v>
      </c>
      <c r="K360" s="26" t="s">
        <v>340</v>
      </c>
      <c r="L360" s="26" t="s">
        <v>340</v>
      </c>
      <c r="M360" s="26" t="s">
        <v>340</v>
      </c>
      <c r="N360" s="26" t="s">
        <v>340</v>
      </c>
      <c r="O360" s="26" t="s">
        <v>340</v>
      </c>
      <c r="P360" s="26" t="s">
        <v>592</v>
      </c>
      <c r="Q360" s="26" t="s">
        <v>340</v>
      </c>
      <c r="R360" s="26" t="s">
        <v>42</v>
      </c>
      <c r="S360" s="26" t="s">
        <v>53</v>
      </c>
      <c r="T360" s="26" t="s">
        <v>758</v>
      </c>
      <c r="U360" s="26" t="s">
        <v>2203</v>
      </c>
      <c r="V360" s="26" t="s">
        <v>340</v>
      </c>
      <c r="W360" s="26" t="s">
        <v>340</v>
      </c>
      <c r="X360" s="26" t="s">
        <v>340</v>
      </c>
      <c r="Y360" s="26" t="s">
        <v>340</v>
      </c>
      <c r="Z360" s="26" t="s">
        <v>592</v>
      </c>
      <c r="AA360" s="26" t="s">
        <v>592</v>
      </c>
      <c r="AB360" s="26" t="s">
        <v>53</v>
      </c>
      <c r="AC360" s="26" t="s">
        <v>338</v>
      </c>
      <c r="AD360" s="26" t="s">
        <v>338</v>
      </c>
      <c r="AE360" s="26" t="s">
        <v>483</v>
      </c>
      <c r="AF360" s="26" t="s">
        <v>592</v>
      </c>
      <c r="AG360" s="26" t="s">
        <v>738</v>
      </c>
      <c r="AH360" s="26" t="s">
        <v>592</v>
      </c>
    </row>
    <row r="361" spans="2:34" x14ac:dyDescent="0.45">
      <c r="B361" s="26" t="s">
        <v>1553</v>
      </c>
      <c r="C361" s="26" t="s">
        <v>1497</v>
      </c>
      <c r="D361" s="26" t="s">
        <v>251</v>
      </c>
      <c r="E361" s="26" t="s">
        <v>610</v>
      </c>
      <c r="F361" s="26" t="s">
        <v>335</v>
      </c>
      <c r="G361" s="26" t="s">
        <v>44</v>
      </c>
      <c r="H361" s="26" t="s">
        <v>340</v>
      </c>
      <c r="I361" s="26" t="s">
        <v>340</v>
      </c>
      <c r="J361" s="26" t="s">
        <v>340</v>
      </c>
      <c r="K361" s="26" t="s">
        <v>340</v>
      </c>
      <c r="L361" s="26" t="s">
        <v>340</v>
      </c>
      <c r="M361" s="26" t="s">
        <v>340</v>
      </c>
      <c r="N361" s="26" t="s">
        <v>340</v>
      </c>
      <c r="O361" s="26" t="s">
        <v>340</v>
      </c>
      <c r="P361" s="26" t="s">
        <v>592</v>
      </c>
      <c r="Q361" s="26" t="s">
        <v>340</v>
      </c>
      <c r="R361" s="26" t="s">
        <v>43</v>
      </c>
      <c r="S361" s="26" t="s">
        <v>53</v>
      </c>
      <c r="T361" s="26" t="s">
        <v>613</v>
      </c>
      <c r="U361" s="26" t="s">
        <v>2730</v>
      </c>
      <c r="V361" s="26" t="s">
        <v>340</v>
      </c>
      <c r="W361" s="26" t="s">
        <v>308</v>
      </c>
      <c r="X361" s="26" t="s">
        <v>308</v>
      </c>
      <c r="Y361" s="26" t="s">
        <v>340</v>
      </c>
      <c r="Z361" s="26" t="s">
        <v>592</v>
      </c>
      <c r="AA361" s="26" t="s">
        <v>592</v>
      </c>
      <c r="AB361" s="26" t="s">
        <v>53</v>
      </c>
      <c r="AC361" s="26" t="s">
        <v>551</v>
      </c>
      <c r="AD361" s="26" t="s">
        <v>552</v>
      </c>
      <c r="AE361" s="26" t="s">
        <v>1352</v>
      </c>
      <c r="AF361" s="26" t="s">
        <v>592</v>
      </c>
      <c r="AG361" s="26" t="s">
        <v>927</v>
      </c>
      <c r="AH361" s="26" t="s">
        <v>592</v>
      </c>
    </row>
    <row r="362" spans="2:34" x14ac:dyDescent="0.45">
      <c r="B362" s="26" t="s">
        <v>1556</v>
      </c>
      <c r="C362" s="26" t="s">
        <v>1690</v>
      </c>
      <c r="D362" s="26" t="s">
        <v>585</v>
      </c>
      <c r="E362" s="26" t="s">
        <v>617</v>
      </c>
      <c r="F362" s="26" t="s">
        <v>331</v>
      </c>
      <c r="G362" s="26" t="s">
        <v>44</v>
      </c>
      <c r="H362" s="26" t="s">
        <v>340</v>
      </c>
      <c r="I362" s="26" t="s">
        <v>340</v>
      </c>
      <c r="J362" s="26" t="s">
        <v>340</v>
      </c>
      <c r="K362" s="26" t="s">
        <v>340</v>
      </c>
      <c r="L362" s="26" t="s">
        <v>340</v>
      </c>
      <c r="M362" s="26" t="s">
        <v>340</v>
      </c>
      <c r="N362" s="26" t="s">
        <v>49</v>
      </c>
      <c r="O362" s="26" t="s">
        <v>337</v>
      </c>
      <c r="P362" s="26" t="s">
        <v>1059</v>
      </c>
      <c r="Q362" s="26" t="s">
        <v>340</v>
      </c>
      <c r="R362" s="26" t="s">
        <v>53</v>
      </c>
      <c r="S362" s="26" t="s">
        <v>53</v>
      </c>
      <c r="T362" s="26" t="s">
        <v>50</v>
      </c>
      <c r="U362" s="26" t="s">
        <v>2731</v>
      </c>
      <c r="V362" s="26" t="s">
        <v>340</v>
      </c>
      <c r="W362" s="26" t="s">
        <v>340</v>
      </c>
      <c r="X362" s="26" t="s">
        <v>340</v>
      </c>
      <c r="Y362" s="26" t="s">
        <v>340</v>
      </c>
      <c r="Z362" s="26" t="s">
        <v>592</v>
      </c>
      <c r="AA362" s="26" t="s">
        <v>592</v>
      </c>
      <c r="AB362" s="26" t="s">
        <v>53</v>
      </c>
      <c r="AC362" s="26" t="s">
        <v>338</v>
      </c>
      <c r="AD362" s="26" t="s">
        <v>338</v>
      </c>
      <c r="AE362" s="26" t="s">
        <v>483</v>
      </c>
      <c r="AF362" s="26" t="s">
        <v>592</v>
      </c>
      <c r="AG362" s="26" t="s">
        <v>627</v>
      </c>
      <c r="AH362" s="26" t="s">
        <v>592</v>
      </c>
    </row>
    <row r="363" spans="2:34" x14ac:dyDescent="0.45">
      <c r="B363" s="26" t="s">
        <v>1560</v>
      </c>
      <c r="C363" s="26" t="s">
        <v>1575</v>
      </c>
      <c r="D363" s="26" t="s">
        <v>251</v>
      </c>
      <c r="E363" s="26" t="s">
        <v>1204</v>
      </c>
      <c r="F363" s="26" t="s">
        <v>336</v>
      </c>
      <c r="G363" s="26" t="s">
        <v>44</v>
      </c>
      <c r="H363" s="26" t="s">
        <v>42</v>
      </c>
      <c r="I363" s="26" t="s">
        <v>340</v>
      </c>
      <c r="J363" s="26" t="s">
        <v>340</v>
      </c>
      <c r="K363" s="26" t="s">
        <v>340</v>
      </c>
      <c r="L363" s="26" t="s">
        <v>340</v>
      </c>
      <c r="M363" s="26" t="s">
        <v>340</v>
      </c>
      <c r="N363" s="26" t="s">
        <v>308</v>
      </c>
      <c r="O363" s="26" t="s">
        <v>41</v>
      </c>
      <c r="P363" s="26" t="s">
        <v>798</v>
      </c>
      <c r="Q363" s="26" t="s">
        <v>340</v>
      </c>
      <c r="R363" s="26" t="s">
        <v>43</v>
      </c>
      <c r="S363" s="26" t="s">
        <v>53</v>
      </c>
      <c r="T363" s="26" t="s">
        <v>662</v>
      </c>
      <c r="U363" s="26" t="s">
        <v>809</v>
      </c>
      <c r="V363" s="26" t="s">
        <v>340</v>
      </c>
      <c r="W363" s="26" t="s">
        <v>340</v>
      </c>
      <c r="X363" s="26" t="s">
        <v>340</v>
      </c>
      <c r="Y363" s="26" t="s">
        <v>340</v>
      </c>
      <c r="Z363" s="26" t="s">
        <v>592</v>
      </c>
      <c r="AA363" s="26" t="s">
        <v>592</v>
      </c>
      <c r="AB363" s="26" t="s">
        <v>53</v>
      </c>
      <c r="AC363" s="26" t="s">
        <v>489</v>
      </c>
      <c r="AD363" s="26" t="s">
        <v>489</v>
      </c>
      <c r="AE363" s="26" t="s">
        <v>1426</v>
      </c>
      <c r="AF363" s="26" t="s">
        <v>592</v>
      </c>
      <c r="AG363" s="26" t="s">
        <v>618</v>
      </c>
      <c r="AH363" s="26" t="s">
        <v>592</v>
      </c>
    </row>
    <row r="364" spans="2:34" x14ac:dyDescent="0.45">
      <c r="B364" s="26" t="s">
        <v>1562</v>
      </c>
      <c r="C364" s="26" t="s">
        <v>1513</v>
      </c>
      <c r="D364" s="26" t="s">
        <v>259</v>
      </c>
      <c r="E364" s="26" t="s">
        <v>617</v>
      </c>
      <c r="F364" s="26" t="s">
        <v>325</v>
      </c>
      <c r="G364" s="26" t="s">
        <v>53</v>
      </c>
      <c r="H364" s="26" t="s">
        <v>340</v>
      </c>
      <c r="I364" s="26" t="s">
        <v>340</v>
      </c>
      <c r="J364" s="26" t="s">
        <v>340</v>
      </c>
      <c r="K364" s="26" t="s">
        <v>340</v>
      </c>
      <c r="L364" s="26" t="s">
        <v>340</v>
      </c>
      <c r="M364" s="26" t="s">
        <v>340</v>
      </c>
      <c r="N364" s="26" t="s">
        <v>51</v>
      </c>
      <c r="O364" s="26" t="s">
        <v>662</v>
      </c>
      <c r="P364" s="26" t="s">
        <v>1934</v>
      </c>
      <c r="Q364" s="26" t="s">
        <v>340</v>
      </c>
      <c r="R364" s="26" t="s">
        <v>308</v>
      </c>
      <c r="S364" s="26" t="s">
        <v>340</v>
      </c>
      <c r="T364" s="26" t="s">
        <v>340</v>
      </c>
      <c r="U364" s="26" t="s">
        <v>592</v>
      </c>
      <c r="V364" s="26" t="s">
        <v>340</v>
      </c>
      <c r="W364" s="26" t="s">
        <v>308</v>
      </c>
      <c r="X364" s="26" t="s">
        <v>340</v>
      </c>
      <c r="Y364" s="26" t="s">
        <v>340</v>
      </c>
      <c r="Z364" s="26" t="s">
        <v>592</v>
      </c>
      <c r="AA364" s="26" t="s">
        <v>592</v>
      </c>
      <c r="AB364" s="26" t="s">
        <v>53</v>
      </c>
      <c r="AC364" s="26" t="s">
        <v>1450</v>
      </c>
      <c r="AD364" s="26" t="s">
        <v>1450</v>
      </c>
      <c r="AE364" s="26" t="s">
        <v>1450</v>
      </c>
      <c r="AF364" s="26" t="s">
        <v>592</v>
      </c>
      <c r="AG364" s="26" t="s">
        <v>713</v>
      </c>
      <c r="AH364" s="26" t="s">
        <v>592</v>
      </c>
    </row>
    <row r="365" spans="2:34" x14ac:dyDescent="0.45">
      <c r="B365" s="26" t="s">
        <v>1564</v>
      </c>
      <c r="C365" s="26" t="s">
        <v>1590</v>
      </c>
      <c r="D365" s="26" t="s">
        <v>249</v>
      </c>
      <c r="E365" s="26" t="s">
        <v>770</v>
      </c>
      <c r="F365" s="26" t="s">
        <v>339</v>
      </c>
      <c r="G365" s="26" t="s">
        <v>44</v>
      </c>
      <c r="H365" s="26" t="s">
        <v>42</v>
      </c>
      <c r="I365" s="26" t="s">
        <v>340</v>
      </c>
      <c r="J365" s="26" t="s">
        <v>340</v>
      </c>
      <c r="K365" s="26" t="s">
        <v>340</v>
      </c>
      <c r="L365" s="26" t="s">
        <v>340</v>
      </c>
      <c r="M365" s="26" t="s">
        <v>340</v>
      </c>
      <c r="N365" s="26" t="s">
        <v>340</v>
      </c>
      <c r="O365" s="26" t="s">
        <v>340</v>
      </c>
      <c r="P365" s="26" t="s">
        <v>592</v>
      </c>
      <c r="Q365" s="26" t="s">
        <v>340</v>
      </c>
      <c r="R365" s="26" t="s">
        <v>47</v>
      </c>
      <c r="S365" s="26" t="s">
        <v>53</v>
      </c>
      <c r="T365" s="26" t="s">
        <v>634</v>
      </c>
      <c r="U365" s="26" t="s">
        <v>1370</v>
      </c>
      <c r="V365" s="26" t="s">
        <v>340</v>
      </c>
      <c r="W365" s="26" t="s">
        <v>340</v>
      </c>
      <c r="X365" s="26" t="s">
        <v>340</v>
      </c>
      <c r="Y365" s="26" t="s">
        <v>340</v>
      </c>
      <c r="Z365" s="26" t="s">
        <v>592</v>
      </c>
      <c r="AA365" s="26" t="s">
        <v>592</v>
      </c>
      <c r="AB365" s="26" t="s">
        <v>53</v>
      </c>
      <c r="AC365" s="26" t="s">
        <v>482</v>
      </c>
      <c r="AD365" s="26" t="s">
        <v>482</v>
      </c>
      <c r="AE365" s="26" t="s">
        <v>2214</v>
      </c>
      <c r="AF365" s="26" t="s">
        <v>592</v>
      </c>
      <c r="AG365" s="26" t="s">
        <v>694</v>
      </c>
      <c r="AH365" s="26" t="s">
        <v>592</v>
      </c>
    </row>
    <row r="366" spans="2:34" x14ac:dyDescent="0.45">
      <c r="B366" s="26" t="s">
        <v>1567</v>
      </c>
      <c r="C366" s="26" t="s">
        <v>1977</v>
      </c>
      <c r="D366" s="26" t="s">
        <v>723</v>
      </c>
      <c r="E366" s="26" t="s">
        <v>770</v>
      </c>
      <c r="F366" s="26" t="s">
        <v>333</v>
      </c>
      <c r="G366" s="26" t="s">
        <v>308</v>
      </c>
      <c r="H366" s="26" t="s">
        <v>340</v>
      </c>
      <c r="I366" s="26" t="s">
        <v>340</v>
      </c>
      <c r="J366" s="26" t="s">
        <v>340</v>
      </c>
      <c r="K366" s="26" t="s">
        <v>340</v>
      </c>
      <c r="L366" s="26" t="s">
        <v>340</v>
      </c>
      <c r="M366" s="26" t="s">
        <v>340</v>
      </c>
      <c r="N366" s="26" t="s">
        <v>340</v>
      </c>
      <c r="O366" s="26" t="s">
        <v>340</v>
      </c>
      <c r="P366" s="26" t="s">
        <v>592</v>
      </c>
      <c r="Q366" s="26" t="s">
        <v>340</v>
      </c>
      <c r="R366" s="26" t="s">
        <v>43</v>
      </c>
      <c r="S366" s="26" t="s">
        <v>42</v>
      </c>
      <c r="T366" s="26" t="s">
        <v>662</v>
      </c>
      <c r="U366" s="26" t="s">
        <v>1110</v>
      </c>
      <c r="V366" s="26" t="s">
        <v>340</v>
      </c>
      <c r="W366" s="26" t="s">
        <v>340</v>
      </c>
      <c r="X366" s="26" t="s">
        <v>340</v>
      </c>
      <c r="Y366" s="26" t="s">
        <v>340</v>
      </c>
      <c r="Z366" s="26" t="s">
        <v>592</v>
      </c>
      <c r="AA366" s="26" t="s">
        <v>592</v>
      </c>
      <c r="AB366" s="26" t="s">
        <v>53</v>
      </c>
      <c r="AC366" s="26" t="s">
        <v>1338</v>
      </c>
      <c r="AD366" s="26" t="s">
        <v>1338</v>
      </c>
      <c r="AE366" s="26" t="s">
        <v>1395</v>
      </c>
      <c r="AF366" s="26" t="s">
        <v>592</v>
      </c>
      <c r="AG366" s="26" t="s">
        <v>625</v>
      </c>
      <c r="AH366" s="26" t="s">
        <v>592</v>
      </c>
    </row>
    <row r="367" spans="2:34" x14ac:dyDescent="0.45">
      <c r="B367" s="26" t="s">
        <v>1569</v>
      </c>
      <c r="C367" s="26" t="s">
        <v>1844</v>
      </c>
      <c r="D367" s="26" t="s">
        <v>609</v>
      </c>
      <c r="E367" s="26" t="s">
        <v>770</v>
      </c>
      <c r="F367" s="26" t="s">
        <v>331</v>
      </c>
      <c r="G367" s="26" t="s">
        <v>42</v>
      </c>
      <c r="H367" s="26" t="s">
        <v>40</v>
      </c>
      <c r="I367" s="26" t="s">
        <v>340</v>
      </c>
      <c r="J367" s="26" t="s">
        <v>340</v>
      </c>
      <c r="K367" s="26" t="s">
        <v>340</v>
      </c>
      <c r="L367" s="26" t="s">
        <v>340</v>
      </c>
      <c r="M367" s="26" t="s">
        <v>340</v>
      </c>
      <c r="N367" s="26" t="s">
        <v>340</v>
      </c>
      <c r="O367" s="26" t="s">
        <v>340</v>
      </c>
      <c r="P367" s="26" t="s">
        <v>592</v>
      </c>
      <c r="Q367" s="26" t="s">
        <v>340</v>
      </c>
      <c r="R367" s="26" t="s">
        <v>45</v>
      </c>
      <c r="S367" s="26" t="s">
        <v>44</v>
      </c>
      <c r="T367" s="26" t="s">
        <v>664</v>
      </c>
      <c r="U367" s="26" t="s">
        <v>1900</v>
      </c>
      <c r="V367" s="26" t="s">
        <v>340</v>
      </c>
      <c r="W367" s="26" t="s">
        <v>308</v>
      </c>
      <c r="X367" s="26" t="s">
        <v>308</v>
      </c>
      <c r="Y367" s="26" t="s">
        <v>340</v>
      </c>
      <c r="Z367" s="26" t="s">
        <v>592</v>
      </c>
      <c r="AA367" s="26" t="s">
        <v>592</v>
      </c>
      <c r="AB367" s="26" t="s">
        <v>53</v>
      </c>
      <c r="AC367" s="26" t="s">
        <v>334</v>
      </c>
      <c r="AD367" s="26" t="s">
        <v>425</v>
      </c>
      <c r="AE367" s="26" t="s">
        <v>476</v>
      </c>
      <c r="AF367" s="26" t="s">
        <v>592</v>
      </c>
      <c r="AG367" s="26" t="s">
        <v>884</v>
      </c>
      <c r="AH367" s="26" t="s">
        <v>592</v>
      </c>
    </row>
    <row r="368" spans="2:34" x14ac:dyDescent="0.45">
      <c r="B368" s="26" t="s">
        <v>1571</v>
      </c>
      <c r="C368" s="26" t="s">
        <v>1471</v>
      </c>
      <c r="D368" s="26" t="s">
        <v>258</v>
      </c>
      <c r="E368" s="26" t="s">
        <v>617</v>
      </c>
      <c r="F368" s="26" t="s">
        <v>326</v>
      </c>
      <c r="G368" s="26" t="s">
        <v>42</v>
      </c>
      <c r="H368" s="26" t="s">
        <v>340</v>
      </c>
      <c r="I368" s="26" t="s">
        <v>340</v>
      </c>
      <c r="J368" s="26" t="s">
        <v>340</v>
      </c>
      <c r="K368" s="26" t="s">
        <v>340</v>
      </c>
      <c r="L368" s="26" t="s">
        <v>340</v>
      </c>
      <c r="M368" s="26" t="s">
        <v>340</v>
      </c>
      <c r="N368" s="26" t="s">
        <v>53</v>
      </c>
      <c r="O368" s="26" t="s">
        <v>331</v>
      </c>
      <c r="P368" s="26" t="s">
        <v>1317</v>
      </c>
      <c r="Q368" s="26" t="s">
        <v>340</v>
      </c>
      <c r="R368" s="26" t="s">
        <v>53</v>
      </c>
      <c r="S368" s="26" t="s">
        <v>40</v>
      </c>
      <c r="T368" s="26" t="s">
        <v>48</v>
      </c>
      <c r="U368" s="26" t="s">
        <v>865</v>
      </c>
      <c r="V368" s="26" t="s">
        <v>340</v>
      </c>
      <c r="W368" s="26" t="s">
        <v>340</v>
      </c>
      <c r="X368" s="26" t="s">
        <v>340</v>
      </c>
      <c r="Y368" s="26" t="s">
        <v>340</v>
      </c>
      <c r="Z368" s="26" t="s">
        <v>592</v>
      </c>
      <c r="AA368" s="26" t="s">
        <v>592</v>
      </c>
      <c r="AB368" s="26" t="s">
        <v>53</v>
      </c>
      <c r="AC368" s="26" t="s">
        <v>2214</v>
      </c>
      <c r="AD368" s="26" t="s">
        <v>2214</v>
      </c>
      <c r="AE368" s="26" t="s">
        <v>481</v>
      </c>
      <c r="AF368" s="26" t="s">
        <v>592</v>
      </c>
      <c r="AG368" s="26" t="s">
        <v>922</v>
      </c>
      <c r="AH368" s="26" t="s">
        <v>592</v>
      </c>
    </row>
    <row r="369" spans="2:34" x14ac:dyDescent="0.45">
      <c r="B369" s="26" t="s">
        <v>1573</v>
      </c>
      <c r="C369" s="26" t="s">
        <v>1543</v>
      </c>
      <c r="D369" s="26" t="s">
        <v>265</v>
      </c>
      <c r="E369" s="26" t="s">
        <v>610</v>
      </c>
      <c r="F369" s="26" t="s">
        <v>339</v>
      </c>
      <c r="G369" s="26" t="s">
        <v>42</v>
      </c>
      <c r="H369" s="26" t="s">
        <v>340</v>
      </c>
      <c r="I369" s="26" t="s">
        <v>340</v>
      </c>
      <c r="J369" s="26" t="s">
        <v>340</v>
      </c>
      <c r="K369" s="26" t="s">
        <v>340</v>
      </c>
      <c r="L369" s="26" t="s">
        <v>340</v>
      </c>
      <c r="M369" s="26" t="s">
        <v>340</v>
      </c>
      <c r="N369" s="26" t="s">
        <v>340</v>
      </c>
      <c r="O369" s="26" t="s">
        <v>340</v>
      </c>
      <c r="P369" s="26" t="s">
        <v>592</v>
      </c>
      <c r="Q369" s="26" t="s">
        <v>340</v>
      </c>
      <c r="R369" s="26" t="s">
        <v>45</v>
      </c>
      <c r="S369" s="26" t="s">
        <v>53</v>
      </c>
      <c r="T369" s="26" t="s">
        <v>785</v>
      </c>
      <c r="U369" s="26" t="s">
        <v>1126</v>
      </c>
      <c r="V369" s="26" t="s">
        <v>340</v>
      </c>
      <c r="W369" s="26" t="s">
        <v>340</v>
      </c>
      <c r="X369" s="26" t="s">
        <v>340</v>
      </c>
      <c r="Y369" s="26" t="s">
        <v>340</v>
      </c>
      <c r="Z369" s="26" t="s">
        <v>592</v>
      </c>
      <c r="AA369" s="26" t="s">
        <v>592</v>
      </c>
      <c r="AB369" s="26" t="s">
        <v>53</v>
      </c>
      <c r="AC369" s="26" t="s">
        <v>1976</v>
      </c>
      <c r="AD369" s="26" t="s">
        <v>1976</v>
      </c>
      <c r="AE369" s="26" t="s">
        <v>1388</v>
      </c>
      <c r="AF369" s="26" t="s">
        <v>592</v>
      </c>
      <c r="AG369" s="26" t="s">
        <v>910</v>
      </c>
      <c r="AH369" s="26" t="s">
        <v>592</v>
      </c>
    </row>
    <row r="370" spans="2:34" x14ac:dyDescent="0.45">
      <c r="B370" s="26" t="s">
        <v>683</v>
      </c>
      <c r="C370" s="26" t="s">
        <v>1474</v>
      </c>
      <c r="D370" s="26" t="s">
        <v>251</v>
      </c>
      <c r="E370" s="26" t="s">
        <v>610</v>
      </c>
      <c r="F370" s="26" t="s">
        <v>335</v>
      </c>
      <c r="G370" s="26" t="s">
        <v>44</v>
      </c>
      <c r="H370" s="26" t="s">
        <v>308</v>
      </c>
      <c r="I370" s="26" t="s">
        <v>340</v>
      </c>
      <c r="J370" s="26" t="s">
        <v>340</v>
      </c>
      <c r="K370" s="26" t="s">
        <v>340</v>
      </c>
      <c r="L370" s="26" t="s">
        <v>340</v>
      </c>
      <c r="M370" s="26" t="s">
        <v>340</v>
      </c>
      <c r="N370" s="26" t="s">
        <v>340</v>
      </c>
      <c r="O370" s="26" t="s">
        <v>340</v>
      </c>
      <c r="P370" s="26" t="s">
        <v>592</v>
      </c>
      <c r="Q370" s="26" t="s">
        <v>340</v>
      </c>
      <c r="R370" s="26" t="s">
        <v>48</v>
      </c>
      <c r="S370" s="26" t="s">
        <v>44</v>
      </c>
      <c r="T370" s="26" t="s">
        <v>762</v>
      </c>
      <c r="U370" s="26" t="s">
        <v>1178</v>
      </c>
      <c r="V370" s="26" t="s">
        <v>340</v>
      </c>
      <c r="W370" s="26" t="s">
        <v>340</v>
      </c>
      <c r="X370" s="26" t="s">
        <v>340</v>
      </c>
      <c r="Y370" s="26" t="s">
        <v>340</v>
      </c>
      <c r="Z370" s="26" t="s">
        <v>592</v>
      </c>
      <c r="AA370" s="26" t="s">
        <v>592</v>
      </c>
      <c r="AB370" s="26" t="s">
        <v>53</v>
      </c>
      <c r="AC370" s="26" t="s">
        <v>474</v>
      </c>
      <c r="AD370" s="26" t="s">
        <v>474</v>
      </c>
      <c r="AE370" s="26" t="s">
        <v>482</v>
      </c>
      <c r="AF370" s="26" t="s">
        <v>592</v>
      </c>
      <c r="AG370" s="26" t="s">
        <v>1103</v>
      </c>
      <c r="AH370" s="26" t="s">
        <v>592</v>
      </c>
    </row>
    <row r="371" spans="2:34" x14ac:dyDescent="0.45">
      <c r="B371" s="26" t="s">
        <v>1576</v>
      </c>
      <c r="C371" s="26" t="s">
        <v>1437</v>
      </c>
      <c r="D371" s="26" t="s">
        <v>723</v>
      </c>
      <c r="E371" s="26" t="s">
        <v>617</v>
      </c>
      <c r="F371" s="26" t="s">
        <v>331</v>
      </c>
      <c r="G371" s="26" t="s">
        <v>53</v>
      </c>
      <c r="H371" s="26" t="s">
        <v>340</v>
      </c>
      <c r="I371" s="26" t="s">
        <v>340</v>
      </c>
      <c r="J371" s="26" t="s">
        <v>340</v>
      </c>
      <c r="K371" s="26" t="s">
        <v>340</v>
      </c>
      <c r="L371" s="26" t="s">
        <v>340</v>
      </c>
      <c r="M371" s="26" t="s">
        <v>340</v>
      </c>
      <c r="N371" s="26" t="s">
        <v>47</v>
      </c>
      <c r="O371" s="26" t="s">
        <v>329</v>
      </c>
      <c r="P371" s="26" t="s">
        <v>1059</v>
      </c>
      <c r="Q371" s="26" t="s">
        <v>340</v>
      </c>
      <c r="R371" s="26" t="s">
        <v>42</v>
      </c>
      <c r="S371" s="26" t="s">
        <v>41</v>
      </c>
      <c r="T371" s="26" t="s">
        <v>320</v>
      </c>
      <c r="U371" s="26" t="s">
        <v>1438</v>
      </c>
      <c r="V371" s="26" t="s">
        <v>340</v>
      </c>
      <c r="W371" s="26" t="s">
        <v>340</v>
      </c>
      <c r="X371" s="26" t="s">
        <v>340</v>
      </c>
      <c r="Y371" s="26" t="s">
        <v>340</v>
      </c>
      <c r="Z371" s="26" t="s">
        <v>592</v>
      </c>
      <c r="AA371" s="26" t="s">
        <v>592</v>
      </c>
      <c r="AB371" s="26" t="s">
        <v>53</v>
      </c>
      <c r="AC371" s="26" t="s">
        <v>1373</v>
      </c>
      <c r="AD371" s="26" t="s">
        <v>1373</v>
      </c>
      <c r="AE371" s="26" t="s">
        <v>1426</v>
      </c>
      <c r="AF371" s="26" t="s">
        <v>592</v>
      </c>
      <c r="AG371" s="26" t="s">
        <v>925</v>
      </c>
      <c r="AH371" s="26" t="s">
        <v>592</v>
      </c>
    </row>
    <row r="372" spans="2:34" x14ac:dyDescent="0.45">
      <c r="B372" s="26" t="s">
        <v>1578</v>
      </c>
      <c r="C372" s="26" t="s">
        <v>1622</v>
      </c>
      <c r="D372" s="26" t="s">
        <v>259</v>
      </c>
      <c r="E372" s="26" t="s">
        <v>610</v>
      </c>
      <c r="F372" s="26" t="s">
        <v>327</v>
      </c>
      <c r="G372" s="26" t="s">
        <v>43</v>
      </c>
      <c r="H372" s="26" t="s">
        <v>308</v>
      </c>
      <c r="I372" s="26" t="s">
        <v>340</v>
      </c>
      <c r="J372" s="26" t="s">
        <v>340</v>
      </c>
      <c r="K372" s="26" t="s">
        <v>340</v>
      </c>
      <c r="L372" s="26" t="s">
        <v>340</v>
      </c>
      <c r="M372" s="26" t="s">
        <v>340</v>
      </c>
      <c r="N372" s="26" t="s">
        <v>340</v>
      </c>
      <c r="O372" s="26" t="s">
        <v>340</v>
      </c>
      <c r="P372" s="26" t="s">
        <v>592</v>
      </c>
      <c r="Q372" s="26" t="s">
        <v>340</v>
      </c>
      <c r="R372" s="26" t="s">
        <v>42</v>
      </c>
      <c r="S372" s="26" t="s">
        <v>53</v>
      </c>
      <c r="T372" s="26" t="s">
        <v>662</v>
      </c>
      <c r="U372" s="26" t="s">
        <v>809</v>
      </c>
      <c r="V372" s="26" t="s">
        <v>340</v>
      </c>
      <c r="W372" s="26" t="s">
        <v>340</v>
      </c>
      <c r="X372" s="26" t="s">
        <v>340</v>
      </c>
      <c r="Y372" s="26" t="s">
        <v>340</v>
      </c>
      <c r="Z372" s="26" t="s">
        <v>592</v>
      </c>
      <c r="AA372" s="26" t="s">
        <v>592</v>
      </c>
      <c r="AB372" s="26" t="s">
        <v>53</v>
      </c>
      <c r="AC372" s="26" t="s">
        <v>2213</v>
      </c>
      <c r="AD372" s="26" t="s">
        <v>2213</v>
      </c>
      <c r="AE372" s="26" t="s">
        <v>1392</v>
      </c>
      <c r="AF372" s="26" t="s">
        <v>592</v>
      </c>
      <c r="AG372" s="26" t="s">
        <v>859</v>
      </c>
      <c r="AH372" s="26" t="s">
        <v>592</v>
      </c>
    </row>
    <row r="373" spans="2:34" x14ac:dyDescent="0.45">
      <c r="B373" s="26" t="s">
        <v>54</v>
      </c>
      <c r="C373" s="26" t="s">
        <v>593</v>
      </c>
      <c r="D373" s="26" t="s">
        <v>55</v>
      </c>
      <c r="E373" s="26" t="s">
        <v>594</v>
      </c>
      <c r="F373" s="26" t="s">
        <v>595</v>
      </c>
      <c r="G373" s="26" t="s">
        <v>56</v>
      </c>
      <c r="H373" s="26" t="s">
        <v>596</v>
      </c>
      <c r="I373" s="26" t="s">
        <v>64</v>
      </c>
      <c r="J373" s="26" t="s">
        <v>65</v>
      </c>
      <c r="K373" s="26" t="s">
        <v>58</v>
      </c>
      <c r="L373" s="26" t="s">
        <v>66</v>
      </c>
      <c r="M373" s="26" t="s">
        <v>67</v>
      </c>
      <c r="N373" s="26" t="s">
        <v>65</v>
      </c>
      <c r="O373" s="26" t="s">
        <v>58</v>
      </c>
      <c r="P373" s="26" t="s">
        <v>69</v>
      </c>
      <c r="Q373" s="26" t="s">
        <v>66</v>
      </c>
      <c r="R373" s="26" t="s">
        <v>597</v>
      </c>
      <c r="S373" s="26" t="s">
        <v>598</v>
      </c>
      <c r="T373" s="26" t="s">
        <v>58</v>
      </c>
      <c r="U373" s="26" t="s">
        <v>599</v>
      </c>
      <c r="V373" s="26" t="s">
        <v>66</v>
      </c>
      <c r="W373" s="26" t="s">
        <v>157</v>
      </c>
      <c r="X373" s="26" t="s">
        <v>62</v>
      </c>
      <c r="Y373" s="26" t="s">
        <v>66</v>
      </c>
      <c r="Z373" s="26" t="s">
        <v>147</v>
      </c>
      <c r="AA373" s="26" t="s">
        <v>600</v>
      </c>
      <c r="AB373" s="26" t="s">
        <v>601</v>
      </c>
      <c r="AC373" s="26" t="s">
        <v>602</v>
      </c>
      <c r="AD373" s="26" t="s">
        <v>603</v>
      </c>
      <c r="AE373" s="26" t="s">
        <v>604</v>
      </c>
      <c r="AF373" s="26" t="s">
        <v>605</v>
      </c>
      <c r="AG373" s="26" t="s">
        <v>606</v>
      </c>
      <c r="AH373" s="26" t="s">
        <v>607</v>
      </c>
    </row>
    <row r="374" spans="2:34" x14ac:dyDescent="0.45">
      <c r="B374" s="26" t="s">
        <v>1580</v>
      </c>
      <c r="C374" s="26" t="s">
        <v>1446</v>
      </c>
      <c r="D374" s="26" t="s">
        <v>247</v>
      </c>
      <c r="E374" s="26" t="s">
        <v>617</v>
      </c>
      <c r="F374" s="26" t="s">
        <v>329</v>
      </c>
      <c r="G374" s="26" t="s">
        <v>43</v>
      </c>
      <c r="H374" s="26" t="s">
        <v>340</v>
      </c>
      <c r="I374" s="26" t="s">
        <v>340</v>
      </c>
      <c r="J374" s="26" t="s">
        <v>340</v>
      </c>
      <c r="K374" s="26" t="s">
        <v>340</v>
      </c>
      <c r="L374" s="26" t="s">
        <v>340</v>
      </c>
      <c r="M374" s="26" t="s">
        <v>340</v>
      </c>
      <c r="N374" s="26" t="s">
        <v>40</v>
      </c>
      <c r="O374" s="26" t="s">
        <v>40</v>
      </c>
      <c r="P374" s="26" t="s">
        <v>1138</v>
      </c>
      <c r="Q374" s="26" t="s">
        <v>340</v>
      </c>
      <c r="R374" s="26" t="s">
        <v>44</v>
      </c>
      <c r="S374" s="26" t="s">
        <v>42</v>
      </c>
      <c r="T374" s="26" t="s">
        <v>337</v>
      </c>
      <c r="U374" s="26" t="s">
        <v>1178</v>
      </c>
      <c r="V374" s="26" t="s">
        <v>340</v>
      </c>
      <c r="W374" s="26" t="s">
        <v>340</v>
      </c>
      <c r="X374" s="26" t="s">
        <v>340</v>
      </c>
      <c r="Y374" s="26" t="s">
        <v>340</v>
      </c>
      <c r="Z374" s="26" t="s">
        <v>592</v>
      </c>
      <c r="AA374" s="26" t="s">
        <v>592</v>
      </c>
      <c r="AB374" s="26" t="s">
        <v>41</v>
      </c>
      <c r="AC374" s="26" t="s">
        <v>551</v>
      </c>
      <c r="AD374" s="26" t="s">
        <v>551</v>
      </c>
      <c r="AE374" s="26" t="s">
        <v>2214</v>
      </c>
      <c r="AF374" s="26" t="s">
        <v>592</v>
      </c>
      <c r="AG374" s="26" t="s">
        <v>827</v>
      </c>
      <c r="AH374" s="26" t="s">
        <v>592</v>
      </c>
    </row>
    <row r="375" spans="2:34" x14ac:dyDescent="0.45">
      <c r="B375" s="26" t="s">
        <v>1582</v>
      </c>
      <c r="C375" s="26" t="s">
        <v>1448</v>
      </c>
      <c r="D375" s="26" t="s">
        <v>237</v>
      </c>
      <c r="E375" s="26" t="s">
        <v>617</v>
      </c>
      <c r="F375" s="26" t="s">
        <v>326</v>
      </c>
      <c r="G375" s="26" t="s">
        <v>40</v>
      </c>
      <c r="H375" s="26" t="s">
        <v>340</v>
      </c>
      <c r="I375" s="26" t="s">
        <v>340</v>
      </c>
      <c r="J375" s="26" t="s">
        <v>340</v>
      </c>
      <c r="K375" s="26" t="s">
        <v>340</v>
      </c>
      <c r="L375" s="26" t="s">
        <v>340</v>
      </c>
      <c r="M375" s="26" t="s">
        <v>340</v>
      </c>
      <c r="N375" s="26" t="s">
        <v>44</v>
      </c>
      <c r="O375" s="26" t="s">
        <v>682</v>
      </c>
      <c r="P375" s="26" t="s">
        <v>756</v>
      </c>
      <c r="Q375" s="26" t="s">
        <v>340</v>
      </c>
      <c r="R375" s="26" t="s">
        <v>340</v>
      </c>
      <c r="S375" s="26" t="s">
        <v>340</v>
      </c>
      <c r="T375" s="26" t="s">
        <v>340</v>
      </c>
      <c r="U375" s="26" t="s">
        <v>592</v>
      </c>
      <c r="V375" s="26" t="s">
        <v>340</v>
      </c>
      <c r="W375" s="26" t="s">
        <v>308</v>
      </c>
      <c r="X375" s="26" t="s">
        <v>308</v>
      </c>
      <c r="Y375" s="26" t="s">
        <v>340</v>
      </c>
      <c r="Z375" s="26" t="s">
        <v>592</v>
      </c>
      <c r="AA375" s="26" t="s">
        <v>592</v>
      </c>
      <c r="AB375" s="26" t="s">
        <v>41</v>
      </c>
      <c r="AC375" s="26" t="s">
        <v>1449</v>
      </c>
      <c r="AD375" s="26" t="s">
        <v>1450</v>
      </c>
      <c r="AE375" s="26" t="s">
        <v>1449</v>
      </c>
      <c r="AF375" s="26" t="s">
        <v>592</v>
      </c>
      <c r="AG375" s="26" t="s">
        <v>949</v>
      </c>
      <c r="AH375" s="26" t="s">
        <v>592</v>
      </c>
    </row>
    <row r="376" spans="2:34" x14ac:dyDescent="0.45">
      <c r="B376" s="26" t="s">
        <v>1584</v>
      </c>
      <c r="C376" s="26" t="s">
        <v>1452</v>
      </c>
      <c r="D376" s="26" t="s">
        <v>583</v>
      </c>
      <c r="E376" s="26" t="s">
        <v>617</v>
      </c>
      <c r="F376" s="26" t="s">
        <v>329</v>
      </c>
      <c r="G376" s="26" t="s">
        <v>44</v>
      </c>
      <c r="H376" s="26" t="s">
        <v>340</v>
      </c>
      <c r="I376" s="26" t="s">
        <v>340</v>
      </c>
      <c r="J376" s="26" t="s">
        <v>340</v>
      </c>
      <c r="K376" s="26" t="s">
        <v>340</v>
      </c>
      <c r="L376" s="26" t="s">
        <v>340</v>
      </c>
      <c r="M376" s="26" t="s">
        <v>340</v>
      </c>
      <c r="N376" s="26" t="s">
        <v>43</v>
      </c>
      <c r="O376" s="26" t="s">
        <v>339</v>
      </c>
      <c r="P376" s="26" t="s">
        <v>1896</v>
      </c>
      <c r="Q376" s="26" t="s">
        <v>340</v>
      </c>
      <c r="R376" s="26" t="s">
        <v>40</v>
      </c>
      <c r="S376" s="26" t="s">
        <v>340</v>
      </c>
      <c r="T376" s="26" t="s">
        <v>340</v>
      </c>
      <c r="U376" s="26" t="s">
        <v>592</v>
      </c>
      <c r="V376" s="26" t="s">
        <v>340</v>
      </c>
      <c r="W376" s="26" t="s">
        <v>340</v>
      </c>
      <c r="X376" s="26" t="s">
        <v>340</v>
      </c>
      <c r="Y376" s="26" t="s">
        <v>340</v>
      </c>
      <c r="Z376" s="26" t="s">
        <v>592</v>
      </c>
      <c r="AA376" s="26" t="s">
        <v>592</v>
      </c>
      <c r="AB376" s="26" t="s">
        <v>41</v>
      </c>
      <c r="AC376" s="26" t="s">
        <v>1505</v>
      </c>
      <c r="AD376" s="26" t="s">
        <v>1505</v>
      </c>
      <c r="AE376" s="26" t="s">
        <v>1505</v>
      </c>
      <c r="AF376" s="26" t="s">
        <v>592</v>
      </c>
      <c r="AG376" s="26" t="s">
        <v>709</v>
      </c>
      <c r="AH376" s="26" t="s">
        <v>592</v>
      </c>
    </row>
    <row r="377" spans="2:34" x14ac:dyDescent="0.45">
      <c r="B377" s="26" t="s">
        <v>939</v>
      </c>
      <c r="C377" s="26" t="s">
        <v>1982</v>
      </c>
      <c r="D377" s="26" t="s">
        <v>242</v>
      </c>
      <c r="E377" s="26" t="s">
        <v>610</v>
      </c>
      <c r="F377" s="26" t="s">
        <v>326</v>
      </c>
      <c r="G377" s="26" t="s">
        <v>41</v>
      </c>
      <c r="H377" s="26" t="s">
        <v>340</v>
      </c>
      <c r="I377" s="26" t="s">
        <v>340</v>
      </c>
      <c r="J377" s="26" t="s">
        <v>340</v>
      </c>
      <c r="K377" s="26" t="s">
        <v>340</v>
      </c>
      <c r="L377" s="26" t="s">
        <v>340</v>
      </c>
      <c r="M377" s="26" t="s">
        <v>340</v>
      </c>
      <c r="N377" s="26" t="s">
        <v>308</v>
      </c>
      <c r="O377" s="26" t="s">
        <v>48</v>
      </c>
      <c r="P377" s="26" t="s">
        <v>999</v>
      </c>
      <c r="Q377" s="26" t="s">
        <v>340</v>
      </c>
      <c r="R377" s="26" t="s">
        <v>40</v>
      </c>
      <c r="S377" s="26" t="s">
        <v>40</v>
      </c>
      <c r="T377" s="26" t="s">
        <v>316</v>
      </c>
      <c r="U377" s="26" t="s">
        <v>1221</v>
      </c>
      <c r="V377" s="26" t="s">
        <v>340</v>
      </c>
      <c r="W377" s="26" t="s">
        <v>340</v>
      </c>
      <c r="X377" s="26" t="s">
        <v>340</v>
      </c>
      <c r="Y377" s="26" t="s">
        <v>340</v>
      </c>
      <c r="Z377" s="26" t="s">
        <v>592</v>
      </c>
      <c r="AA377" s="26" t="s">
        <v>592</v>
      </c>
      <c r="AB377" s="26" t="s">
        <v>41</v>
      </c>
      <c r="AC377" s="26" t="s">
        <v>484</v>
      </c>
      <c r="AD377" s="26" t="s">
        <v>484</v>
      </c>
      <c r="AE377" s="26" t="s">
        <v>1441</v>
      </c>
      <c r="AF377" s="26" t="s">
        <v>592</v>
      </c>
      <c r="AG377" s="26" t="s">
        <v>1122</v>
      </c>
      <c r="AH377" s="26" t="s">
        <v>592</v>
      </c>
    </row>
    <row r="378" spans="2:34" x14ac:dyDescent="0.45">
      <c r="B378" s="26" t="s">
        <v>1587</v>
      </c>
      <c r="C378" s="26" t="s">
        <v>1516</v>
      </c>
      <c r="D378" s="26" t="s">
        <v>588</v>
      </c>
      <c r="E378" s="26" t="s">
        <v>770</v>
      </c>
      <c r="F378" s="26" t="s">
        <v>331</v>
      </c>
      <c r="G378" s="26" t="s">
        <v>43</v>
      </c>
      <c r="H378" s="26" t="s">
        <v>41</v>
      </c>
      <c r="I378" s="26" t="s">
        <v>340</v>
      </c>
      <c r="J378" s="26" t="s">
        <v>340</v>
      </c>
      <c r="K378" s="26" t="s">
        <v>340</v>
      </c>
      <c r="L378" s="26" t="s">
        <v>340</v>
      </c>
      <c r="M378" s="26" t="s">
        <v>340</v>
      </c>
      <c r="N378" s="26" t="s">
        <v>340</v>
      </c>
      <c r="O378" s="26" t="s">
        <v>340</v>
      </c>
      <c r="P378" s="26" t="s">
        <v>592</v>
      </c>
      <c r="Q378" s="26" t="s">
        <v>340</v>
      </c>
      <c r="R378" s="26" t="s">
        <v>42</v>
      </c>
      <c r="S378" s="26" t="s">
        <v>41</v>
      </c>
      <c r="T378" s="26" t="s">
        <v>347</v>
      </c>
      <c r="U378" s="26" t="s">
        <v>1366</v>
      </c>
      <c r="V378" s="26" t="s">
        <v>340</v>
      </c>
      <c r="W378" s="26" t="s">
        <v>340</v>
      </c>
      <c r="X378" s="26" t="s">
        <v>340</v>
      </c>
      <c r="Y378" s="26" t="s">
        <v>340</v>
      </c>
      <c r="Z378" s="26" t="s">
        <v>592</v>
      </c>
      <c r="AA378" s="26" t="s">
        <v>592</v>
      </c>
      <c r="AB378" s="26" t="s">
        <v>41</v>
      </c>
      <c r="AC378" s="26" t="s">
        <v>1352</v>
      </c>
      <c r="AD378" s="26" t="s">
        <v>1352</v>
      </c>
      <c r="AE378" s="26" t="s">
        <v>481</v>
      </c>
      <c r="AF378" s="26" t="s">
        <v>592</v>
      </c>
      <c r="AG378" s="26" t="s">
        <v>893</v>
      </c>
      <c r="AH378" s="26" t="s">
        <v>592</v>
      </c>
    </row>
    <row r="379" spans="2:34" x14ac:dyDescent="0.45">
      <c r="B379" s="26" t="s">
        <v>1589</v>
      </c>
      <c r="C379" s="26" t="s">
        <v>1980</v>
      </c>
      <c r="D379" s="26" t="s">
        <v>585</v>
      </c>
      <c r="E379" s="26" t="s">
        <v>670</v>
      </c>
      <c r="F379" s="26" t="s">
        <v>329</v>
      </c>
      <c r="G379" s="26" t="s">
        <v>308</v>
      </c>
      <c r="H379" s="26" t="s">
        <v>340</v>
      </c>
      <c r="I379" s="26" t="s">
        <v>41</v>
      </c>
      <c r="J379" s="26" t="s">
        <v>53</v>
      </c>
      <c r="K379" s="26" t="s">
        <v>747</v>
      </c>
      <c r="L379" s="26" t="s">
        <v>340</v>
      </c>
      <c r="M379" s="26" t="s">
        <v>340</v>
      </c>
      <c r="N379" s="26" t="s">
        <v>308</v>
      </c>
      <c r="O379" s="26" t="s">
        <v>48</v>
      </c>
      <c r="P379" s="26" t="s">
        <v>999</v>
      </c>
      <c r="Q379" s="26" t="s">
        <v>340</v>
      </c>
      <c r="R379" s="26" t="s">
        <v>340</v>
      </c>
      <c r="S379" s="26" t="s">
        <v>340</v>
      </c>
      <c r="T379" s="26" t="s">
        <v>340</v>
      </c>
      <c r="U379" s="26" t="s">
        <v>592</v>
      </c>
      <c r="V379" s="26" t="s">
        <v>340</v>
      </c>
      <c r="W379" s="26" t="s">
        <v>340</v>
      </c>
      <c r="X379" s="26" t="s">
        <v>340</v>
      </c>
      <c r="Y379" s="26" t="s">
        <v>340</v>
      </c>
      <c r="Z379" s="26" t="s">
        <v>592</v>
      </c>
      <c r="AA379" s="26" t="s">
        <v>592</v>
      </c>
      <c r="AB379" s="26" t="s">
        <v>41</v>
      </c>
      <c r="AC379" s="26" t="s">
        <v>1500</v>
      </c>
      <c r="AD379" s="26" t="s">
        <v>1500</v>
      </c>
      <c r="AE379" s="26" t="s">
        <v>1500</v>
      </c>
      <c r="AF379" s="26" t="s">
        <v>592</v>
      </c>
      <c r="AG379" s="26" t="s">
        <v>758</v>
      </c>
      <c r="AH379" s="26" t="s">
        <v>592</v>
      </c>
    </row>
    <row r="380" spans="2:34" x14ac:dyDescent="0.45">
      <c r="B380" s="26" t="s">
        <v>1591</v>
      </c>
      <c r="C380" s="26" t="s">
        <v>1525</v>
      </c>
      <c r="D380" s="26" t="s">
        <v>239</v>
      </c>
      <c r="E380" s="26" t="s">
        <v>770</v>
      </c>
      <c r="F380" s="26" t="s">
        <v>331</v>
      </c>
      <c r="G380" s="26" t="s">
        <v>41</v>
      </c>
      <c r="H380" s="26" t="s">
        <v>340</v>
      </c>
      <c r="I380" s="26" t="s">
        <v>340</v>
      </c>
      <c r="J380" s="26" t="s">
        <v>340</v>
      </c>
      <c r="K380" s="26" t="s">
        <v>340</v>
      </c>
      <c r="L380" s="26" t="s">
        <v>340</v>
      </c>
      <c r="M380" s="26" t="s">
        <v>340</v>
      </c>
      <c r="N380" s="26" t="s">
        <v>340</v>
      </c>
      <c r="O380" s="26" t="s">
        <v>340</v>
      </c>
      <c r="P380" s="26" t="s">
        <v>592</v>
      </c>
      <c r="Q380" s="26" t="s">
        <v>340</v>
      </c>
      <c r="R380" s="26" t="s">
        <v>41</v>
      </c>
      <c r="S380" s="26" t="s">
        <v>41</v>
      </c>
      <c r="T380" s="26" t="s">
        <v>335</v>
      </c>
      <c r="U380" s="26" t="s">
        <v>1307</v>
      </c>
      <c r="V380" s="26" t="s">
        <v>340</v>
      </c>
      <c r="W380" s="26" t="s">
        <v>340</v>
      </c>
      <c r="X380" s="26" t="s">
        <v>340</v>
      </c>
      <c r="Y380" s="26" t="s">
        <v>340</v>
      </c>
      <c r="Z380" s="26" t="s">
        <v>592</v>
      </c>
      <c r="AA380" s="26" t="s">
        <v>592</v>
      </c>
      <c r="AB380" s="26" t="s">
        <v>41</v>
      </c>
      <c r="AC380" s="26" t="s">
        <v>1402</v>
      </c>
      <c r="AD380" s="26" t="s">
        <v>1402</v>
      </c>
      <c r="AE380" s="26" t="s">
        <v>1443</v>
      </c>
      <c r="AF380" s="26" t="s">
        <v>592</v>
      </c>
      <c r="AG380" s="26" t="s">
        <v>631</v>
      </c>
      <c r="AH380" s="26" t="s">
        <v>592</v>
      </c>
    </row>
    <row r="381" spans="2:34" x14ac:dyDescent="0.45">
      <c r="B381" s="26" t="s">
        <v>1593</v>
      </c>
      <c r="C381" s="26" t="s">
        <v>1588</v>
      </c>
      <c r="D381" s="26" t="s">
        <v>265</v>
      </c>
      <c r="E381" s="26" t="s">
        <v>610</v>
      </c>
      <c r="F381" s="26" t="s">
        <v>329</v>
      </c>
      <c r="G381" s="26" t="s">
        <v>44</v>
      </c>
      <c r="H381" s="26" t="s">
        <v>340</v>
      </c>
      <c r="I381" s="26" t="s">
        <v>340</v>
      </c>
      <c r="J381" s="26" t="s">
        <v>340</v>
      </c>
      <c r="K381" s="26" t="s">
        <v>340</v>
      </c>
      <c r="L381" s="26" t="s">
        <v>340</v>
      </c>
      <c r="M381" s="26" t="s">
        <v>340</v>
      </c>
      <c r="N381" s="26" t="s">
        <v>308</v>
      </c>
      <c r="O381" s="26" t="s">
        <v>308</v>
      </c>
      <c r="P381" s="26" t="s">
        <v>1138</v>
      </c>
      <c r="Q381" s="26" t="s">
        <v>340</v>
      </c>
      <c r="R381" s="26" t="s">
        <v>41</v>
      </c>
      <c r="S381" s="26" t="s">
        <v>40</v>
      </c>
      <c r="T381" s="26" t="s">
        <v>329</v>
      </c>
      <c r="U381" s="26" t="s">
        <v>2727</v>
      </c>
      <c r="V381" s="26" t="s">
        <v>340</v>
      </c>
      <c r="W381" s="26" t="s">
        <v>308</v>
      </c>
      <c r="X381" s="26" t="s">
        <v>340</v>
      </c>
      <c r="Y381" s="26" t="s">
        <v>340</v>
      </c>
      <c r="Z381" s="26" t="s">
        <v>592</v>
      </c>
      <c r="AA381" s="26" t="s">
        <v>592</v>
      </c>
      <c r="AB381" s="26" t="s">
        <v>41</v>
      </c>
      <c r="AC381" s="26" t="s">
        <v>1379</v>
      </c>
      <c r="AD381" s="26" t="s">
        <v>1379</v>
      </c>
      <c r="AE381" s="26" t="s">
        <v>1450</v>
      </c>
      <c r="AF381" s="26" t="s">
        <v>592</v>
      </c>
      <c r="AG381" s="26" t="s">
        <v>1124</v>
      </c>
      <c r="AH381" s="26" t="s">
        <v>592</v>
      </c>
    </row>
    <row r="382" spans="2:34" x14ac:dyDescent="0.45">
      <c r="B382" s="26" t="s">
        <v>647</v>
      </c>
      <c r="C382" s="26" t="s">
        <v>1601</v>
      </c>
      <c r="D382" s="26" t="s">
        <v>589</v>
      </c>
      <c r="E382" s="26" t="s">
        <v>617</v>
      </c>
      <c r="F382" s="26" t="s">
        <v>329</v>
      </c>
      <c r="G382" s="26" t="s">
        <v>40</v>
      </c>
      <c r="H382" s="26" t="s">
        <v>340</v>
      </c>
      <c r="I382" s="26" t="s">
        <v>340</v>
      </c>
      <c r="J382" s="26" t="s">
        <v>340</v>
      </c>
      <c r="K382" s="26" t="s">
        <v>340</v>
      </c>
      <c r="L382" s="26" t="s">
        <v>340</v>
      </c>
      <c r="M382" s="26" t="s">
        <v>340</v>
      </c>
      <c r="N382" s="26" t="s">
        <v>47</v>
      </c>
      <c r="O382" s="26" t="s">
        <v>331</v>
      </c>
      <c r="P382" s="26" t="s">
        <v>1319</v>
      </c>
      <c r="Q382" s="26" t="s">
        <v>340</v>
      </c>
      <c r="R382" s="26" t="s">
        <v>308</v>
      </c>
      <c r="S382" s="26" t="s">
        <v>340</v>
      </c>
      <c r="T382" s="26" t="s">
        <v>340</v>
      </c>
      <c r="U382" s="26" t="s">
        <v>592</v>
      </c>
      <c r="V382" s="26" t="s">
        <v>340</v>
      </c>
      <c r="W382" s="26" t="s">
        <v>340</v>
      </c>
      <c r="X382" s="26" t="s">
        <v>340</v>
      </c>
      <c r="Y382" s="26" t="s">
        <v>340</v>
      </c>
      <c r="Z382" s="26" t="s">
        <v>592</v>
      </c>
      <c r="AA382" s="26" t="s">
        <v>592</v>
      </c>
      <c r="AB382" s="26" t="s">
        <v>41</v>
      </c>
      <c r="AC382" s="26" t="s">
        <v>1449</v>
      </c>
      <c r="AD382" s="26" t="s">
        <v>1449</v>
      </c>
      <c r="AE382" s="26" t="s">
        <v>1449</v>
      </c>
      <c r="AF382" s="26" t="s">
        <v>592</v>
      </c>
      <c r="AG382" s="26" t="s">
        <v>952</v>
      </c>
      <c r="AH382" s="26" t="s">
        <v>592</v>
      </c>
    </row>
    <row r="383" spans="2:34" x14ac:dyDescent="0.45">
      <c r="B383" s="26" t="s">
        <v>1596</v>
      </c>
      <c r="C383" s="26" t="s">
        <v>1468</v>
      </c>
      <c r="D383" s="26" t="s">
        <v>250</v>
      </c>
      <c r="E383" s="26" t="s">
        <v>610</v>
      </c>
      <c r="F383" s="26" t="s">
        <v>331</v>
      </c>
      <c r="G383" s="26" t="s">
        <v>44</v>
      </c>
      <c r="H383" s="26" t="s">
        <v>340</v>
      </c>
      <c r="I383" s="26" t="s">
        <v>340</v>
      </c>
      <c r="J383" s="26" t="s">
        <v>340</v>
      </c>
      <c r="K383" s="26" t="s">
        <v>340</v>
      </c>
      <c r="L383" s="26" t="s">
        <v>340</v>
      </c>
      <c r="M383" s="26" t="s">
        <v>340</v>
      </c>
      <c r="N383" s="26" t="s">
        <v>308</v>
      </c>
      <c r="O383" s="26" t="s">
        <v>48</v>
      </c>
      <c r="P383" s="26" t="s">
        <v>999</v>
      </c>
      <c r="Q383" s="26" t="s">
        <v>340</v>
      </c>
      <c r="R383" s="26" t="s">
        <v>308</v>
      </c>
      <c r="S383" s="26" t="s">
        <v>308</v>
      </c>
      <c r="T383" s="26" t="s">
        <v>323</v>
      </c>
      <c r="U383" s="26" t="s">
        <v>1279</v>
      </c>
      <c r="V383" s="26" t="s">
        <v>340</v>
      </c>
      <c r="W383" s="26" t="s">
        <v>308</v>
      </c>
      <c r="X383" s="26" t="s">
        <v>340</v>
      </c>
      <c r="Y383" s="26" t="s">
        <v>340</v>
      </c>
      <c r="Z383" s="26" t="s">
        <v>592</v>
      </c>
      <c r="AA383" s="26" t="s">
        <v>592</v>
      </c>
      <c r="AB383" s="26" t="s">
        <v>41</v>
      </c>
      <c r="AC383" s="26" t="s">
        <v>1469</v>
      </c>
      <c r="AD383" s="26" t="s">
        <v>1469</v>
      </c>
      <c r="AE383" s="26" t="s">
        <v>485</v>
      </c>
      <c r="AF383" s="26" t="s">
        <v>592</v>
      </c>
      <c r="AG383" s="26" t="s">
        <v>1116</v>
      </c>
      <c r="AH383" s="26" t="s">
        <v>592</v>
      </c>
    </row>
    <row r="384" spans="2:34" x14ac:dyDescent="0.45">
      <c r="B384" s="26" t="s">
        <v>1598</v>
      </c>
      <c r="C384" s="26" t="s">
        <v>1472</v>
      </c>
      <c r="D384" s="26" t="s">
        <v>589</v>
      </c>
      <c r="E384" s="26" t="s">
        <v>610</v>
      </c>
      <c r="F384" s="26" t="s">
        <v>336</v>
      </c>
      <c r="G384" s="26" t="s">
        <v>40</v>
      </c>
      <c r="H384" s="26" t="s">
        <v>340</v>
      </c>
      <c r="I384" s="26" t="s">
        <v>340</v>
      </c>
      <c r="J384" s="26" t="s">
        <v>340</v>
      </c>
      <c r="K384" s="26" t="s">
        <v>340</v>
      </c>
      <c r="L384" s="26" t="s">
        <v>340</v>
      </c>
      <c r="M384" s="26" t="s">
        <v>340</v>
      </c>
      <c r="N384" s="26" t="s">
        <v>340</v>
      </c>
      <c r="O384" s="26" t="s">
        <v>340</v>
      </c>
      <c r="P384" s="26" t="s">
        <v>592</v>
      </c>
      <c r="Q384" s="26" t="s">
        <v>340</v>
      </c>
      <c r="R384" s="26" t="s">
        <v>53</v>
      </c>
      <c r="S384" s="26" t="s">
        <v>41</v>
      </c>
      <c r="T384" s="26" t="s">
        <v>337</v>
      </c>
      <c r="U384" s="26" t="s">
        <v>1126</v>
      </c>
      <c r="V384" s="26" t="s">
        <v>340</v>
      </c>
      <c r="W384" s="26" t="s">
        <v>340</v>
      </c>
      <c r="X384" s="26" t="s">
        <v>340</v>
      </c>
      <c r="Y384" s="26" t="s">
        <v>340</v>
      </c>
      <c r="Z384" s="26" t="s">
        <v>592</v>
      </c>
      <c r="AA384" s="26" t="s">
        <v>592</v>
      </c>
      <c r="AB384" s="26" t="s">
        <v>41</v>
      </c>
      <c r="AC384" s="26" t="s">
        <v>1388</v>
      </c>
      <c r="AD384" s="26" t="s">
        <v>1388</v>
      </c>
      <c r="AE384" s="26" t="s">
        <v>1457</v>
      </c>
      <c r="AF384" s="26" t="s">
        <v>592</v>
      </c>
      <c r="AG384" s="26" t="s">
        <v>992</v>
      </c>
      <c r="AH384" s="26" t="s">
        <v>592</v>
      </c>
    </row>
    <row r="385" spans="2:34" x14ac:dyDescent="0.45">
      <c r="B385" s="26" t="s">
        <v>1600</v>
      </c>
      <c r="C385" s="26" t="s">
        <v>1480</v>
      </c>
      <c r="D385" s="26" t="s">
        <v>240</v>
      </c>
      <c r="E385" s="26" t="s">
        <v>670</v>
      </c>
      <c r="F385" s="26" t="s">
        <v>329</v>
      </c>
      <c r="G385" s="26" t="s">
        <v>308</v>
      </c>
      <c r="H385" s="26" t="s">
        <v>340</v>
      </c>
      <c r="I385" s="26" t="s">
        <v>40</v>
      </c>
      <c r="J385" s="26" t="s">
        <v>41</v>
      </c>
      <c r="K385" s="26" t="s">
        <v>333</v>
      </c>
      <c r="L385" s="26" t="s">
        <v>340</v>
      </c>
      <c r="M385" s="26" t="s">
        <v>340</v>
      </c>
      <c r="N385" s="26" t="s">
        <v>40</v>
      </c>
      <c r="O385" s="26" t="s">
        <v>44</v>
      </c>
      <c r="P385" s="26" t="s">
        <v>636</v>
      </c>
      <c r="Q385" s="26" t="s">
        <v>340</v>
      </c>
      <c r="R385" s="26" t="s">
        <v>340</v>
      </c>
      <c r="S385" s="26" t="s">
        <v>340</v>
      </c>
      <c r="T385" s="26" t="s">
        <v>340</v>
      </c>
      <c r="U385" s="26" t="s">
        <v>592</v>
      </c>
      <c r="V385" s="26" t="s">
        <v>340</v>
      </c>
      <c r="W385" s="26" t="s">
        <v>308</v>
      </c>
      <c r="X385" s="26" t="s">
        <v>340</v>
      </c>
      <c r="Y385" s="26" t="s">
        <v>340</v>
      </c>
      <c r="Z385" s="26" t="s">
        <v>592</v>
      </c>
      <c r="AA385" s="26" t="s">
        <v>592</v>
      </c>
      <c r="AB385" s="26" t="s">
        <v>40</v>
      </c>
      <c r="AC385" s="26" t="s">
        <v>488</v>
      </c>
      <c r="AD385" s="26" t="s">
        <v>488</v>
      </c>
      <c r="AE385" s="26" t="s">
        <v>488</v>
      </c>
      <c r="AF385" s="26" t="s">
        <v>592</v>
      </c>
      <c r="AG385" s="26" t="s">
        <v>623</v>
      </c>
      <c r="AH385" s="26" t="s">
        <v>592</v>
      </c>
    </row>
    <row r="386" spans="2:34" x14ac:dyDescent="0.45">
      <c r="B386" s="26" t="s">
        <v>1602</v>
      </c>
      <c r="C386" s="26" t="s">
        <v>1634</v>
      </c>
      <c r="D386" s="26" t="s">
        <v>589</v>
      </c>
      <c r="E386" s="26" t="s">
        <v>770</v>
      </c>
      <c r="F386" s="26" t="s">
        <v>331</v>
      </c>
      <c r="G386" s="26" t="s">
        <v>41</v>
      </c>
      <c r="H386" s="26" t="s">
        <v>340</v>
      </c>
      <c r="I386" s="26" t="s">
        <v>340</v>
      </c>
      <c r="J386" s="26" t="s">
        <v>340</v>
      </c>
      <c r="K386" s="26" t="s">
        <v>340</v>
      </c>
      <c r="L386" s="26" t="s">
        <v>340</v>
      </c>
      <c r="M386" s="26" t="s">
        <v>340</v>
      </c>
      <c r="N386" s="26" t="s">
        <v>340</v>
      </c>
      <c r="O386" s="26" t="s">
        <v>340</v>
      </c>
      <c r="P386" s="26" t="s">
        <v>592</v>
      </c>
      <c r="Q386" s="26" t="s">
        <v>340</v>
      </c>
      <c r="R386" s="26" t="s">
        <v>40</v>
      </c>
      <c r="S386" s="26" t="s">
        <v>40</v>
      </c>
      <c r="T386" s="26" t="s">
        <v>326</v>
      </c>
      <c r="U386" s="26" t="s">
        <v>1422</v>
      </c>
      <c r="V386" s="26" t="s">
        <v>340</v>
      </c>
      <c r="W386" s="26" t="s">
        <v>340</v>
      </c>
      <c r="X386" s="26" t="s">
        <v>340</v>
      </c>
      <c r="Y386" s="26" t="s">
        <v>340</v>
      </c>
      <c r="Z386" s="26" t="s">
        <v>592</v>
      </c>
      <c r="AA386" s="26" t="s">
        <v>592</v>
      </c>
      <c r="AB386" s="26" t="s">
        <v>40</v>
      </c>
      <c r="AC386" s="26" t="s">
        <v>1443</v>
      </c>
      <c r="AD386" s="26" t="s">
        <v>1443</v>
      </c>
      <c r="AE386" s="26" t="s">
        <v>417</v>
      </c>
      <c r="AF386" s="26" t="s">
        <v>592</v>
      </c>
      <c r="AG386" s="26" t="s">
        <v>676</v>
      </c>
      <c r="AH386" s="26" t="s">
        <v>592</v>
      </c>
    </row>
    <row r="387" spans="2:34" x14ac:dyDescent="0.45">
      <c r="B387" s="26" t="s">
        <v>1604</v>
      </c>
      <c r="C387" s="26" t="s">
        <v>1557</v>
      </c>
      <c r="D387" s="26" t="s">
        <v>1558</v>
      </c>
      <c r="E387" s="26" t="s">
        <v>617</v>
      </c>
      <c r="F387" s="26" t="s">
        <v>327</v>
      </c>
      <c r="G387" s="26" t="s">
        <v>44</v>
      </c>
      <c r="H387" s="26" t="s">
        <v>340</v>
      </c>
      <c r="I387" s="26" t="s">
        <v>340</v>
      </c>
      <c r="J387" s="26" t="s">
        <v>340</v>
      </c>
      <c r="K387" s="26" t="s">
        <v>340</v>
      </c>
      <c r="L387" s="26" t="s">
        <v>340</v>
      </c>
      <c r="M387" s="26" t="s">
        <v>340</v>
      </c>
      <c r="N387" s="26" t="s">
        <v>43</v>
      </c>
      <c r="O387" s="26" t="s">
        <v>326</v>
      </c>
      <c r="P387" s="26" t="s">
        <v>924</v>
      </c>
      <c r="Q387" s="26" t="s">
        <v>340</v>
      </c>
      <c r="R387" s="26" t="s">
        <v>308</v>
      </c>
      <c r="S387" s="26" t="s">
        <v>308</v>
      </c>
      <c r="T387" s="26" t="s">
        <v>1183</v>
      </c>
      <c r="U387" s="26" t="s">
        <v>1184</v>
      </c>
      <c r="V387" s="26" t="s">
        <v>340</v>
      </c>
      <c r="W387" s="26" t="s">
        <v>340</v>
      </c>
      <c r="X387" s="26" t="s">
        <v>340</v>
      </c>
      <c r="Y387" s="26" t="s">
        <v>340</v>
      </c>
      <c r="Z387" s="26" t="s">
        <v>592</v>
      </c>
      <c r="AA387" s="26" t="s">
        <v>592</v>
      </c>
      <c r="AB387" s="26" t="s">
        <v>40</v>
      </c>
      <c r="AC387" s="26" t="s">
        <v>501</v>
      </c>
      <c r="AD387" s="26" t="s">
        <v>501</v>
      </c>
      <c r="AE387" s="26" t="s">
        <v>1483</v>
      </c>
      <c r="AF387" s="26" t="s">
        <v>592</v>
      </c>
      <c r="AG387" s="26" t="s">
        <v>960</v>
      </c>
      <c r="AH387" s="26" t="s">
        <v>592</v>
      </c>
    </row>
    <row r="388" spans="2:34" x14ac:dyDescent="0.45">
      <c r="B388" s="26" t="s">
        <v>1606</v>
      </c>
      <c r="C388" s="26" t="s">
        <v>1482</v>
      </c>
      <c r="D388" s="26" t="s">
        <v>264</v>
      </c>
      <c r="E388" s="26" t="s">
        <v>610</v>
      </c>
      <c r="F388" s="26" t="s">
        <v>333</v>
      </c>
      <c r="G388" s="26" t="s">
        <v>43</v>
      </c>
      <c r="H388" s="26" t="s">
        <v>340</v>
      </c>
      <c r="I388" s="26" t="s">
        <v>340</v>
      </c>
      <c r="J388" s="26" t="s">
        <v>340</v>
      </c>
      <c r="K388" s="26" t="s">
        <v>340</v>
      </c>
      <c r="L388" s="26" t="s">
        <v>340</v>
      </c>
      <c r="M388" s="26" t="s">
        <v>340</v>
      </c>
      <c r="N388" s="26" t="s">
        <v>340</v>
      </c>
      <c r="O388" s="26" t="s">
        <v>340</v>
      </c>
      <c r="P388" s="26" t="s">
        <v>592</v>
      </c>
      <c r="Q388" s="26" t="s">
        <v>340</v>
      </c>
      <c r="R388" s="26" t="s">
        <v>40</v>
      </c>
      <c r="S388" s="26" t="s">
        <v>40</v>
      </c>
      <c r="T388" s="26" t="s">
        <v>322</v>
      </c>
      <c r="U388" s="26" t="s">
        <v>1126</v>
      </c>
      <c r="V388" s="26" t="s">
        <v>340</v>
      </c>
      <c r="W388" s="26" t="s">
        <v>340</v>
      </c>
      <c r="X388" s="26" t="s">
        <v>340</v>
      </c>
      <c r="Y388" s="26" t="s">
        <v>340</v>
      </c>
      <c r="Z388" s="26" t="s">
        <v>592</v>
      </c>
      <c r="AA388" s="26" t="s">
        <v>592</v>
      </c>
      <c r="AB388" s="26" t="s">
        <v>40</v>
      </c>
      <c r="AC388" s="26" t="s">
        <v>487</v>
      </c>
      <c r="AD388" s="26" t="s">
        <v>487</v>
      </c>
      <c r="AE388" s="26" t="s">
        <v>2732</v>
      </c>
      <c r="AF388" s="26" t="s">
        <v>592</v>
      </c>
      <c r="AG388" s="26" t="s">
        <v>1133</v>
      </c>
      <c r="AH388" s="26" t="s">
        <v>592</v>
      </c>
    </row>
    <row r="389" spans="2:34" x14ac:dyDescent="0.45">
      <c r="B389" s="26" t="s">
        <v>1608</v>
      </c>
      <c r="C389" s="26" t="s">
        <v>1645</v>
      </c>
      <c r="D389" s="26" t="s">
        <v>589</v>
      </c>
      <c r="E389" s="26" t="s">
        <v>617</v>
      </c>
      <c r="F389" s="26" t="s">
        <v>331</v>
      </c>
      <c r="G389" s="26" t="s">
        <v>53</v>
      </c>
      <c r="H389" s="26" t="s">
        <v>340</v>
      </c>
      <c r="I389" s="26" t="s">
        <v>340</v>
      </c>
      <c r="J389" s="26" t="s">
        <v>340</v>
      </c>
      <c r="K389" s="26" t="s">
        <v>340</v>
      </c>
      <c r="L389" s="26" t="s">
        <v>340</v>
      </c>
      <c r="M389" s="26" t="s">
        <v>340</v>
      </c>
      <c r="N389" s="26" t="s">
        <v>40</v>
      </c>
      <c r="O389" s="26" t="s">
        <v>52</v>
      </c>
      <c r="P389" s="26" t="s">
        <v>940</v>
      </c>
      <c r="Q389" s="26" t="s">
        <v>340</v>
      </c>
      <c r="R389" s="26" t="s">
        <v>340</v>
      </c>
      <c r="S389" s="26" t="s">
        <v>340</v>
      </c>
      <c r="T389" s="26" t="s">
        <v>340</v>
      </c>
      <c r="U389" s="26" t="s">
        <v>592</v>
      </c>
      <c r="V389" s="26" t="s">
        <v>340</v>
      </c>
      <c r="W389" s="26" t="s">
        <v>340</v>
      </c>
      <c r="X389" s="26" t="s">
        <v>340</v>
      </c>
      <c r="Y389" s="26" t="s">
        <v>340</v>
      </c>
      <c r="Z389" s="26" t="s">
        <v>592</v>
      </c>
      <c r="AA389" s="26" t="s">
        <v>592</v>
      </c>
      <c r="AB389" s="26" t="s">
        <v>40</v>
      </c>
      <c r="AC389" s="26" t="s">
        <v>438</v>
      </c>
      <c r="AD389" s="26" t="s">
        <v>438</v>
      </c>
      <c r="AE389" s="26" t="s">
        <v>438</v>
      </c>
      <c r="AF389" s="26" t="s">
        <v>592</v>
      </c>
      <c r="AG389" s="26" t="s">
        <v>985</v>
      </c>
      <c r="AH389" s="26" t="s">
        <v>592</v>
      </c>
    </row>
    <row r="390" spans="2:34" x14ac:dyDescent="0.45">
      <c r="B390" s="26" t="s">
        <v>1610</v>
      </c>
      <c r="C390" s="26" t="s">
        <v>1486</v>
      </c>
      <c r="D390" s="26" t="s">
        <v>241</v>
      </c>
      <c r="E390" s="26" t="s">
        <v>617</v>
      </c>
      <c r="F390" s="26" t="s">
        <v>326</v>
      </c>
      <c r="G390" s="26" t="s">
        <v>44</v>
      </c>
      <c r="H390" s="26" t="s">
        <v>340</v>
      </c>
      <c r="I390" s="26" t="s">
        <v>340</v>
      </c>
      <c r="J390" s="26" t="s">
        <v>340</v>
      </c>
      <c r="K390" s="26" t="s">
        <v>340</v>
      </c>
      <c r="L390" s="26" t="s">
        <v>340</v>
      </c>
      <c r="M390" s="26" t="s">
        <v>340</v>
      </c>
      <c r="N390" s="26" t="s">
        <v>42</v>
      </c>
      <c r="O390" s="26" t="s">
        <v>316</v>
      </c>
      <c r="P390" s="26" t="s">
        <v>1487</v>
      </c>
      <c r="Q390" s="26" t="s">
        <v>340</v>
      </c>
      <c r="R390" s="26" t="s">
        <v>340</v>
      </c>
      <c r="S390" s="26" t="s">
        <v>340</v>
      </c>
      <c r="T390" s="26" t="s">
        <v>340</v>
      </c>
      <c r="U390" s="26" t="s">
        <v>592</v>
      </c>
      <c r="V390" s="26" t="s">
        <v>340</v>
      </c>
      <c r="W390" s="26" t="s">
        <v>340</v>
      </c>
      <c r="X390" s="26" t="s">
        <v>340</v>
      </c>
      <c r="Y390" s="26" t="s">
        <v>340</v>
      </c>
      <c r="Z390" s="26" t="s">
        <v>592</v>
      </c>
      <c r="AA390" s="26" t="s">
        <v>592</v>
      </c>
      <c r="AB390" s="26" t="s">
        <v>40</v>
      </c>
      <c r="AC390" s="26" t="s">
        <v>1488</v>
      </c>
      <c r="AD390" s="26" t="s">
        <v>1488</v>
      </c>
      <c r="AE390" s="26" t="s">
        <v>1488</v>
      </c>
      <c r="AF390" s="26" t="s">
        <v>592</v>
      </c>
      <c r="AG390" s="26" t="s">
        <v>978</v>
      </c>
      <c r="AH390" s="26" t="s">
        <v>592</v>
      </c>
    </row>
    <row r="391" spans="2:34" x14ac:dyDescent="0.45">
      <c r="B391" s="26" t="s">
        <v>1612</v>
      </c>
      <c r="C391" s="26" t="s">
        <v>2733</v>
      </c>
      <c r="D391" s="26" t="s">
        <v>251</v>
      </c>
      <c r="E391" s="26" t="s">
        <v>670</v>
      </c>
      <c r="F391" s="26" t="s">
        <v>325</v>
      </c>
      <c r="G391" s="26" t="s">
        <v>308</v>
      </c>
      <c r="H391" s="26" t="s">
        <v>340</v>
      </c>
      <c r="I391" s="26" t="s">
        <v>42</v>
      </c>
      <c r="J391" s="26" t="s">
        <v>45</v>
      </c>
      <c r="K391" s="26" t="s">
        <v>687</v>
      </c>
      <c r="L391" s="26" t="s">
        <v>340</v>
      </c>
      <c r="M391" s="26" t="s">
        <v>340</v>
      </c>
      <c r="N391" s="26" t="s">
        <v>308</v>
      </c>
      <c r="O391" s="26" t="s">
        <v>340</v>
      </c>
      <c r="P391" s="26" t="s">
        <v>1007</v>
      </c>
      <c r="Q391" s="26" t="s">
        <v>340</v>
      </c>
      <c r="R391" s="26" t="s">
        <v>340</v>
      </c>
      <c r="S391" s="26" t="s">
        <v>340</v>
      </c>
      <c r="T391" s="26" t="s">
        <v>340</v>
      </c>
      <c r="U391" s="26" t="s">
        <v>592</v>
      </c>
      <c r="V391" s="26" t="s">
        <v>340</v>
      </c>
      <c r="W391" s="26" t="s">
        <v>40</v>
      </c>
      <c r="X391" s="26" t="s">
        <v>340</v>
      </c>
      <c r="Y391" s="26" t="s">
        <v>340</v>
      </c>
      <c r="Z391" s="26" t="s">
        <v>592</v>
      </c>
      <c r="AA391" s="26" t="s">
        <v>592</v>
      </c>
      <c r="AB391" s="26" t="s">
        <v>40</v>
      </c>
      <c r="AC391" s="26" t="s">
        <v>1514</v>
      </c>
      <c r="AD391" s="26" t="s">
        <v>1514</v>
      </c>
      <c r="AE391" s="26" t="s">
        <v>1514</v>
      </c>
      <c r="AF391" s="26" t="s">
        <v>592</v>
      </c>
      <c r="AG391" s="26" t="s">
        <v>747</v>
      </c>
      <c r="AH391" s="26" t="s">
        <v>592</v>
      </c>
    </row>
    <row r="392" spans="2:34" x14ac:dyDescent="0.45">
      <c r="B392" s="26" t="s">
        <v>1614</v>
      </c>
      <c r="C392" s="26" t="s">
        <v>1508</v>
      </c>
      <c r="D392" s="26" t="s">
        <v>264</v>
      </c>
      <c r="E392" s="26" t="s">
        <v>617</v>
      </c>
      <c r="F392" s="26" t="s">
        <v>331</v>
      </c>
      <c r="G392" s="26" t="s">
        <v>44</v>
      </c>
      <c r="H392" s="26" t="s">
        <v>340</v>
      </c>
      <c r="I392" s="26" t="s">
        <v>340</v>
      </c>
      <c r="J392" s="26" t="s">
        <v>340</v>
      </c>
      <c r="K392" s="26" t="s">
        <v>340</v>
      </c>
      <c r="L392" s="26" t="s">
        <v>340</v>
      </c>
      <c r="M392" s="26" t="s">
        <v>340</v>
      </c>
      <c r="N392" s="26" t="s">
        <v>47</v>
      </c>
      <c r="O392" s="26" t="s">
        <v>333</v>
      </c>
      <c r="P392" s="26" t="s">
        <v>1509</v>
      </c>
      <c r="Q392" s="26" t="s">
        <v>340</v>
      </c>
      <c r="R392" s="26" t="s">
        <v>40</v>
      </c>
      <c r="S392" s="26" t="s">
        <v>40</v>
      </c>
      <c r="T392" s="26" t="s">
        <v>52</v>
      </c>
      <c r="U392" s="26" t="s">
        <v>940</v>
      </c>
      <c r="V392" s="26" t="s">
        <v>340</v>
      </c>
      <c r="W392" s="26" t="s">
        <v>308</v>
      </c>
      <c r="X392" s="26" t="s">
        <v>308</v>
      </c>
      <c r="Y392" s="26" t="s">
        <v>340</v>
      </c>
      <c r="Z392" s="26" t="s">
        <v>592</v>
      </c>
      <c r="AA392" s="26" t="s">
        <v>592</v>
      </c>
      <c r="AB392" s="26" t="s">
        <v>40</v>
      </c>
      <c r="AC392" s="26" t="s">
        <v>1469</v>
      </c>
      <c r="AD392" s="26" t="s">
        <v>1507</v>
      </c>
      <c r="AE392" s="26" t="s">
        <v>501</v>
      </c>
      <c r="AF392" s="26" t="s">
        <v>592</v>
      </c>
      <c r="AG392" s="26" t="s">
        <v>917</v>
      </c>
      <c r="AH392" s="26" t="s">
        <v>592</v>
      </c>
    </row>
    <row r="393" spans="2:34" x14ac:dyDescent="0.45">
      <c r="B393" s="26" t="s">
        <v>1616</v>
      </c>
      <c r="C393" s="26" t="s">
        <v>1698</v>
      </c>
      <c r="D393" s="26" t="s">
        <v>255</v>
      </c>
      <c r="E393" s="26" t="s">
        <v>610</v>
      </c>
      <c r="F393" s="26" t="s">
        <v>327</v>
      </c>
      <c r="G393" s="26" t="s">
        <v>42</v>
      </c>
      <c r="H393" s="26" t="s">
        <v>340</v>
      </c>
      <c r="I393" s="26" t="s">
        <v>340</v>
      </c>
      <c r="J393" s="26" t="s">
        <v>340</v>
      </c>
      <c r="K393" s="26" t="s">
        <v>340</v>
      </c>
      <c r="L393" s="26" t="s">
        <v>340</v>
      </c>
      <c r="M393" s="26" t="s">
        <v>340</v>
      </c>
      <c r="N393" s="26" t="s">
        <v>340</v>
      </c>
      <c r="O393" s="26" t="s">
        <v>340</v>
      </c>
      <c r="P393" s="26" t="s">
        <v>592</v>
      </c>
      <c r="Q393" s="26" t="s">
        <v>340</v>
      </c>
      <c r="R393" s="26" t="s">
        <v>46</v>
      </c>
      <c r="S393" s="26" t="s">
        <v>41</v>
      </c>
      <c r="T393" s="26" t="s">
        <v>316</v>
      </c>
      <c r="U393" s="26" t="s">
        <v>752</v>
      </c>
      <c r="V393" s="26" t="s">
        <v>340</v>
      </c>
      <c r="W393" s="26" t="s">
        <v>340</v>
      </c>
      <c r="X393" s="26" t="s">
        <v>340</v>
      </c>
      <c r="Y393" s="26" t="s">
        <v>340</v>
      </c>
      <c r="Z393" s="26" t="s">
        <v>592</v>
      </c>
      <c r="AA393" s="26" t="s">
        <v>592</v>
      </c>
      <c r="AB393" s="26" t="s">
        <v>40</v>
      </c>
      <c r="AC393" s="26" t="s">
        <v>481</v>
      </c>
      <c r="AD393" s="26" t="s">
        <v>481</v>
      </c>
      <c r="AE393" s="26" t="s">
        <v>501</v>
      </c>
      <c r="AF393" s="26" t="s">
        <v>592</v>
      </c>
      <c r="AG393" s="26" t="s">
        <v>1019</v>
      </c>
      <c r="AH393" s="26" t="s">
        <v>592</v>
      </c>
    </row>
    <row r="394" spans="2:34" x14ac:dyDescent="0.45">
      <c r="B394" s="26" t="s">
        <v>1618</v>
      </c>
      <c r="C394" s="26" t="s">
        <v>2220</v>
      </c>
      <c r="D394" s="26" t="s">
        <v>254</v>
      </c>
      <c r="E394" s="26" t="s">
        <v>617</v>
      </c>
      <c r="F394" s="26" t="s">
        <v>327</v>
      </c>
      <c r="G394" s="26" t="s">
        <v>40</v>
      </c>
      <c r="H394" s="26" t="s">
        <v>340</v>
      </c>
      <c r="I394" s="26" t="s">
        <v>340</v>
      </c>
      <c r="J394" s="26" t="s">
        <v>340</v>
      </c>
      <c r="K394" s="26" t="s">
        <v>340</v>
      </c>
      <c r="L394" s="26" t="s">
        <v>340</v>
      </c>
      <c r="M394" s="26" t="s">
        <v>340</v>
      </c>
      <c r="N394" s="26" t="s">
        <v>42</v>
      </c>
      <c r="O394" s="26" t="s">
        <v>318</v>
      </c>
      <c r="P394" s="26" t="s">
        <v>2734</v>
      </c>
      <c r="Q394" s="26" t="s">
        <v>340</v>
      </c>
      <c r="R394" s="26" t="s">
        <v>340</v>
      </c>
      <c r="S394" s="26" t="s">
        <v>340</v>
      </c>
      <c r="T394" s="26" t="s">
        <v>340</v>
      </c>
      <c r="U394" s="26" t="s">
        <v>592</v>
      </c>
      <c r="V394" s="26" t="s">
        <v>340</v>
      </c>
      <c r="W394" s="26" t="s">
        <v>340</v>
      </c>
      <c r="X394" s="26" t="s">
        <v>340</v>
      </c>
      <c r="Y394" s="26" t="s">
        <v>340</v>
      </c>
      <c r="Z394" s="26" t="s">
        <v>592</v>
      </c>
      <c r="AA394" s="26" t="s">
        <v>592</v>
      </c>
      <c r="AB394" s="26" t="s">
        <v>40</v>
      </c>
      <c r="AC394" s="26" t="s">
        <v>488</v>
      </c>
      <c r="AD394" s="26" t="s">
        <v>488</v>
      </c>
      <c r="AE394" s="26" t="s">
        <v>488</v>
      </c>
      <c r="AF394" s="26" t="s">
        <v>592</v>
      </c>
      <c r="AG394" s="26" t="s">
        <v>972</v>
      </c>
      <c r="AH394" s="26" t="s">
        <v>592</v>
      </c>
    </row>
    <row r="395" spans="2:34" x14ac:dyDescent="0.45">
      <c r="B395" s="26" t="s">
        <v>1621</v>
      </c>
      <c r="C395" s="26" t="s">
        <v>1704</v>
      </c>
      <c r="D395" s="26" t="s">
        <v>240</v>
      </c>
      <c r="E395" s="26" t="s">
        <v>617</v>
      </c>
      <c r="F395" s="26" t="s">
        <v>327</v>
      </c>
      <c r="G395" s="26" t="s">
        <v>42</v>
      </c>
      <c r="H395" s="26" t="s">
        <v>340</v>
      </c>
      <c r="I395" s="26" t="s">
        <v>340</v>
      </c>
      <c r="J395" s="26" t="s">
        <v>340</v>
      </c>
      <c r="K395" s="26" t="s">
        <v>340</v>
      </c>
      <c r="L395" s="26" t="s">
        <v>340</v>
      </c>
      <c r="M395" s="26" t="s">
        <v>340</v>
      </c>
      <c r="N395" s="26" t="s">
        <v>40</v>
      </c>
      <c r="O395" s="26" t="s">
        <v>316</v>
      </c>
      <c r="P395" s="26" t="s">
        <v>1221</v>
      </c>
      <c r="Q395" s="26" t="s">
        <v>340</v>
      </c>
      <c r="R395" s="26" t="s">
        <v>340</v>
      </c>
      <c r="S395" s="26" t="s">
        <v>340</v>
      </c>
      <c r="T395" s="26" t="s">
        <v>340</v>
      </c>
      <c r="U395" s="26" t="s">
        <v>592</v>
      </c>
      <c r="V395" s="26" t="s">
        <v>340</v>
      </c>
      <c r="W395" s="26" t="s">
        <v>340</v>
      </c>
      <c r="X395" s="26" t="s">
        <v>340</v>
      </c>
      <c r="Y395" s="26" t="s">
        <v>340</v>
      </c>
      <c r="Z395" s="26" t="s">
        <v>592</v>
      </c>
      <c r="AA395" s="26" t="s">
        <v>592</v>
      </c>
      <c r="AB395" s="26" t="s">
        <v>40</v>
      </c>
      <c r="AC395" s="26" t="s">
        <v>1488</v>
      </c>
      <c r="AD395" s="26" t="s">
        <v>1488</v>
      </c>
      <c r="AE395" s="26" t="s">
        <v>1488</v>
      </c>
      <c r="AF395" s="26" t="s">
        <v>592</v>
      </c>
      <c r="AG395" s="26" t="s">
        <v>982</v>
      </c>
      <c r="AH395" s="26" t="s">
        <v>592</v>
      </c>
    </row>
    <row r="396" spans="2:34" x14ac:dyDescent="0.45">
      <c r="B396" s="26" t="s">
        <v>1623</v>
      </c>
      <c r="C396" s="26" t="s">
        <v>1518</v>
      </c>
      <c r="D396" s="26" t="s">
        <v>229</v>
      </c>
      <c r="E396" s="26" t="s">
        <v>770</v>
      </c>
      <c r="F396" s="26" t="s">
        <v>333</v>
      </c>
      <c r="G396" s="26" t="s">
        <v>41</v>
      </c>
      <c r="H396" s="26" t="s">
        <v>41</v>
      </c>
      <c r="I396" s="26" t="s">
        <v>340</v>
      </c>
      <c r="J396" s="26" t="s">
        <v>340</v>
      </c>
      <c r="K396" s="26" t="s">
        <v>340</v>
      </c>
      <c r="L396" s="26" t="s">
        <v>340</v>
      </c>
      <c r="M396" s="26" t="s">
        <v>340</v>
      </c>
      <c r="N396" s="26" t="s">
        <v>340</v>
      </c>
      <c r="O396" s="26" t="s">
        <v>340</v>
      </c>
      <c r="P396" s="26" t="s">
        <v>592</v>
      </c>
      <c r="Q396" s="26" t="s">
        <v>340</v>
      </c>
      <c r="R396" s="26" t="s">
        <v>53</v>
      </c>
      <c r="S396" s="26" t="s">
        <v>40</v>
      </c>
      <c r="T396" s="26" t="s">
        <v>52</v>
      </c>
      <c r="U396" s="26" t="s">
        <v>940</v>
      </c>
      <c r="V396" s="26" t="s">
        <v>340</v>
      </c>
      <c r="W396" s="26" t="s">
        <v>340</v>
      </c>
      <c r="X396" s="26" t="s">
        <v>340</v>
      </c>
      <c r="Y396" s="26" t="s">
        <v>340</v>
      </c>
      <c r="Z396" s="26" t="s">
        <v>592</v>
      </c>
      <c r="AA396" s="26" t="s">
        <v>592</v>
      </c>
      <c r="AB396" s="26" t="s">
        <v>40</v>
      </c>
      <c r="AC396" s="26" t="s">
        <v>1458</v>
      </c>
      <c r="AD396" s="26" t="s">
        <v>1458</v>
      </c>
      <c r="AE396" s="26" t="s">
        <v>1519</v>
      </c>
      <c r="AF396" s="26" t="s">
        <v>592</v>
      </c>
      <c r="AG396" s="26" t="s">
        <v>776</v>
      </c>
      <c r="AH396" s="26" t="s">
        <v>592</v>
      </c>
    </row>
    <row r="397" spans="2:34" x14ac:dyDescent="0.45">
      <c r="B397" s="26" t="s">
        <v>1625</v>
      </c>
      <c r="C397" s="26" t="s">
        <v>1993</v>
      </c>
      <c r="D397" s="26" t="s">
        <v>242</v>
      </c>
      <c r="E397" s="26" t="s">
        <v>610</v>
      </c>
      <c r="F397" s="26" t="s">
        <v>326</v>
      </c>
      <c r="G397" s="26" t="s">
        <v>41</v>
      </c>
      <c r="H397" s="26" t="s">
        <v>340</v>
      </c>
      <c r="I397" s="26" t="s">
        <v>340</v>
      </c>
      <c r="J397" s="26" t="s">
        <v>340</v>
      </c>
      <c r="K397" s="26" t="s">
        <v>340</v>
      </c>
      <c r="L397" s="26" t="s">
        <v>340</v>
      </c>
      <c r="M397" s="26" t="s">
        <v>340</v>
      </c>
      <c r="N397" s="26" t="s">
        <v>340</v>
      </c>
      <c r="O397" s="26" t="s">
        <v>340</v>
      </c>
      <c r="P397" s="26" t="s">
        <v>592</v>
      </c>
      <c r="Q397" s="26" t="s">
        <v>340</v>
      </c>
      <c r="R397" s="26" t="s">
        <v>42</v>
      </c>
      <c r="S397" s="26" t="s">
        <v>40</v>
      </c>
      <c r="T397" s="26" t="s">
        <v>325</v>
      </c>
      <c r="U397" s="26" t="s">
        <v>999</v>
      </c>
      <c r="V397" s="26" t="s">
        <v>340</v>
      </c>
      <c r="W397" s="26" t="s">
        <v>340</v>
      </c>
      <c r="X397" s="26" t="s">
        <v>340</v>
      </c>
      <c r="Y397" s="26" t="s">
        <v>340</v>
      </c>
      <c r="Z397" s="26" t="s">
        <v>592</v>
      </c>
      <c r="AA397" s="26" t="s">
        <v>592</v>
      </c>
      <c r="AB397" s="26" t="s">
        <v>40</v>
      </c>
      <c r="AC397" s="26" t="s">
        <v>1469</v>
      </c>
      <c r="AD397" s="26" t="s">
        <v>1469</v>
      </c>
      <c r="AE397" s="26" t="s">
        <v>501</v>
      </c>
      <c r="AF397" s="26" t="s">
        <v>592</v>
      </c>
      <c r="AG397" s="26" t="s">
        <v>987</v>
      </c>
      <c r="AH397" s="26" t="s">
        <v>592</v>
      </c>
    </row>
    <row r="398" spans="2:34" x14ac:dyDescent="0.45">
      <c r="B398" s="26" t="s">
        <v>1627</v>
      </c>
      <c r="C398" s="26" t="s">
        <v>1521</v>
      </c>
      <c r="D398" s="26" t="s">
        <v>723</v>
      </c>
      <c r="E398" s="26" t="s">
        <v>617</v>
      </c>
      <c r="F398" s="26" t="s">
        <v>331</v>
      </c>
      <c r="G398" s="26" t="s">
        <v>44</v>
      </c>
      <c r="H398" s="26" t="s">
        <v>340</v>
      </c>
      <c r="I398" s="26" t="s">
        <v>340</v>
      </c>
      <c r="J398" s="26" t="s">
        <v>340</v>
      </c>
      <c r="K398" s="26" t="s">
        <v>340</v>
      </c>
      <c r="L398" s="26" t="s">
        <v>340</v>
      </c>
      <c r="M398" s="26" t="s">
        <v>340</v>
      </c>
      <c r="N398" s="26" t="s">
        <v>42</v>
      </c>
      <c r="O398" s="26" t="s">
        <v>42</v>
      </c>
      <c r="P398" s="26" t="s">
        <v>1138</v>
      </c>
      <c r="Q398" s="26" t="s">
        <v>340</v>
      </c>
      <c r="R398" s="26" t="s">
        <v>53</v>
      </c>
      <c r="S398" s="26" t="s">
        <v>41</v>
      </c>
      <c r="T398" s="26" t="s">
        <v>318</v>
      </c>
      <c r="U398" s="26" t="s">
        <v>1178</v>
      </c>
      <c r="V398" s="26" t="s">
        <v>340</v>
      </c>
      <c r="W398" s="26" t="s">
        <v>340</v>
      </c>
      <c r="X398" s="26" t="s">
        <v>340</v>
      </c>
      <c r="Y398" s="26" t="s">
        <v>340</v>
      </c>
      <c r="Z398" s="26" t="s">
        <v>592</v>
      </c>
      <c r="AA398" s="26" t="s">
        <v>592</v>
      </c>
      <c r="AB398" s="26" t="s">
        <v>40</v>
      </c>
      <c r="AC398" s="26" t="s">
        <v>2735</v>
      </c>
      <c r="AD398" s="26" t="s">
        <v>2735</v>
      </c>
      <c r="AE398" s="26" t="s">
        <v>1441</v>
      </c>
      <c r="AF398" s="26" t="s">
        <v>592</v>
      </c>
      <c r="AG398" s="26" t="s">
        <v>673</v>
      </c>
      <c r="AH398" s="26" t="s">
        <v>592</v>
      </c>
    </row>
    <row r="399" spans="2:34" x14ac:dyDescent="0.45">
      <c r="B399" s="26" t="s">
        <v>1630</v>
      </c>
      <c r="C399" s="26" t="s">
        <v>1720</v>
      </c>
      <c r="D399" s="26" t="s">
        <v>588</v>
      </c>
      <c r="E399" s="26" t="s">
        <v>770</v>
      </c>
      <c r="F399" s="26" t="s">
        <v>329</v>
      </c>
      <c r="G399" s="26" t="s">
        <v>41</v>
      </c>
      <c r="H399" s="26" t="s">
        <v>40</v>
      </c>
      <c r="I399" s="26" t="s">
        <v>340</v>
      </c>
      <c r="J399" s="26" t="s">
        <v>340</v>
      </c>
      <c r="K399" s="26" t="s">
        <v>340</v>
      </c>
      <c r="L399" s="26" t="s">
        <v>340</v>
      </c>
      <c r="M399" s="26" t="s">
        <v>340</v>
      </c>
      <c r="N399" s="26" t="s">
        <v>340</v>
      </c>
      <c r="O399" s="26" t="s">
        <v>340</v>
      </c>
      <c r="P399" s="26" t="s">
        <v>592</v>
      </c>
      <c r="Q399" s="26" t="s">
        <v>340</v>
      </c>
      <c r="R399" s="26" t="s">
        <v>41</v>
      </c>
      <c r="S399" s="26" t="s">
        <v>41</v>
      </c>
      <c r="T399" s="26" t="s">
        <v>318</v>
      </c>
      <c r="U399" s="26" t="s">
        <v>1178</v>
      </c>
      <c r="V399" s="26" t="s">
        <v>340</v>
      </c>
      <c r="W399" s="26" t="s">
        <v>308</v>
      </c>
      <c r="X399" s="26" t="s">
        <v>340</v>
      </c>
      <c r="Y399" s="26" t="s">
        <v>340</v>
      </c>
      <c r="Z399" s="26" t="s">
        <v>592</v>
      </c>
      <c r="AA399" s="26" t="s">
        <v>592</v>
      </c>
      <c r="AB399" s="26" t="s">
        <v>40</v>
      </c>
      <c r="AC399" s="26" t="s">
        <v>484</v>
      </c>
      <c r="AD399" s="26" t="s">
        <v>484</v>
      </c>
      <c r="AE399" s="26" t="s">
        <v>417</v>
      </c>
      <c r="AF399" s="26" t="s">
        <v>592</v>
      </c>
      <c r="AG399" s="26" t="s">
        <v>614</v>
      </c>
      <c r="AH399" s="26" t="s">
        <v>592</v>
      </c>
    </row>
    <row r="400" spans="2:34" x14ac:dyDescent="0.45">
      <c r="B400" s="26" t="s">
        <v>1632</v>
      </c>
      <c r="C400" s="26" t="s">
        <v>1586</v>
      </c>
      <c r="D400" s="26" t="s">
        <v>267</v>
      </c>
      <c r="E400" s="26" t="s">
        <v>610</v>
      </c>
      <c r="F400" s="26" t="s">
        <v>335</v>
      </c>
      <c r="G400" s="26" t="s">
        <v>41</v>
      </c>
      <c r="H400" s="26" t="s">
        <v>340</v>
      </c>
      <c r="I400" s="26" t="s">
        <v>340</v>
      </c>
      <c r="J400" s="26" t="s">
        <v>340</v>
      </c>
      <c r="K400" s="26" t="s">
        <v>340</v>
      </c>
      <c r="L400" s="26" t="s">
        <v>340</v>
      </c>
      <c r="M400" s="26" t="s">
        <v>340</v>
      </c>
      <c r="N400" s="26" t="s">
        <v>340</v>
      </c>
      <c r="O400" s="26" t="s">
        <v>340</v>
      </c>
      <c r="P400" s="26" t="s">
        <v>592</v>
      </c>
      <c r="Q400" s="26" t="s">
        <v>340</v>
      </c>
      <c r="R400" s="26" t="s">
        <v>40</v>
      </c>
      <c r="S400" s="26" t="s">
        <v>40</v>
      </c>
      <c r="T400" s="26" t="s">
        <v>326</v>
      </c>
      <c r="U400" s="26" t="s">
        <v>1422</v>
      </c>
      <c r="V400" s="26" t="s">
        <v>340</v>
      </c>
      <c r="W400" s="26" t="s">
        <v>340</v>
      </c>
      <c r="X400" s="26" t="s">
        <v>340</v>
      </c>
      <c r="Y400" s="26" t="s">
        <v>340</v>
      </c>
      <c r="Z400" s="26" t="s">
        <v>592</v>
      </c>
      <c r="AA400" s="26" t="s">
        <v>592</v>
      </c>
      <c r="AB400" s="26" t="s">
        <v>40</v>
      </c>
      <c r="AC400" s="26" t="s">
        <v>1443</v>
      </c>
      <c r="AD400" s="26" t="s">
        <v>1443</v>
      </c>
      <c r="AE400" s="26" t="s">
        <v>417</v>
      </c>
      <c r="AF400" s="26" t="s">
        <v>592</v>
      </c>
      <c r="AG400" s="26" t="s">
        <v>862</v>
      </c>
      <c r="AH400" s="26" t="s">
        <v>592</v>
      </c>
    </row>
    <row r="401" spans="2:34" x14ac:dyDescent="0.45">
      <c r="B401" s="26" t="s">
        <v>621</v>
      </c>
      <c r="C401" s="26" t="s">
        <v>1523</v>
      </c>
      <c r="D401" s="26" t="s">
        <v>258</v>
      </c>
      <c r="E401" s="26" t="s">
        <v>610</v>
      </c>
      <c r="F401" s="26" t="s">
        <v>329</v>
      </c>
      <c r="G401" s="26" t="s">
        <v>43</v>
      </c>
      <c r="H401" s="26" t="s">
        <v>340</v>
      </c>
      <c r="I401" s="26" t="s">
        <v>340</v>
      </c>
      <c r="J401" s="26" t="s">
        <v>340</v>
      </c>
      <c r="K401" s="26" t="s">
        <v>340</v>
      </c>
      <c r="L401" s="26" t="s">
        <v>340</v>
      </c>
      <c r="M401" s="26" t="s">
        <v>340</v>
      </c>
      <c r="N401" s="26" t="s">
        <v>340</v>
      </c>
      <c r="O401" s="26" t="s">
        <v>340</v>
      </c>
      <c r="P401" s="26" t="s">
        <v>592</v>
      </c>
      <c r="Q401" s="26" t="s">
        <v>340</v>
      </c>
      <c r="R401" s="26" t="s">
        <v>53</v>
      </c>
      <c r="S401" s="26" t="s">
        <v>53</v>
      </c>
      <c r="T401" s="26" t="s">
        <v>318</v>
      </c>
      <c r="U401" s="26" t="s">
        <v>686</v>
      </c>
      <c r="V401" s="26" t="s">
        <v>340</v>
      </c>
      <c r="W401" s="26" t="s">
        <v>340</v>
      </c>
      <c r="X401" s="26" t="s">
        <v>340</v>
      </c>
      <c r="Y401" s="26" t="s">
        <v>340</v>
      </c>
      <c r="Z401" s="26" t="s">
        <v>592</v>
      </c>
      <c r="AA401" s="26" t="s">
        <v>592</v>
      </c>
      <c r="AB401" s="26" t="s">
        <v>40</v>
      </c>
      <c r="AC401" s="26" t="s">
        <v>1402</v>
      </c>
      <c r="AD401" s="26" t="s">
        <v>1402</v>
      </c>
      <c r="AE401" s="26" t="s">
        <v>1441</v>
      </c>
      <c r="AF401" s="26" t="s">
        <v>592</v>
      </c>
      <c r="AG401" s="26" t="s">
        <v>1099</v>
      </c>
      <c r="AH401" s="26" t="s">
        <v>592</v>
      </c>
    </row>
    <row r="402" spans="2:34" x14ac:dyDescent="0.45">
      <c r="B402" s="26" t="s">
        <v>1635</v>
      </c>
      <c r="C402" s="26" t="s">
        <v>1527</v>
      </c>
      <c r="D402" s="26" t="s">
        <v>239</v>
      </c>
      <c r="E402" s="26" t="s">
        <v>610</v>
      </c>
      <c r="F402" s="26" t="s">
        <v>337</v>
      </c>
      <c r="G402" s="26" t="s">
        <v>53</v>
      </c>
      <c r="H402" s="26" t="s">
        <v>40</v>
      </c>
      <c r="I402" s="26" t="s">
        <v>340</v>
      </c>
      <c r="J402" s="26" t="s">
        <v>340</v>
      </c>
      <c r="K402" s="26" t="s">
        <v>340</v>
      </c>
      <c r="L402" s="26" t="s">
        <v>340</v>
      </c>
      <c r="M402" s="26" t="s">
        <v>340</v>
      </c>
      <c r="N402" s="26" t="s">
        <v>308</v>
      </c>
      <c r="O402" s="26" t="s">
        <v>49</v>
      </c>
      <c r="P402" s="26" t="s">
        <v>1382</v>
      </c>
      <c r="Q402" s="26" t="s">
        <v>340</v>
      </c>
      <c r="R402" s="26" t="s">
        <v>308</v>
      </c>
      <c r="S402" s="26" t="s">
        <v>308</v>
      </c>
      <c r="T402" s="26" t="s">
        <v>42</v>
      </c>
      <c r="U402" s="26" t="s">
        <v>724</v>
      </c>
      <c r="V402" s="26" t="s">
        <v>340</v>
      </c>
      <c r="W402" s="26" t="s">
        <v>340</v>
      </c>
      <c r="X402" s="26" t="s">
        <v>340</v>
      </c>
      <c r="Y402" s="26" t="s">
        <v>340</v>
      </c>
      <c r="Z402" s="26" t="s">
        <v>592</v>
      </c>
      <c r="AA402" s="26" t="s">
        <v>592</v>
      </c>
      <c r="AB402" s="26" t="s">
        <v>40</v>
      </c>
      <c r="AC402" s="26" t="s">
        <v>1483</v>
      </c>
      <c r="AD402" s="26" t="s">
        <v>1483</v>
      </c>
      <c r="AE402" s="26" t="s">
        <v>1484</v>
      </c>
      <c r="AF402" s="26" t="s">
        <v>592</v>
      </c>
      <c r="AG402" s="26" t="s">
        <v>1145</v>
      </c>
      <c r="AH402" s="26" t="s">
        <v>592</v>
      </c>
    </row>
    <row r="403" spans="2:34" x14ac:dyDescent="0.45">
      <c r="B403" s="26" t="s">
        <v>1637</v>
      </c>
      <c r="C403" s="26" t="s">
        <v>1603</v>
      </c>
      <c r="D403" s="26" t="s">
        <v>229</v>
      </c>
      <c r="E403" s="26" t="s">
        <v>1204</v>
      </c>
      <c r="F403" s="26" t="s">
        <v>335</v>
      </c>
      <c r="G403" s="26" t="s">
        <v>44</v>
      </c>
      <c r="H403" s="26" t="s">
        <v>308</v>
      </c>
      <c r="I403" s="26" t="s">
        <v>340</v>
      </c>
      <c r="J403" s="26" t="s">
        <v>340</v>
      </c>
      <c r="K403" s="26" t="s">
        <v>340</v>
      </c>
      <c r="L403" s="26" t="s">
        <v>340</v>
      </c>
      <c r="M403" s="26" t="s">
        <v>340</v>
      </c>
      <c r="N403" s="26" t="s">
        <v>41</v>
      </c>
      <c r="O403" s="26" t="s">
        <v>52</v>
      </c>
      <c r="P403" s="26" t="s">
        <v>724</v>
      </c>
      <c r="Q403" s="26" t="s">
        <v>340</v>
      </c>
      <c r="R403" s="26" t="s">
        <v>40</v>
      </c>
      <c r="S403" s="26" t="s">
        <v>308</v>
      </c>
      <c r="T403" s="26" t="s">
        <v>53</v>
      </c>
      <c r="U403" s="26" t="s">
        <v>782</v>
      </c>
      <c r="V403" s="26" t="s">
        <v>340</v>
      </c>
      <c r="W403" s="26" t="s">
        <v>340</v>
      </c>
      <c r="X403" s="26" t="s">
        <v>340</v>
      </c>
      <c r="Y403" s="26" t="s">
        <v>340</v>
      </c>
      <c r="Z403" s="26" t="s">
        <v>592</v>
      </c>
      <c r="AA403" s="26" t="s">
        <v>592</v>
      </c>
      <c r="AB403" s="26" t="s">
        <v>40</v>
      </c>
      <c r="AC403" s="26" t="s">
        <v>1500</v>
      </c>
      <c r="AD403" s="26" t="s">
        <v>1500</v>
      </c>
      <c r="AE403" s="26" t="s">
        <v>1502</v>
      </c>
      <c r="AF403" s="26" t="s">
        <v>592</v>
      </c>
      <c r="AG403" s="26" t="s">
        <v>911</v>
      </c>
      <c r="AH403" s="26" t="s">
        <v>592</v>
      </c>
    </row>
    <row r="404" spans="2:34" x14ac:dyDescent="0.45">
      <c r="B404" s="26" t="s">
        <v>54</v>
      </c>
      <c r="C404" s="26" t="s">
        <v>593</v>
      </c>
      <c r="D404" s="26" t="s">
        <v>55</v>
      </c>
      <c r="E404" s="26" t="s">
        <v>594</v>
      </c>
      <c r="F404" s="26" t="s">
        <v>595</v>
      </c>
      <c r="G404" s="26" t="s">
        <v>56</v>
      </c>
      <c r="H404" s="26" t="s">
        <v>596</v>
      </c>
      <c r="I404" s="26" t="s">
        <v>64</v>
      </c>
      <c r="J404" s="26" t="s">
        <v>65</v>
      </c>
      <c r="K404" s="26" t="s">
        <v>58</v>
      </c>
      <c r="L404" s="26" t="s">
        <v>66</v>
      </c>
      <c r="M404" s="26" t="s">
        <v>67</v>
      </c>
      <c r="N404" s="26" t="s">
        <v>65</v>
      </c>
      <c r="O404" s="26" t="s">
        <v>58</v>
      </c>
      <c r="P404" s="26" t="s">
        <v>69</v>
      </c>
      <c r="Q404" s="26" t="s">
        <v>66</v>
      </c>
      <c r="R404" s="26" t="s">
        <v>597</v>
      </c>
      <c r="S404" s="26" t="s">
        <v>598</v>
      </c>
      <c r="T404" s="26" t="s">
        <v>58</v>
      </c>
      <c r="U404" s="26" t="s">
        <v>599</v>
      </c>
      <c r="V404" s="26" t="s">
        <v>66</v>
      </c>
      <c r="W404" s="26" t="s">
        <v>157</v>
      </c>
      <c r="X404" s="26" t="s">
        <v>62</v>
      </c>
      <c r="Y404" s="26" t="s">
        <v>66</v>
      </c>
      <c r="Z404" s="26" t="s">
        <v>147</v>
      </c>
      <c r="AA404" s="26" t="s">
        <v>600</v>
      </c>
      <c r="AB404" s="26" t="s">
        <v>601</v>
      </c>
      <c r="AC404" s="26" t="s">
        <v>602</v>
      </c>
      <c r="AD404" s="26" t="s">
        <v>603</v>
      </c>
      <c r="AE404" s="26" t="s">
        <v>604</v>
      </c>
      <c r="AF404" s="26" t="s">
        <v>605</v>
      </c>
      <c r="AG404" s="26" t="s">
        <v>606</v>
      </c>
      <c r="AH404" s="26" t="s">
        <v>607</v>
      </c>
    </row>
    <row r="405" spans="2:34" x14ac:dyDescent="0.45">
      <c r="B405" s="26" t="s">
        <v>1639</v>
      </c>
      <c r="C405" s="26" t="s">
        <v>1530</v>
      </c>
      <c r="D405" s="26" t="s">
        <v>590</v>
      </c>
      <c r="E405" s="26" t="s">
        <v>770</v>
      </c>
      <c r="F405" s="26" t="s">
        <v>327</v>
      </c>
      <c r="G405" s="26" t="s">
        <v>53</v>
      </c>
      <c r="H405" s="26" t="s">
        <v>41</v>
      </c>
      <c r="I405" s="26" t="s">
        <v>340</v>
      </c>
      <c r="J405" s="26" t="s">
        <v>340</v>
      </c>
      <c r="K405" s="26" t="s">
        <v>340</v>
      </c>
      <c r="L405" s="26" t="s">
        <v>340</v>
      </c>
      <c r="M405" s="26" t="s">
        <v>340</v>
      </c>
      <c r="N405" s="26" t="s">
        <v>340</v>
      </c>
      <c r="O405" s="26" t="s">
        <v>340</v>
      </c>
      <c r="P405" s="26" t="s">
        <v>592</v>
      </c>
      <c r="Q405" s="26" t="s">
        <v>340</v>
      </c>
      <c r="R405" s="26" t="s">
        <v>42</v>
      </c>
      <c r="S405" s="26" t="s">
        <v>41</v>
      </c>
      <c r="T405" s="26" t="s">
        <v>318</v>
      </c>
      <c r="U405" s="26" t="s">
        <v>1178</v>
      </c>
      <c r="V405" s="26" t="s">
        <v>340</v>
      </c>
      <c r="W405" s="26" t="s">
        <v>340</v>
      </c>
      <c r="X405" s="26" t="s">
        <v>340</v>
      </c>
      <c r="Y405" s="26" t="s">
        <v>340</v>
      </c>
      <c r="Z405" s="26" t="s">
        <v>592</v>
      </c>
      <c r="AA405" s="26" t="s">
        <v>592</v>
      </c>
      <c r="AB405" s="26" t="s">
        <v>40</v>
      </c>
      <c r="AC405" s="26" t="s">
        <v>484</v>
      </c>
      <c r="AD405" s="26" t="s">
        <v>484</v>
      </c>
      <c r="AE405" s="26" t="s">
        <v>417</v>
      </c>
      <c r="AF405" s="26" t="s">
        <v>592</v>
      </c>
      <c r="AG405" s="26" t="s">
        <v>822</v>
      </c>
      <c r="AH405" s="26" t="s">
        <v>592</v>
      </c>
    </row>
    <row r="406" spans="2:34" x14ac:dyDescent="0.45">
      <c r="B406" s="26" t="s">
        <v>1641</v>
      </c>
      <c r="C406" s="26" t="s">
        <v>1534</v>
      </c>
      <c r="D406" s="26" t="s">
        <v>588</v>
      </c>
      <c r="E406" s="26" t="s">
        <v>670</v>
      </c>
      <c r="F406" s="26" t="s">
        <v>347</v>
      </c>
      <c r="G406" s="26" t="s">
        <v>53</v>
      </c>
      <c r="H406" s="26" t="s">
        <v>40</v>
      </c>
      <c r="I406" s="26" t="s">
        <v>729</v>
      </c>
      <c r="J406" s="26" t="s">
        <v>611</v>
      </c>
      <c r="K406" s="26" t="s">
        <v>1447</v>
      </c>
      <c r="L406" s="26" t="s">
        <v>340</v>
      </c>
      <c r="M406" s="26" t="s">
        <v>53</v>
      </c>
      <c r="N406" s="26" t="s">
        <v>53</v>
      </c>
      <c r="O406" s="26" t="s">
        <v>691</v>
      </c>
      <c r="P406" s="26" t="s">
        <v>1184</v>
      </c>
      <c r="Q406" s="26" t="s">
        <v>340</v>
      </c>
      <c r="R406" s="26" t="s">
        <v>340</v>
      </c>
      <c r="S406" s="26" t="s">
        <v>340</v>
      </c>
      <c r="T406" s="26" t="s">
        <v>340</v>
      </c>
      <c r="U406" s="26" t="s">
        <v>592</v>
      </c>
      <c r="V406" s="26" t="s">
        <v>340</v>
      </c>
      <c r="W406" s="26" t="s">
        <v>308</v>
      </c>
      <c r="X406" s="26" t="s">
        <v>308</v>
      </c>
      <c r="Y406" s="26" t="s">
        <v>340</v>
      </c>
      <c r="Z406" s="26" t="s">
        <v>592</v>
      </c>
      <c r="AA406" s="26" t="s">
        <v>592</v>
      </c>
      <c r="AB406" s="26" t="s">
        <v>40</v>
      </c>
      <c r="AC406" s="26" t="s">
        <v>1488</v>
      </c>
      <c r="AD406" s="26" t="s">
        <v>1330</v>
      </c>
      <c r="AE406" s="26" t="s">
        <v>2214</v>
      </c>
      <c r="AF406" s="26" t="s">
        <v>592</v>
      </c>
      <c r="AG406" s="26" t="s">
        <v>682</v>
      </c>
      <c r="AH406" s="26" t="s">
        <v>592</v>
      </c>
    </row>
    <row r="407" spans="2:34" x14ac:dyDescent="0.45">
      <c r="B407" s="26" t="s">
        <v>1644</v>
      </c>
      <c r="C407" s="26" t="s">
        <v>1611</v>
      </c>
      <c r="D407" s="26" t="s">
        <v>245</v>
      </c>
      <c r="E407" s="26" t="s">
        <v>770</v>
      </c>
      <c r="F407" s="26" t="s">
        <v>333</v>
      </c>
      <c r="G407" s="26" t="s">
        <v>44</v>
      </c>
      <c r="H407" s="26" t="s">
        <v>40</v>
      </c>
      <c r="I407" s="26" t="s">
        <v>340</v>
      </c>
      <c r="J407" s="26" t="s">
        <v>340</v>
      </c>
      <c r="K407" s="26" t="s">
        <v>340</v>
      </c>
      <c r="L407" s="26" t="s">
        <v>340</v>
      </c>
      <c r="M407" s="26" t="s">
        <v>340</v>
      </c>
      <c r="N407" s="26" t="s">
        <v>340</v>
      </c>
      <c r="O407" s="26" t="s">
        <v>340</v>
      </c>
      <c r="P407" s="26" t="s">
        <v>592</v>
      </c>
      <c r="Q407" s="26" t="s">
        <v>340</v>
      </c>
      <c r="R407" s="26" t="s">
        <v>47</v>
      </c>
      <c r="S407" s="26" t="s">
        <v>42</v>
      </c>
      <c r="T407" s="26" t="s">
        <v>327</v>
      </c>
      <c r="U407" s="26" t="s">
        <v>1410</v>
      </c>
      <c r="V407" s="26" t="s">
        <v>340</v>
      </c>
      <c r="W407" s="26" t="s">
        <v>340</v>
      </c>
      <c r="X407" s="26" t="s">
        <v>340</v>
      </c>
      <c r="Y407" s="26" t="s">
        <v>340</v>
      </c>
      <c r="Z407" s="26" t="s">
        <v>592</v>
      </c>
      <c r="AA407" s="26" t="s">
        <v>592</v>
      </c>
      <c r="AB407" s="26" t="s">
        <v>40</v>
      </c>
      <c r="AC407" s="26" t="s">
        <v>1373</v>
      </c>
      <c r="AD407" s="26" t="s">
        <v>1373</v>
      </c>
      <c r="AE407" s="26" t="s">
        <v>2215</v>
      </c>
      <c r="AF407" s="26" t="s">
        <v>592</v>
      </c>
      <c r="AG407" s="26" t="s">
        <v>898</v>
      </c>
      <c r="AH407" s="26" t="s">
        <v>592</v>
      </c>
    </row>
    <row r="408" spans="2:34" x14ac:dyDescent="0.45">
      <c r="B408" s="26" t="s">
        <v>1646</v>
      </c>
      <c r="C408" s="26" t="s">
        <v>1613</v>
      </c>
      <c r="D408" s="26" t="s">
        <v>229</v>
      </c>
      <c r="E408" s="26" t="s">
        <v>610</v>
      </c>
      <c r="F408" s="26" t="s">
        <v>336</v>
      </c>
      <c r="G408" s="26" t="s">
        <v>44</v>
      </c>
      <c r="H408" s="26" t="s">
        <v>308</v>
      </c>
      <c r="I408" s="26" t="s">
        <v>340</v>
      </c>
      <c r="J408" s="26" t="s">
        <v>340</v>
      </c>
      <c r="K408" s="26" t="s">
        <v>340</v>
      </c>
      <c r="L408" s="26" t="s">
        <v>340</v>
      </c>
      <c r="M408" s="26" t="s">
        <v>340</v>
      </c>
      <c r="N408" s="26" t="s">
        <v>340</v>
      </c>
      <c r="O408" s="26" t="s">
        <v>340</v>
      </c>
      <c r="P408" s="26" t="s">
        <v>592</v>
      </c>
      <c r="Q408" s="26" t="s">
        <v>340</v>
      </c>
      <c r="R408" s="26" t="s">
        <v>53</v>
      </c>
      <c r="S408" s="26" t="s">
        <v>41</v>
      </c>
      <c r="T408" s="26" t="s">
        <v>323</v>
      </c>
      <c r="U408" s="26" t="s">
        <v>1169</v>
      </c>
      <c r="V408" s="26" t="s">
        <v>340</v>
      </c>
      <c r="W408" s="26" t="s">
        <v>340</v>
      </c>
      <c r="X408" s="26" t="s">
        <v>340</v>
      </c>
      <c r="Y408" s="26" t="s">
        <v>340</v>
      </c>
      <c r="Z408" s="26" t="s">
        <v>592</v>
      </c>
      <c r="AA408" s="26" t="s">
        <v>592</v>
      </c>
      <c r="AB408" s="26" t="s">
        <v>40</v>
      </c>
      <c r="AC408" s="26" t="s">
        <v>1416</v>
      </c>
      <c r="AD408" s="26" t="s">
        <v>1416</v>
      </c>
      <c r="AE408" s="26" t="s">
        <v>1450</v>
      </c>
      <c r="AF408" s="26" t="s">
        <v>592</v>
      </c>
      <c r="AG408" s="26" t="s">
        <v>1131</v>
      </c>
      <c r="AH408" s="26" t="s">
        <v>592</v>
      </c>
    </row>
    <row r="409" spans="2:34" x14ac:dyDescent="0.45">
      <c r="B409" s="26" t="s">
        <v>698</v>
      </c>
      <c r="C409" s="26" t="s">
        <v>1539</v>
      </c>
      <c r="D409" s="26" t="s">
        <v>589</v>
      </c>
      <c r="E409" s="26" t="s">
        <v>770</v>
      </c>
      <c r="F409" s="26" t="s">
        <v>329</v>
      </c>
      <c r="G409" s="26" t="s">
        <v>308</v>
      </c>
      <c r="H409" s="26" t="s">
        <v>308</v>
      </c>
      <c r="I409" s="26" t="s">
        <v>340</v>
      </c>
      <c r="J409" s="26" t="s">
        <v>340</v>
      </c>
      <c r="K409" s="26" t="s">
        <v>340</v>
      </c>
      <c r="L409" s="26" t="s">
        <v>340</v>
      </c>
      <c r="M409" s="26" t="s">
        <v>340</v>
      </c>
      <c r="N409" s="26" t="s">
        <v>340</v>
      </c>
      <c r="O409" s="26" t="s">
        <v>340</v>
      </c>
      <c r="P409" s="26" t="s">
        <v>592</v>
      </c>
      <c r="Q409" s="26" t="s">
        <v>340</v>
      </c>
      <c r="R409" s="26" t="s">
        <v>53</v>
      </c>
      <c r="S409" s="26" t="s">
        <v>53</v>
      </c>
      <c r="T409" s="26" t="s">
        <v>325</v>
      </c>
      <c r="U409" s="26" t="s">
        <v>865</v>
      </c>
      <c r="V409" s="26" t="s">
        <v>340</v>
      </c>
      <c r="W409" s="26" t="s">
        <v>340</v>
      </c>
      <c r="X409" s="26" t="s">
        <v>340</v>
      </c>
      <c r="Y409" s="26" t="s">
        <v>340</v>
      </c>
      <c r="Z409" s="26" t="s">
        <v>592</v>
      </c>
      <c r="AA409" s="26" t="s">
        <v>592</v>
      </c>
      <c r="AB409" s="26" t="s">
        <v>40</v>
      </c>
      <c r="AC409" s="26" t="s">
        <v>1352</v>
      </c>
      <c r="AD409" s="26" t="s">
        <v>1352</v>
      </c>
      <c r="AE409" s="26" t="s">
        <v>1469</v>
      </c>
      <c r="AF409" s="26" t="s">
        <v>592</v>
      </c>
      <c r="AG409" s="26" t="s">
        <v>794</v>
      </c>
      <c r="AH409" s="26" t="s">
        <v>592</v>
      </c>
    </row>
    <row r="410" spans="2:34" x14ac:dyDescent="0.45">
      <c r="B410" s="26" t="s">
        <v>1649</v>
      </c>
      <c r="C410" s="26" t="s">
        <v>1801</v>
      </c>
      <c r="D410" s="26" t="s">
        <v>723</v>
      </c>
      <c r="E410" s="26" t="s">
        <v>770</v>
      </c>
      <c r="F410" s="26" t="s">
        <v>336</v>
      </c>
      <c r="G410" s="26" t="s">
        <v>44</v>
      </c>
      <c r="H410" s="26" t="s">
        <v>41</v>
      </c>
      <c r="I410" s="26" t="s">
        <v>340</v>
      </c>
      <c r="J410" s="26" t="s">
        <v>340</v>
      </c>
      <c r="K410" s="26" t="s">
        <v>340</v>
      </c>
      <c r="L410" s="26" t="s">
        <v>340</v>
      </c>
      <c r="M410" s="26" t="s">
        <v>340</v>
      </c>
      <c r="N410" s="26" t="s">
        <v>340</v>
      </c>
      <c r="O410" s="26" t="s">
        <v>340</v>
      </c>
      <c r="P410" s="26" t="s">
        <v>592</v>
      </c>
      <c r="Q410" s="26" t="s">
        <v>340</v>
      </c>
      <c r="R410" s="26" t="s">
        <v>53</v>
      </c>
      <c r="S410" s="26" t="s">
        <v>53</v>
      </c>
      <c r="T410" s="26" t="s">
        <v>327</v>
      </c>
      <c r="U410" s="26" t="s">
        <v>1178</v>
      </c>
      <c r="V410" s="26" t="s">
        <v>340</v>
      </c>
      <c r="W410" s="26" t="s">
        <v>340</v>
      </c>
      <c r="X410" s="26" t="s">
        <v>340</v>
      </c>
      <c r="Y410" s="26" t="s">
        <v>340</v>
      </c>
      <c r="Z410" s="26" t="s">
        <v>592</v>
      </c>
      <c r="AA410" s="26" t="s">
        <v>592</v>
      </c>
      <c r="AB410" s="26" t="s">
        <v>40</v>
      </c>
      <c r="AC410" s="26" t="s">
        <v>1467</v>
      </c>
      <c r="AD410" s="26" t="s">
        <v>1467</v>
      </c>
      <c r="AE410" s="26" t="s">
        <v>1419</v>
      </c>
      <c r="AF410" s="26" t="s">
        <v>592</v>
      </c>
      <c r="AG410" s="26" t="s">
        <v>629</v>
      </c>
      <c r="AH410" s="26" t="s">
        <v>592</v>
      </c>
    </row>
    <row r="411" spans="2:34" x14ac:dyDescent="0.45">
      <c r="B411" s="26" t="s">
        <v>1651</v>
      </c>
      <c r="C411" s="26" t="s">
        <v>1545</v>
      </c>
      <c r="D411" s="26" t="s">
        <v>254</v>
      </c>
      <c r="E411" s="26" t="s">
        <v>610</v>
      </c>
      <c r="F411" s="26" t="s">
        <v>326</v>
      </c>
      <c r="G411" s="26" t="s">
        <v>44</v>
      </c>
      <c r="H411" s="26" t="s">
        <v>340</v>
      </c>
      <c r="I411" s="26" t="s">
        <v>340</v>
      </c>
      <c r="J411" s="26" t="s">
        <v>340</v>
      </c>
      <c r="K411" s="26" t="s">
        <v>340</v>
      </c>
      <c r="L411" s="26" t="s">
        <v>340</v>
      </c>
      <c r="M411" s="26" t="s">
        <v>340</v>
      </c>
      <c r="N411" s="26" t="s">
        <v>308</v>
      </c>
      <c r="O411" s="26" t="s">
        <v>660</v>
      </c>
      <c r="P411" s="26" t="s">
        <v>661</v>
      </c>
      <c r="Q411" s="26" t="s">
        <v>340</v>
      </c>
      <c r="R411" s="26" t="s">
        <v>42</v>
      </c>
      <c r="S411" s="26" t="s">
        <v>40</v>
      </c>
      <c r="T411" s="26" t="s">
        <v>322</v>
      </c>
      <c r="U411" s="26" t="s">
        <v>1126</v>
      </c>
      <c r="V411" s="26" t="s">
        <v>340</v>
      </c>
      <c r="W411" s="26" t="s">
        <v>340</v>
      </c>
      <c r="X411" s="26" t="s">
        <v>340</v>
      </c>
      <c r="Y411" s="26" t="s">
        <v>340</v>
      </c>
      <c r="Z411" s="26" t="s">
        <v>592</v>
      </c>
      <c r="AA411" s="26" t="s">
        <v>592</v>
      </c>
      <c r="AB411" s="26" t="s">
        <v>40</v>
      </c>
      <c r="AC411" s="26" t="s">
        <v>1441</v>
      </c>
      <c r="AD411" s="26" t="s">
        <v>1441</v>
      </c>
      <c r="AE411" s="26" t="s">
        <v>497</v>
      </c>
      <c r="AF411" s="26" t="s">
        <v>592</v>
      </c>
      <c r="AG411" s="26" t="s">
        <v>672</v>
      </c>
      <c r="AH411" s="26" t="s">
        <v>592</v>
      </c>
    </row>
    <row r="412" spans="2:34" x14ac:dyDescent="0.45">
      <c r="B412" s="26" t="s">
        <v>1653</v>
      </c>
      <c r="C412" s="26" t="s">
        <v>1547</v>
      </c>
      <c r="D412" s="26" t="s">
        <v>251</v>
      </c>
      <c r="E412" s="26" t="s">
        <v>670</v>
      </c>
      <c r="F412" s="26" t="s">
        <v>331</v>
      </c>
      <c r="G412" s="26" t="s">
        <v>308</v>
      </c>
      <c r="H412" s="26" t="s">
        <v>340</v>
      </c>
      <c r="I412" s="26" t="s">
        <v>42</v>
      </c>
      <c r="J412" s="26" t="s">
        <v>45</v>
      </c>
      <c r="K412" s="26" t="s">
        <v>347</v>
      </c>
      <c r="L412" s="26" t="s">
        <v>340</v>
      </c>
      <c r="M412" s="26" t="s">
        <v>340</v>
      </c>
      <c r="N412" s="26" t="s">
        <v>308</v>
      </c>
      <c r="O412" s="26" t="s">
        <v>41</v>
      </c>
      <c r="P412" s="26" t="s">
        <v>798</v>
      </c>
      <c r="Q412" s="26" t="s">
        <v>340</v>
      </c>
      <c r="R412" s="26" t="s">
        <v>340</v>
      </c>
      <c r="S412" s="26" t="s">
        <v>340</v>
      </c>
      <c r="T412" s="26" t="s">
        <v>340</v>
      </c>
      <c r="U412" s="26" t="s">
        <v>592</v>
      </c>
      <c r="V412" s="26" t="s">
        <v>340</v>
      </c>
      <c r="W412" s="26" t="s">
        <v>340</v>
      </c>
      <c r="X412" s="26" t="s">
        <v>340</v>
      </c>
      <c r="Y412" s="26" t="s">
        <v>340</v>
      </c>
      <c r="Z412" s="26" t="s">
        <v>592</v>
      </c>
      <c r="AA412" s="26" t="s">
        <v>592</v>
      </c>
      <c r="AB412" s="26" t="s">
        <v>40</v>
      </c>
      <c r="AC412" s="26" t="s">
        <v>1548</v>
      </c>
      <c r="AD412" s="26" t="s">
        <v>1548</v>
      </c>
      <c r="AE412" s="26" t="s">
        <v>1548</v>
      </c>
      <c r="AF412" s="26" t="s">
        <v>592</v>
      </c>
      <c r="AG412" s="26" t="s">
        <v>803</v>
      </c>
      <c r="AH412" s="26" t="s">
        <v>592</v>
      </c>
    </row>
    <row r="413" spans="2:34" x14ac:dyDescent="0.45">
      <c r="B413" s="26" t="s">
        <v>1655</v>
      </c>
      <c r="C413" s="26" t="s">
        <v>1550</v>
      </c>
      <c r="D413" s="26" t="s">
        <v>264</v>
      </c>
      <c r="E413" s="26" t="s">
        <v>617</v>
      </c>
      <c r="F413" s="26" t="s">
        <v>329</v>
      </c>
      <c r="G413" s="26" t="s">
        <v>308</v>
      </c>
      <c r="H413" s="26" t="s">
        <v>340</v>
      </c>
      <c r="I413" s="26" t="s">
        <v>340</v>
      </c>
      <c r="J413" s="26" t="s">
        <v>340</v>
      </c>
      <c r="K413" s="26" t="s">
        <v>340</v>
      </c>
      <c r="L413" s="26" t="s">
        <v>340</v>
      </c>
      <c r="M413" s="26" t="s">
        <v>340</v>
      </c>
      <c r="N413" s="26" t="s">
        <v>42</v>
      </c>
      <c r="O413" s="26" t="s">
        <v>322</v>
      </c>
      <c r="P413" s="26" t="s">
        <v>782</v>
      </c>
      <c r="Q413" s="26" t="s">
        <v>340</v>
      </c>
      <c r="R413" s="26" t="s">
        <v>340</v>
      </c>
      <c r="S413" s="26" t="s">
        <v>340</v>
      </c>
      <c r="T413" s="26" t="s">
        <v>340</v>
      </c>
      <c r="U413" s="26" t="s">
        <v>592</v>
      </c>
      <c r="V413" s="26" t="s">
        <v>340</v>
      </c>
      <c r="W413" s="26" t="s">
        <v>340</v>
      </c>
      <c r="X413" s="26" t="s">
        <v>340</v>
      </c>
      <c r="Y413" s="26" t="s">
        <v>340</v>
      </c>
      <c r="Z413" s="26" t="s">
        <v>592</v>
      </c>
      <c r="AA413" s="26" t="s">
        <v>592</v>
      </c>
      <c r="AB413" s="26" t="s">
        <v>40</v>
      </c>
      <c r="AC413" s="26" t="s">
        <v>344</v>
      </c>
      <c r="AD413" s="26" t="s">
        <v>344</v>
      </c>
      <c r="AE413" s="26" t="s">
        <v>344</v>
      </c>
      <c r="AF413" s="26" t="s">
        <v>592</v>
      </c>
      <c r="AG413" s="26" t="s">
        <v>775</v>
      </c>
      <c r="AH413" s="26" t="s">
        <v>592</v>
      </c>
    </row>
    <row r="414" spans="2:34" x14ac:dyDescent="0.45">
      <c r="B414" s="26" t="s">
        <v>1658</v>
      </c>
      <c r="C414" s="26" t="s">
        <v>1554</v>
      </c>
      <c r="D414" s="26" t="s">
        <v>588</v>
      </c>
      <c r="E414" s="26" t="s">
        <v>617</v>
      </c>
      <c r="F414" s="26" t="s">
        <v>327</v>
      </c>
      <c r="G414" s="26" t="s">
        <v>43</v>
      </c>
      <c r="H414" s="26" t="s">
        <v>340</v>
      </c>
      <c r="I414" s="26" t="s">
        <v>340</v>
      </c>
      <c r="J414" s="26" t="s">
        <v>340</v>
      </c>
      <c r="K414" s="26" t="s">
        <v>340</v>
      </c>
      <c r="L414" s="26" t="s">
        <v>340</v>
      </c>
      <c r="M414" s="26" t="s">
        <v>340</v>
      </c>
      <c r="N414" s="26" t="s">
        <v>308</v>
      </c>
      <c r="O414" s="26" t="s">
        <v>42</v>
      </c>
      <c r="P414" s="26" t="s">
        <v>724</v>
      </c>
      <c r="Q414" s="26" t="s">
        <v>340</v>
      </c>
      <c r="R414" s="26" t="s">
        <v>340</v>
      </c>
      <c r="S414" s="26" t="s">
        <v>340</v>
      </c>
      <c r="T414" s="26" t="s">
        <v>340</v>
      </c>
      <c r="U414" s="26" t="s">
        <v>592</v>
      </c>
      <c r="V414" s="26" t="s">
        <v>340</v>
      </c>
      <c r="W414" s="26" t="s">
        <v>340</v>
      </c>
      <c r="X414" s="26" t="s">
        <v>340</v>
      </c>
      <c r="Y414" s="26" t="s">
        <v>340</v>
      </c>
      <c r="Z414" s="26" t="s">
        <v>592</v>
      </c>
      <c r="AA414" s="26" t="s">
        <v>592</v>
      </c>
      <c r="AB414" s="26" t="s">
        <v>308</v>
      </c>
      <c r="AC414" s="26" t="s">
        <v>1555</v>
      </c>
      <c r="AD414" s="26" t="s">
        <v>1555</v>
      </c>
      <c r="AE414" s="26" t="s">
        <v>1555</v>
      </c>
      <c r="AF414" s="26" t="s">
        <v>592</v>
      </c>
      <c r="AG414" s="26" t="s">
        <v>1003</v>
      </c>
      <c r="AH414" s="26" t="s">
        <v>592</v>
      </c>
    </row>
    <row r="415" spans="2:34" x14ac:dyDescent="0.45">
      <c r="B415" s="26" t="s">
        <v>1660</v>
      </c>
      <c r="C415" s="26" t="s">
        <v>1633</v>
      </c>
      <c r="D415" s="26" t="s">
        <v>723</v>
      </c>
      <c r="E415" s="26" t="s">
        <v>610</v>
      </c>
      <c r="F415" s="26" t="s">
        <v>336</v>
      </c>
      <c r="G415" s="26" t="s">
        <v>42</v>
      </c>
      <c r="H415" s="26" t="s">
        <v>340</v>
      </c>
      <c r="I415" s="26" t="s">
        <v>340</v>
      </c>
      <c r="J415" s="26" t="s">
        <v>340</v>
      </c>
      <c r="K415" s="26" t="s">
        <v>340</v>
      </c>
      <c r="L415" s="26" t="s">
        <v>340</v>
      </c>
      <c r="M415" s="26" t="s">
        <v>340</v>
      </c>
      <c r="N415" s="26" t="s">
        <v>340</v>
      </c>
      <c r="O415" s="26" t="s">
        <v>340</v>
      </c>
      <c r="P415" s="26" t="s">
        <v>592</v>
      </c>
      <c r="Q415" s="26" t="s">
        <v>340</v>
      </c>
      <c r="R415" s="26" t="s">
        <v>40</v>
      </c>
      <c r="S415" s="26" t="s">
        <v>308</v>
      </c>
      <c r="T415" s="26" t="s">
        <v>46</v>
      </c>
      <c r="U415" s="26" t="s">
        <v>809</v>
      </c>
      <c r="V415" s="26" t="s">
        <v>340</v>
      </c>
      <c r="W415" s="26" t="s">
        <v>340</v>
      </c>
      <c r="X415" s="26" t="s">
        <v>340</v>
      </c>
      <c r="Y415" s="26" t="s">
        <v>340</v>
      </c>
      <c r="Z415" s="26" t="s">
        <v>592</v>
      </c>
      <c r="AA415" s="26" t="s">
        <v>592</v>
      </c>
      <c r="AB415" s="26" t="s">
        <v>308</v>
      </c>
      <c r="AC415" s="26" t="s">
        <v>1478</v>
      </c>
      <c r="AD415" s="26" t="s">
        <v>1478</v>
      </c>
      <c r="AE415" s="26" t="s">
        <v>1566</v>
      </c>
      <c r="AF415" s="26" t="s">
        <v>592</v>
      </c>
      <c r="AG415" s="26" t="s">
        <v>1150</v>
      </c>
      <c r="AH415" s="26" t="s">
        <v>592</v>
      </c>
    </row>
    <row r="416" spans="2:34" x14ac:dyDescent="0.45">
      <c r="B416" s="26" t="s">
        <v>626</v>
      </c>
      <c r="C416" s="26" t="s">
        <v>1636</v>
      </c>
      <c r="D416" s="26" t="s">
        <v>267</v>
      </c>
      <c r="E416" s="26" t="s">
        <v>770</v>
      </c>
      <c r="F416" s="26" t="s">
        <v>335</v>
      </c>
      <c r="G416" s="26" t="s">
        <v>42</v>
      </c>
      <c r="H416" s="26" t="s">
        <v>53</v>
      </c>
      <c r="I416" s="26" t="s">
        <v>340</v>
      </c>
      <c r="J416" s="26" t="s">
        <v>340</v>
      </c>
      <c r="K416" s="26" t="s">
        <v>340</v>
      </c>
      <c r="L416" s="26" t="s">
        <v>340</v>
      </c>
      <c r="M416" s="26" t="s">
        <v>340</v>
      </c>
      <c r="N416" s="26" t="s">
        <v>340</v>
      </c>
      <c r="O416" s="26" t="s">
        <v>340</v>
      </c>
      <c r="P416" s="26" t="s">
        <v>592</v>
      </c>
      <c r="Q416" s="26" t="s">
        <v>340</v>
      </c>
      <c r="R416" s="26" t="s">
        <v>41</v>
      </c>
      <c r="S416" s="26" t="s">
        <v>40</v>
      </c>
      <c r="T416" s="26" t="s">
        <v>51</v>
      </c>
      <c r="U416" s="26" t="s">
        <v>1169</v>
      </c>
      <c r="V416" s="26" t="s">
        <v>340</v>
      </c>
      <c r="W416" s="26" t="s">
        <v>340</v>
      </c>
      <c r="X416" s="26" t="s">
        <v>340</v>
      </c>
      <c r="Y416" s="26" t="s">
        <v>340</v>
      </c>
      <c r="Z416" s="26" t="s">
        <v>592</v>
      </c>
      <c r="AA416" s="26" t="s">
        <v>592</v>
      </c>
      <c r="AB416" s="26" t="s">
        <v>308</v>
      </c>
      <c r="AC416" s="26" t="s">
        <v>1537</v>
      </c>
      <c r="AD416" s="26" t="s">
        <v>1537</v>
      </c>
      <c r="AE416" s="26" t="s">
        <v>1502</v>
      </c>
      <c r="AF416" s="26" t="s">
        <v>592</v>
      </c>
      <c r="AG416" s="26" t="s">
        <v>622</v>
      </c>
      <c r="AH416" s="26" t="s">
        <v>592</v>
      </c>
    </row>
    <row r="417" spans="2:34" x14ac:dyDescent="0.45">
      <c r="B417" s="26" t="s">
        <v>730</v>
      </c>
      <c r="C417" s="26" t="s">
        <v>1561</v>
      </c>
      <c r="D417" s="26" t="s">
        <v>252</v>
      </c>
      <c r="E417" s="26" t="s">
        <v>670</v>
      </c>
      <c r="F417" s="26" t="s">
        <v>327</v>
      </c>
      <c r="G417" s="26" t="s">
        <v>40</v>
      </c>
      <c r="H417" s="26" t="s">
        <v>340</v>
      </c>
      <c r="I417" s="26" t="s">
        <v>40</v>
      </c>
      <c r="J417" s="26" t="s">
        <v>53</v>
      </c>
      <c r="K417" s="26" t="s">
        <v>336</v>
      </c>
      <c r="L417" s="26" t="s">
        <v>340</v>
      </c>
      <c r="M417" s="26" t="s">
        <v>340</v>
      </c>
      <c r="N417" s="26" t="s">
        <v>308</v>
      </c>
      <c r="O417" s="26" t="s">
        <v>1183</v>
      </c>
      <c r="P417" s="26" t="s">
        <v>1184</v>
      </c>
      <c r="Q417" s="26" t="s">
        <v>340</v>
      </c>
      <c r="R417" s="26" t="s">
        <v>340</v>
      </c>
      <c r="S417" s="26" t="s">
        <v>340</v>
      </c>
      <c r="T417" s="26" t="s">
        <v>340</v>
      </c>
      <c r="U417" s="26" t="s">
        <v>592</v>
      </c>
      <c r="V417" s="26" t="s">
        <v>340</v>
      </c>
      <c r="W417" s="26" t="s">
        <v>340</v>
      </c>
      <c r="X417" s="26" t="s">
        <v>340</v>
      </c>
      <c r="Y417" s="26" t="s">
        <v>340</v>
      </c>
      <c r="Z417" s="26" t="s">
        <v>592</v>
      </c>
      <c r="AA417" s="26" t="s">
        <v>592</v>
      </c>
      <c r="AB417" s="26" t="s">
        <v>308</v>
      </c>
      <c r="AC417" s="26" t="s">
        <v>499</v>
      </c>
      <c r="AD417" s="26" t="s">
        <v>499</v>
      </c>
      <c r="AE417" s="26" t="s">
        <v>499</v>
      </c>
      <c r="AF417" s="26" t="s">
        <v>592</v>
      </c>
      <c r="AG417" s="26" t="s">
        <v>615</v>
      </c>
      <c r="AH417" s="26" t="s">
        <v>592</v>
      </c>
    </row>
    <row r="418" spans="2:34" x14ac:dyDescent="0.45">
      <c r="B418" s="26" t="s">
        <v>1664</v>
      </c>
      <c r="C418" s="26" t="s">
        <v>1648</v>
      </c>
      <c r="D418" s="26" t="s">
        <v>589</v>
      </c>
      <c r="E418" s="26" t="s">
        <v>770</v>
      </c>
      <c r="F418" s="26" t="s">
        <v>333</v>
      </c>
      <c r="G418" s="26" t="s">
        <v>42</v>
      </c>
      <c r="H418" s="26" t="s">
        <v>40</v>
      </c>
      <c r="I418" s="26" t="s">
        <v>340</v>
      </c>
      <c r="J418" s="26" t="s">
        <v>340</v>
      </c>
      <c r="K418" s="26" t="s">
        <v>340</v>
      </c>
      <c r="L418" s="26" t="s">
        <v>340</v>
      </c>
      <c r="M418" s="26" t="s">
        <v>340</v>
      </c>
      <c r="N418" s="26" t="s">
        <v>340</v>
      </c>
      <c r="O418" s="26" t="s">
        <v>340</v>
      </c>
      <c r="P418" s="26" t="s">
        <v>592</v>
      </c>
      <c r="Q418" s="26" t="s">
        <v>340</v>
      </c>
      <c r="R418" s="26" t="s">
        <v>41</v>
      </c>
      <c r="S418" s="26" t="s">
        <v>308</v>
      </c>
      <c r="T418" s="26" t="s">
        <v>42</v>
      </c>
      <c r="U418" s="26" t="s">
        <v>724</v>
      </c>
      <c r="V418" s="26" t="s">
        <v>340</v>
      </c>
      <c r="W418" s="26" t="s">
        <v>340</v>
      </c>
      <c r="X418" s="26" t="s">
        <v>340</v>
      </c>
      <c r="Y418" s="26" t="s">
        <v>340</v>
      </c>
      <c r="Z418" s="26" t="s">
        <v>592</v>
      </c>
      <c r="AA418" s="26" t="s">
        <v>592</v>
      </c>
      <c r="AB418" s="26" t="s">
        <v>308</v>
      </c>
      <c r="AC418" s="26" t="s">
        <v>438</v>
      </c>
      <c r="AD418" s="26" t="s">
        <v>438</v>
      </c>
      <c r="AE418" s="26" t="s">
        <v>502</v>
      </c>
      <c r="AF418" s="26" t="s">
        <v>592</v>
      </c>
      <c r="AG418" s="26" t="s">
        <v>922</v>
      </c>
      <c r="AH418" s="26" t="s">
        <v>592</v>
      </c>
    </row>
    <row r="419" spans="2:34" x14ac:dyDescent="0.45">
      <c r="B419" s="26" t="s">
        <v>1666</v>
      </c>
      <c r="C419" s="26" t="s">
        <v>1661</v>
      </c>
      <c r="D419" s="26" t="s">
        <v>255</v>
      </c>
      <c r="E419" s="26" t="s">
        <v>610</v>
      </c>
      <c r="F419" s="26" t="s">
        <v>326</v>
      </c>
      <c r="G419" s="26" t="s">
        <v>44</v>
      </c>
      <c r="H419" s="26" t="s">
        <v>340</v>
      </c>
      <c r="I419" s="26" t="s">
        <v>340</v>
      </c>
      <c r="J419" s="26" t="s">
        <v>340</v>
      </c>
      <c r="K419" s="26" t="s">
        <v>340</v>
      </c>
      <c r="L419" s="26" t="s">
        <v>340</v>
      </c>
      <c r="M419" s="26" t="s">
        <v>340</v>
      </c>
      <c r="N419" s="26" t="s">
        <v>340</v>
      </c>
      <c r="O419" s="26" t="s">
        <v>340</v>
      </c>
      <c r="P419" s="26" t="s">
        <v>592</v>
      </c>
      <c r="Q419" s="26" t="s">
        <v>340</v>
      </c>
      <c r="R419" s="26" t="s">
        <v>53</v>
      </c>
      <c r="S419" s="26" t="s">
        <v>308</v>
      </c>
      <c r="T419" s="26" t="s">
        <v>44</v>
      </c>
      <c r="U419" s="26" t="s">
        <v>1169</v>
      </c>
      <c r="V419" s="26" t="s">
        <v>340</v>
      </c>
      <c r="W419" s="26" t="s">
        <v>340</v>
      </c>
      <c r="X419" s="26" t="s">
        <v>340</v>
      </c>
      <c r="Y419" s="26" t="s">
        <v>340</v>
      </c>
      <c r="Z419" s="26" t="s">
        <v>592</v>
      </c>
      <c r="AA419" s="26" t="s">
        <v>592</v>
      </c>
      <c r="AB419" s="26" t="s">
        <v>308</v>
      </c>
      <c r="AC419" s="26" t="s">
        <v>1488</v>
      </c>
      <c r="AD419" s="26" t="s">
        <v>1488</v>
      </c>
      <c r="AE419" s="26" t="s">
        <v>1559</v>
      </c>
      <c r="AF419" s="26" t="s">
        <v>592</v>
      </c>
      <c r="AG419" s="26" t="s">
        <v>1160</v>
      </c>
      <c r="AH419" s="26" t="s">
        <v>592</v>
      </c>
    </row>
    <row r="420" spans="2:34" x14ac:dyDescent="0.45">
      <c r="B420" s="26" t="s">
        <v>1668</v>
      </c>
      <c r="C420" s="26" t="s">
        <v>1563</v>
      </c>
      <c r="D420" s="26" t="s">
        <v>237</v>
      </c>
      <c r="E420" s="26" t="s">
        <v>670</v>
      </c>
      <c r="F420" s="26" t="s">
        <v>634</v>
      </c>
      <c r="G420" s="26" t="s">
        <v>308</v>
      </c>
      <c r="H420" s="26" t="s">
        <v>340</v>
      </c>
      <c r="I420" s="26" t="s">
        <v>42</v>
      </c>
      <c r="J420" s="26" t="s">
        <v>44</v>
      </c>
      <c r="K420" s="26" t="s">
        <v>336</v>
      </c>
      <c r="L420" s="26" t="s">
        <v>340</v>
      </c>
      <c r="M420" s="26" t="s">
        <v>340</v>
      </c>
      <c r="N420" s="26" t="s">
        <v>340</v>
      </c>
      <c r="O420" s="26" t="s">
        <v>340</v>
      </c>
      <c r="P420" s="26" t="s">
        <v>592</v>
      </c>
      <c r="Q420" s="26" t="s">
        <v>340</v>
      </c>
      <c r="R420" s="26" t="s">
        <v>340</v>
      </c>
      <c r="S420" s="26" t="s">
        <v>340</v>
      </c>
      <c r="T420" s="26" t="s">
        <v>340</v>
      </c>
      <c r="U420" s="26" t="s">
        <v>592</v>
      </c>
      <c r="V420" s="26" t="s">
        <v>340</v>
      </c>
      <c r="W420" s="26" t="s">
        <v>340</v>
      </c>
      <c r="X420" s="26" t="s">
        <v>340</v>
      </c>
      <c r="Y420" s="26" t="s">
        <v>340</v>
      </c>
      <c r="Z420" s="26" t="s">
        <v>592</v>
      </c>
      <c r="AA420" s="26" t="s">
        <v>592</v>
      </c>
      <c r="AB420" s="26" t="s">
        <v>308</v>
      </c>
      <c r="AC420" s="26" t="s">
        <v>1559</v>
      </c>
      <c r="AD420" s="26" t="s">
        <v>1559</v>
      </c>
      <c r="AE420" s="26" t="s">
        <v>1559</v>
      </c>
      <c r="AF420" s="26" t="s">
        <v>592</v>
      </c>
      <c r="AG420" s="26" t="s">
        <v>717</v>
      </c>
      <c r="AH420" s="26" t="s">
        <v>592</v>
      </c>
    </row>
    <row r="421" spans="2:34" x14ac:dyDescent="0.45">
      <c r="B421" s="26" t="s">
        <v>1670</v>
      </c>
      <c r="C421" s="26" t="s">
        <v>1565</v>
      </c>
      <c r="D421" s="26" t="s">
        <v>252</v>
      </c>
      <c r="E421" s="26" t="s">
        <v>610</v>
      </c>
      <c r="F421" s="26" t="s">
        <v>325</v>
      </c>
      <c r="G421" s="26" t="s">
        <v>43</v>
      </c>
      <c r="H421" s="26" t="s">
        <v>340</v>
      </c>
      <c r="I421" s="26" t="s">
        <v>340</v>
      </c>
      <c r="J421" s="26" t="s">
        <v>340</v>
      </c>
      <c r="K421" s="26" t="s">
        <v>340</v>
      </c>
      <c r="L421" s="26" t="s">
        <v>340</v>
      </c>
      <c r="M421" s="26" t="s">
        <v>340</v>
      </c>
      <c r="N421" s="26" t="s">
        <v>340</v>
      </c>
      <c r="O421" s="26" t="s">
        <v>340</v>
      </c>
      <c r="P421" s="26" t="s">
        <v>592</v>
      </c>
      <c r="Q421" s="26" t="s">
        <v>340</v>
      </c>
      <c r="R421" s="26" t="s">
        <v>308</v>
      </c>
      <c r="S421" s="26" t="s">
        <v>308</v>
      </c>
      <c r="T421" s="26" t="s">
        <v>46</v>
      </c>
      <c r="U421" s="26" t="s">
        <v>809</v>
      </c>
      <c r="V421" s="26" t="s">
        <v>340</v>
      </c>
      <c r="W421" s="26" t="s">
        <v>340</v>
      </c>
      <c r="X421" s="26" t="s">
        <v>340</v>
      </c>
      <c r="Y421" s="26" t="s">
        <v>340</v>
      </c>
      <c r="Z421" s="26" t="s">
        <v>592</v>
      </c>
      <c r="AA421" s="26" t="s">
        <v>592</v>
      </c>
      <c r="AB421" s="26" t="s">
        <v>308</v>
      </c>
      <c r="AC421" s="26" t="s">
        <v>1478</v>
      </c>
      <c r="AD421" s="26" t="s">
        <v>1478</v>
      </c>
      <c r="AE421" s="26" t="s">
        <v>1566</v>
      </c>
      <c r="AF421" s="26" t="s">
        <v>592</v>
      </c>
      <c r="AG421" s="26" t="s">
        <v>1063</v>
      </c>
      <c r="AH421" s="26" t="s">
        <v>592</v>
      </c>
    </row>
    <row r="422" spans="2:34" x14ac:dyDescent="0.45">
      <c r="B422" s="26" t="s">
        <v>1672</v>
      </c>
      <c r="C422" s="26" t="s">
        <v>1568</v>
      </c>
      <c r="D422" s="26" t="s">
        <v>582</v>
      </c>
      <c r="E422" s="26" t="s">
        <v>617</v>
      </c>
      <c r="F422" s="26" t="s">
        <v>329</v>
      </c>
      <c r="G422" s="26" t="s">
        <v>40</v>
      </c>
      <c r="H422" s="26" t="s">
        <v>340</v>
      </c>
      <c r="I422" s="26" t="s">
        <v>340</v>
      </c>
      <c r="J422" s="26" t="s">
        <v>340</v>
      </c>
      <c r="K422" s="26" t="s">
        <v>340</v>
      </c>
      <c r="L422" s="26" t="s">
        <v>340</v>
      </c>
      <c r="M422" s="26" t="s">
        <v>340</v>
      </c>
      <c r="N422" s="26" t="s">
        <v>40</v>
      </c>
      <c r="O422" s="26" t="s">
        <v>43</v>
      </c>
      <c r="P422" s="26" t="s">
        <v>798</v>
      </c>
      <c r="Q422" s="26" t="s">
        <v>340</v>
      </c>
      <c r="R422" s="26" t="s">
        <v>308</v>
      </c>
      <c r="S422" s="26" t="s">
        <v>308</v>
      </c>
      <c r="T422" s="26" t="s">
        <v>340</v>
      </c>
      <c r="U422" s="26" t="s">
        <v>1007</v>
      </c>
      <c r="V422" s="26" t="s">
        <v>340</v>
      </c>
      <c r="W422" s="26" t="s">
        <v>340</v>
      </c>
      <c r="X422" s="26" t="s">
        <v>340</v>
      </c>
      <c r="Y422" s="26" t="s">
        <v>340</v>
      </c>
      <c r="Z422" s="26" t="s">
        <v>592</v>
      </c>
      <c r="AA422" s="26" t="s">
        <v>592</v>
      </c>
      <c r="AB422" s="26" t="s">
        <v>308</v>
      </c>
      <c r="AC422" s="26" t="s">
        <v>1548</v>
      </c>
      <c r="AD422" s="26" t="s">
        <v>1548</v>
      </c>
      <c r="AE422" s="26" t="s">
        <v>499</v>
      </c>
      <c r="AF422" s="26" t="s">
        <v>592</v>
      </c>
      <c r="AG422" s="26" t="s">
        <v>773</v>
      </c>
      <c r="AH422" s="26" t="s">
        <v>592</v>
      </c>
    </row>
    <row r="423" spans="2:34" x14ac:dyDescent="0.45">
      <c r="B423" s="26" t="s">
        <v>1674</v>
      </c>
      <c r="C423" s="26" t="s">
        <v>1570</v>
      </c>
      <c r="D423" s="26" t="s">
        <v>241</v>
      </c>
      <c r="E423" s="26" t="s">
        <v>770</v>
      </c>
      <c r="F423" s="26" t="s">
        <v>329</v>
      </c>
      <c r="G423" s="26" t="s">
        <v>41</v>
      </c>
      <c r="H423" s="26" t="s">
        <v>308</v>
      </c>
      <c r="I423" s="26" t="s">
        <v>340</v>
      </c>
      <c r="J423" s="26" t="s">
        <v>340</v>
      </c>
      <c r="K423" s="26" t="s">
        <v>340</v>
      </c>
      <c r="L423" s="26" t="s">
        <v>340</v>
      </c>
      <c r="M423" s="26" t="s">
        <v>340</v>
      </c>
      <c r="N423" s="26" t="s">
        <v>340</v>
      </c>
      <c r="O423" s="26" t="s">
        <v>340</v>
      </c>
      <c r="P423" s="26" t="s">
        <v>592</v>
      </c>
      <c r="Q423" s="26" t="s">
        <v>340</v>
      </c>
      <c r="R423" s="26" t="s">
        <v>308</v>
      </c>
      <c r="S423" s="26" t="s">
        <v>308</v>
      </c>
      <c r="T423" s="26" t="s">
        <v>43</v>
      </c>
      <c r="U423" s="26" t="s">
        <v>1178</v>
      </c>
      <c r="V423" s="26" t="s">
        <v>340</v>
      </c>
      <c r="W423" s="26" t="s">
        <v>308</v>
      </c>
      <c r="X423" s="26" t="s">
        <v>340</v>
      </c>
      <c r="Y423" s="26" t="s">
        <v>340</v>
      </c>
      <c r="Z423" s="26" t="s">
        <v>592</v>
      </c>
      <c r="AA423" s="26" t="s">
        <v>592</v>
      </c>
      <c r="AB423" s="26" t="s">
        <v>308</v>
      </c>
      <c r="AC423" s="26" t="s">
        <v>1548</v>
      </c>
      <c r="AD423" s="26" t="s">
        <v>1548</v>
      </c>
      <c r="AE423" s="26" t="s">
        <v>499</v>
      </c>
      <c r="AF423" s="26" t="s">
        <v>592</v>
      </c>
      <c r="AG423" s="26" t="s">
        <v>895</v>
      </c>
      <c r="AH423" s="26" t="s">
        <v>592</v>
      </c>
    </row>
    <row r="424" spans="2:34" x14ac:dyDescent="0.45">
      <c r="B424" s="26" t="s">
        <v>1676</v>
      </c>
      <c r="C424" s="26" t="s">
        <v>1572</v>
      </c>
      <c r="D424" s="26" t="s">
        <v>258</v>
      </c>
      <c r="E424" s="26" t="s">
        <v>770</v>
      </c>
      <c r="F424" s="26" t="s">
        <v>333</v>
      </c>
      <c r="G424" s="26" t="s">
        <v>44</v>
      </c>
      <c r="H424" s="26" t="s">
        <v>40</v>
      </c>
      <c r="I424" s="26" t="s">
        <v>340</v>
      </c>
      <c r="J424" s="26" t="s">
        <v>340</v>
      </c>
      <c r="K424" s="26" t="s">
        <v>340</v>
      </c>
      <c r="L424" s="26" t="s">
        <v>340</v>
      </c>
      <c r="M424" s="26" t="s">
        <v>340</v>
      </c>
      <c r="N424" s="26" t="s">
        <v>340</v>
      </c>
      <c r="O424" s="26" t="s">
        <v>340</v>
      </c>
      <c r="P424" s="26" t="s">
        <v>592</v>
      </c>
      <c r="Q424" s="26" t="s">
        <v>340</v>
      </c>
      <c r="R424" s="26" t="s">
        <v>40</v>
      </c>
      <c r="S424" s="26" t="s">
        <v>40</v>
      </c>
      <c r="T424" s="26" t="s">
        <v>43</v>
      </c>
      <c r="U424" s="26" t="s">
        <v>798</v>
      </c>
      <c r="V424" s="26" t="s">
        <v>340</v>
      </c>
      <c r="W424" s="26" t="s">
        <v>340</v>
      </c>
      <c r="X424" s="26" t="s">
        <v>340</v>
      </c>
      <c r="Y424" s="26" t="s">
        <v>340</v>
      </c>
      <c r="Z424" s="26" t="s">
        <v>592</v>
      </c>
      <c r="AA424" s="26" t="s">
        <v>592</v>
      </c>
      <c r="AB424" s="26" t="s">
        <v>308</v>
      </c>
      <c r="AC424" s="26" t="s">
        <v>1449</v>
      </c>
      <c r="AD424" s="26" t="s">
        <v>1449</v>
      </c>
      <c r="AE424" s="26" t="s">
        <v>1548</v>
      </c>
      <c r="AF424" s="26" t="s">
        <v>592</v>
      </c>
      <c r="AG424" s="26" t="s">
        <v>618</v>
      </c>
      <c r="AH424" s="26" t="s">
        <v>592</v>
      </c>
    </row>
    <row r="425" spans="2:34" x14ac:dyDescent="0.45">
      <c r="B425" s="26" t="s">
        <v>1678</v>
      </c>
      <c r="C425" s="26" t="s">
        <v>1991</v>
      </c>
      <c r="D425" s="26" t="s">
        <v>252</v>
      </c>
      <c r="E425" s="26" t="s">
        <v>1204</v>
      </c>
      <c r="F425" s="26" t="s">
        <v>347</v>
      </c>
      <c r="G425" s="26" t="s">
        <v>40</v>
      </c>
      <c r="H425" s="26" t="s">
        <v>340</v>
      </c>
      <c r="I425" s="26" t="s">
        <v>340</v>
      </c>
      <c r="J425" s="26" t="s">
        <v>340</v>
      </c>
      <c r="K425" s="26" t="s">
        <v>340</v>
      </c>
      <c r="L425" s="26" t="s">
        <v>340</v>
      </c>
      <c r="M425" s="26" t="s">
        <v>340</v>
      </c>
      <c r="N425" s="26" t="s">
        <v>340</v>
      </c>
      <c r="O425" s="26" t="s">
        <v>340</v>
      </c>
      <c r="P425" s="26" t="s">
        <v>592</v>
      </c>
      <c r="Q425" s="26" t="s">
        <v>340</v>
      </c>
      <c r="R425" s="26" t="s">
        <v>308</v>
      </c>
      <c r="S425" s="26" t="s">
        <v>308</v>
      </c>
      <c r="T425" s="26" t="s">
        <v>42</v>
      </c>
      <c r="U425" s="26" t="s">
        <v>724</v>
      </c>
      <c r="V425" s="26" t="s">
        <v>340</v>
      </c>
      <c r="W425" s="26" t="s">
        <v>340</v>
      </c>
      <c r="X425" s="26" t="s">
        <v>340</v>
      </c>
      <c r="Y425" s="26" t="s">
        <v>340</v>
      </c>
      <c r="Z425" s="26" t="s">
        <v>592</v>
      </c>
      <c r="AA425" s="26" t="s">
        <v>592</v>
      </c>
      <c r="AB425" s="26" t="s">
        <v>308</v>
      </c>
      <c r="AC425" s="26" t="s">
        <v>438</v>
      </c>
      <c r="AD425" s="26" t="s">
        <v>438</v>
      </c>
      <c r="AE425" s="26" t="s">
        <v>502</v>
      </c>
      <c r="AF425" s="26" t="s">
        <v>592</v>
      </c>
      <c r="AG425" s="26" t="s">
        <v>633</v>
      </c>
      <c r="AH425" s="26" t="s">
        <v>592</v>
      </c>
    </row>
    <row r="426" spans="2:34" x14ac:dyDescent="0.45">
      <c r="B426" s="26" t="s">
        <v>1680</v>
      </c>
      <c r="C426" s="26" t="s">
        <v>1581</v>
      </c>
      <c r="D426" s="26" t="s">
        <v>264</v>
      </c>
      <c r="E426" s="26" t="s">
        <v>670</v>
      </c>
      <c r="F426" s="26" t="s">
        <v>336</v>
      </c>
      <c r="G426" s="26" t="s">
        <v>308</v>
      </c>
      <c r="H426" s="26" t="s">
        <v>340</v>
      </c>
      <c r="I426" s="26" t="s">
        <v>40</v>
      </c>
      <c r="J426" s="26" t="s">
        <v>41</v>
      </c>
      <c r="K426" s="26" t="s">
        <v>52</v>
      </c>
      <c r="L426" s="26" t="s">
        <v>340</v>
      </c>
      <c r="M426" s="26" t="s">
        <v>340</v>
      </c>
      <c r="N426" s="26" t="s">
        <v>308</v>
      </c>
      <c r="O426" s="26" t="s">
        <v>1183</v>
      </c>
      <c r="P426" s="26" t="s">
        <v>1184</v>
      </c>
      <c r="Q426" s="26" t="s">
        <v>340</v>
      </c>
      <c r="R426" s="26" t="s">
        <v>340</v>
      </c>
      <c r="S426" s="26" t="s">
        <v>340</v>
      </c>
      <c r="T426" s="26" t="s">
        <v>340</v>
      </c>
      <c r="U426" s="26" t="s">
        <v>592</v>
      </c>
      <c r="V426" s="26" t="s">
        <v>340</v>
      </c>
      <c r="W426" s="26" t="s">
        <v>340</v>
      </c>
      <c r="X426" s="26" t="s">
        <v>340</v>
      </c>
      <c r="Y426" s="26" t="s">
        <v>340</v>
      </c>
      <c r="Z426" s="26" t="s">
        <v>592</v>
      </c>
      <c r="AA426" s="26" t="s">
        <v>592</v>
      </c>
      <c r="AB426" s="26" t="s">
        <v>308</v>
      </c>
      <c r="AC426" s="26" t="s">
        <v>1555</v>
      </c>
      <c r="AD426" s="26" t="s">
        <v>1555</v>
      </c>
      <c r="AE426" s="26" t="s">
        <v>1555</v>
      </c>
      <c r="AF426" s="26" t="s">
        <v>592</v>
      </c>
      <c r="AG426" s="26" t="s">
        <v>687</v>
      </c>
      <c r="AH426" s="26" t="s">
        <v>592</v>
      </c>
    </row>
    <row r="427" spans="2:34" x14ac:dyDescent="0.45">
      <c r="B427" s="26" t="s">
        <v>1682</v>
      </c>
      <c r="C427" s="26" t="s">
        <v>1585</v>
      </c>
      <c r="D427" s="26" t="s">
        <v>255</v>
      </c>
      <c r="E427" s="26" t="s">
        <v>770</v>
      </c>
      <c r="F427" s="26" t="s">
        <v>666</v>
      </c>
      <c r="G427" s="26" t="s">
        <v>44</v>
      </c>
      <c r="H427" s="26" t="s">
        <v>40</v>
      </c>
      <c r="I427" s="26" t="s">
        <v>340</v>
      </c>
      <c r="J427" s="26" t="s">
        <v>340</v>
      </c>
      <c r="K427" s="26" t="s">
        <v>340</v>
      </c>
      <c r="L427" s="26" t="s">
        <v>340</v>
      </c>
      <c r="M427" s="26" t="s">
        <v>340</v>
      </c>
      <c r="N427" s="26" t="s">
        <v>340</v>
      </c>
      <c r="O427" s="26" t="s">
        <v>340</v>
      </c>
      <c r="P427" s="26" t="s">
        <v>592</v>
      </c>
      <c r="Q427" s="26" t="s">
        <v>340</v>
      </c>
      <c r="R427" s="26" t="s">
        <v>308</v>
      </c>
      <c r="S427" s="26" t="s">
        <v>308</v>
      </c>
      <c r="T427" s="26" t="s">
        <v>44</v>
      </c>
      <c r="U427" s="26" t="s">
        <v>1169</v>
      </c>
      <c r="V427" s="26" t="s">
        <v>340</v>
      </c>
      <c r="W427" s="26" t="s">
        <v>340</v>
      </c>
      <c r="X427" s="26" t="s">
        <v>340</v>
      </c>
      <c r="Y427" s="26" t="s">
        <v>340</v>
      </c>
      <c r="Z427" s="26" t="s">
        <v>592</v>
      </c>
      <c r="AA427" s="26" t="s">
        <v>592</v>
      </c>
      <c r="AB427" s="26" t="s">
        <v>308</v>
      </c>
      <c r="AC427" s="26" t="s">
        <v>1488</v>
      </c>
      <c r="AD427" s="26" t="s">
        <v>1488</v>
      </c>
      <c r="AE427" s="26" t="s">
        <v>1559</v>
      </c>
      <c r="AF427" s="26" t="s">
        <v>592</v>
      </c>
      <c r="AG427" s="26" t="s">
        <v>925</v>
      </c>
      <c r="AH427" s="26" t="s">
        <v>592</v>
      </c>
    </row>
    <row r="428" spans="2:34" x14ac:dyDescent="0.45">
      <c r="B428" s="26" t="s">
        <v>1684</v>
      </c>
      <c r="C428" s="26" t="s">
        <v>1984</v>
      </c>
      <c r="D428" s="26" t="s">
        <v>589</v>
      </c>
      <c r="E428" s="26" t="s">
        <v>670</v>
      </c>
      <c r="F428" s="26" t="s">
        <v>333</v>
      </c>
      <c r="G428" s="26" t="s">
        <v>308</v>
      </c>
      <c r="H428" s="26" t="s">
        <v>340</v>
      </c>
      <c r="I428" s="26" t="s">
        <v>40</v>
      </c>
      <c r="J428" s="26" t="s">
        <v>53</v>
      </c>
      <c r="K428" s="26" t="s">
        <v>326</v>
      </c>
      <c r="L428" s="26" t="s">
        <v>340</v>
      </c>
      <c r="M428" s="26" t="s">
        <v>340</v>
      </c>
      <c r="N428" s="26" t="s">
        <v>41</v>
      </c>
      <c r="O428" s="26" t="s">
        <v>41</v>
      </c>
      <c r="P428" s="26" t="s">
        <v>1138</v>
      </c>
      <c r="Q428" s="26" t="s">
        <v>340</v>
      </c>
      <c r="R428" s="26" t="s">
        <v>340</v>
      </c>
      <c r="S428" s="26" t="s">
        <v>340</v>
      </c>
      <c r="T428" s="26" t="s">
        <v>340</v>
      </c>
      <c r="U428" s="26" t="s">
        <v>592</v>
      </c>
      <c r="V428" s="26" t="s">
        <v>340</v>
      </c>
      <c r="W428" s="26" t="s">
        <v>340</v>
      </c>
      <c r="X428" s="26" t="s">
        <v>340</v>
      </c>
      <c r="Y428" s="26" t="s">
        <v>340</v>
      </c>
      <c r="Z428" s="26" t="s">
        <v>592</v>
      </c>
      <c r="AA428" s="26" t="s">
        <v>592</v>
      </c>
      <c r="AB428" s="26" t="s">
        <v>308</v>
      </c>
      <c r="AC428" s="26" t="s">
        <v>1559</v>
      </c>
      <c r="AD428" s="26" t="s">
        <v>1559</v>
      </c>
      <c r="AE428" s="26" t="s">
        <v>1559</v>
      </c>
      <c r="AF428" s="26" t="s">
        <v>592</v>
      </c>
      <c r="AG428" s="26" t="s">
        <v>726</v>
      </c>
      <c r="AH428" s="26" t="s">
        <v>592</v>
      </c>
    </row>
    <row r="429" spans="2:34" x14ac:dyDescent="0.45">
      <c r="B429" s="26" t="s">
        <v>632</v>
      </c>
      <c r="C429" s="26" t="s">
        <v>1731</v>
      </c>
      <c r="D429" s="26" t="s">
        <v>259</v>
      </c>
      <c r="E429" s="26" t="s">
        <v>610</v>
      </c>
      <c r="F429" s="26" t="s">
        <v>335</v>
      </c>
      <c r="G429" s="26" t="s">
        <v>43</v>
      </c>
      <c r="H429" s="26" t="s">
        <v>340</v>
      </c>
      <c r="I429" s="26" t="s">
        <v>340</v>
      </c>
      <c r="J429" s="26" t="s">
        <v>340</v>
      </c>
      <c r="K429" s="26" t="s">
        <v>340</v>
      </c>
      <c r="L429" s="26" t="s">
        <v>340</v>
      </c>
      <c r="M429" s="26" t="s">
        <v>340</v>
      </c>
      <c r="N429" s="26" t="s">
        <v>340</v>
      </c>
      <c r="O429" s="26" t="s">
        <v>340</v>
      </c>
      <c r="P429" s="26" t="s">
        <v>592</v>
      </c>
      <c r="Q429" s="26" t="s">
        <v>340</v>
      </c>
      <c r="R429" s="26" t="s">
        <v>40</v>
      </c>
      <c r="S429" s="26" t="s">
        <v>308</v>
      </c>
      <c r="T429" s="26" t="s">
        <v>46</v>
      </c>
      <c r="U429" s="26" t="s">
        <v>809</v>
      </c>
      <c r="V429" s="26" t="s">
        <v>340</v>
      </c>
      <c r="W429" s="26" t="s">
        <v>340</v>
      </c>
      <c r="X429" s="26" t="s">
        <v>340</v>
      </c>
      <c r="Y429" s="26" t="s">
        <v>340</v>
      </c>
      <c r="Z429" s="26" t="s">
        <v>592</v>
      </c>
      <c r="AA429" s="26" t="s">
        <v>592</v>
      </c>
      <c r="AB429" s="26" t="s">
        <v>308</v>
      </c>
      <c r="AC429" s="26" t="s">
        <v>1478</v>
      </c>
      <c r="AD429" s="26" t="s">
        <v>1478</v>
      </c>
      <c r="AE429" s="26" t="s">
        <v>1566</v>
      </c>
      <c r="AF429" s="26" t="s">
        <v>592</v>
      </c>
      <c r="AG429" s="26" t="s">
        <v>1070</v>
      </c>
      <c r="AH429" s="26" t="s">
        <v>592</v>
      </c>
    </row>
    <row r="430" spans="2:34" x14ac:dyDescent="0.45">
      <c r="B430" s="26" t="s">
        <v>1687</v>
      </c>
      <c r="C430" s="26" t="s">
        <v>1985</v>
      </c>
      <c r="D430" s="26" t="s">
        <v>588</v>
      </c>
      <c r="E430" s="26" t="s">
        <v>617</v>
      </c>
      <c r="F430" s="26" t="s">
        <v>326</v>
      </c>
      <c r="G430" s="26" t="s">
        <v>40</v>
      </c>
      <c r="H430" s="26" t="s">
        <v>340</v>
      </c>
      <c r="I430" s="26" t="s">
        <v>340</v>
      </c>
      <c r="J430" s="26" t="s">
        <v>340</v>
      </c>
      <c r="K430" s="26" t="s">
        <v>340</v>
      </c>
      <c r="L430" s="26" t="s">
        <v>340</v>
      </c>
      <c r="M430" s="26" t="s">
        <v>340</v>
      </c>
      <c r="N430" s="26" t="s">
        <v>41</v>
      </c>
      <c r="O430" s="26" t="s">
        <v>45</v>
      </c>
      <c r="P430" s="26" t="s">
        <v>1986</v>
      </c>
      <c r="Q430" s="26" t="s">
        <v>340</v>
      </c>
      <c r="R430" s="26" t="s">
        <v>308</v>
      </c>
      <c r="S430" s="26" t="s">
        <v>308</v>
      </c>
      <c r="T430" s="26" t="s">
        <v>42</v>
      </c>
      <c r="U430" s="26" t="s">
        <v>724</v>
      </c>
      <c r="V430" s="26" t="s">
        <v>340</v>
      </c>
      <c r="W430" s="26" t="s">
        <v>340</v>
      </c>
      <c r="X430" s="26" t="s">
        <v>340</v>
      </c>
      <c r="Y430" s="26" t="s">
        <v>340</v>
      </c>
      <c r="Z430" s="26" t="s">
        <v>592</v>
      </c>
      <c r="AA430" s="26" t="s">
        <v>592</v>
      </c>
      <c r="AB430" s="26" t="s">
        <v>308</v>
      </c>
      <c r="AC430" s="26" t="s">
        <v>500</v>
      </c>
      <c r="AD430" s="26" t="s">
        <v>500</v>
      </c>
      <c r="AE430" s="26" t="s">
        <v>488</v>
      </c>
      <c r="AF430" s="26" t="s">
        <v>592</v>
      </c>
      <c r="AG430" s="26" t="s">
        <v>970</v>
      </c>
      <c r="AH430" s="26" t="s">
        <v>592</v>
      </c>
    </row>
    <row r="431" spans="2:34" x14ac:dyDescent="0.45">
      <c r="B431" s="26" t="s">
        <v>1689</v>
      </c>
      <c r="C431" s="26" t="s">
        <v>1995</v>
      </c>
      <c r="D431" s="26" t="s">
        <v>253</v>
      </c>
      <c r="E431" s="26" t="s">
        <v>770</v>
      </c>
      <c r="F431" s="26" t="s">
        <v>335</v>
      </c>
      <c r="G431" s="26" t="s">
        <v>41</v>
      </c>
      <c r="H431" s="26" t="s">
        <v>308</v>
      </c>
      <c r="I431" s="26" t="s">
        <v>340</v>
      </c>
      <c r="J431" s="26" t="s">
        <v>340</v>
      </c>
      <c r="K431" s="26" t="s">
        <v>340</v>
      </c>
      <c r="L431" s="26" t="s">
        <v>340</v>
      </c>
      <c r="M431" s="26" t="s">
        <v>340</v>
      </c>
      <c r="N431" s="26" t="s">
        <v>340</v>
      </c>
      <c r="O431" s="26" t="s">
        <v>340</v>
      </c>
      <c r="P431" s="26" t="s">
        <v>592</v>
      </c>
      <c r="Q431" s="26" t="s">
        <v>340</v>
      </c>
      <c r="R431" s="26" t="s">
        <v>308</v>
      </c>
      <c r="S431" s="26" t="s">
        <v>308</v>
      </c>
      <c r="T431" s="26" t="s">
        <v>46</v>
      </c>
      <c r="U431" s="26" t="s">
        <v>809</v>
      </c>
      <c r="V431" s="26" t="s">
        <v>340</v>
      </c>
      <c r="W431" s="26" t="s">
        <v>340</v>
      </c>
      <c r="X431" s="26" t="s">
        <v>340</v>
      </c>
      <c r="Y431" s="26" t="s">
        <v>340</v>
      </c>
      <c r="Z431" s="26" t="s">
        <v>592</v>
      </c>
      <c r="AA431" s="26" t="s">
        <v>592</v>
      </c>
      <c r="AB431" s="26" t="s">
        <v>308</v>
      </c>
      <c r="AC431" s="26" t="s">
        <v>1478</v>
      </c>
      <c r="AD431" s="26" t="s">
        <v>1478</v>
      </c>
      <c r="AE431" s="26" t="s">
        <v>1566</v>
      </c>
      <c r="AF431" s="26" t="s">
        <v>592</v>
      </c>
      <c r="AG431" s="26" t="s">
        <v>734</v>
      </c>
      <c r="AH431" s="26" t="s">
        <v>592</v>
      </c>
    </row>
    <row r="432" spans="2:34" x14ac:dyDescent="0.45">
      <c r="B432" s="26" t="s">
        <v>1691</v>
      </c>
      <c r="C432" s="26" t="s">
        <v>1592</v>
      </c>
      <c r="D432" s="26" t="s">
        <v>253</v>
      </c>
      <c r="E432" s="26" t="s">
        <v>617</v>
      </c>
      <c r="F432" s="26" t="s">
        <v>325</v>
      </c>
      <c r="G432" s="26" t="s">
        <v>41</v>
      </c>
      <c r="H432" s="26" t="s">
        <v>340</v>
      </c>
      <c r="I432" s="26" t="s">
        <v>340</v>
      </c>
      <c r="J432" s="26" t="s">
        <v>340</v>
      </c>
      <c r="K432" s="26" t="s">
        <v>340</v>
      </c>
      <c r="L432" s="26" t="s">
        <v>340</v>
      </c>
      <c r="M432" s="26" t="s">
        <v>340</v>
      </c>
      <c r="N432" s="26" t="s">
        <v>41</v>
      </c>
      <c r="O432" s="26" t="s">
        <v>47</v>
      </c>
      <c r="P432" s="26" t="s">
        <v>678</v>
      </c>
      <c r="Q432" s="26" t="s">
        <v>340</v>
      </c>
      <c r="R432" s="26" t="s">
        <v>340</v>
      </c>
      <c r="S432" s="26" t="s">
        <v>340</v>
      </c>
      <c r="T432" s="26" t="s">
        <v>340</v>
      </c>
      <c r="U432" s="26" t="s">
        <v>592</v>
      </c>
      <c r="V432" s="26" t="s">
        <v>340</v>
      </c>
      <c r="W432" s="26" t="s">
        <v>340</v>
      </c>
      <c r="X432" s="26" t="s">
        <v>340</v>
      </c>
      <c r="Y432" s="26" t="s">
        <v>340</v>
      </c>
      <c r="Z432" s="26" t="s">
        <v>592</v>
      </c>
      <c r="AA432" s="26" t="s">
        <v>592</v>
      </c>
      <c r="AB432" s="26" t="s">
        <v>308</v>
      </c>
      <c r="AC432" s="26" t="s">
        <v>502</v>
      </c>
      <c r="AD432" s="26" t="s">
        <v>502</v>
      </c>
      <c r="AE432" s="26" t="s">
        <v>502</v>
      </c>
      <c r="AF432" s="26" t="s">
        <v>592</v>
      </c>
      <c r="AG432" s="26" t="s">
        <v>993</v>
      </c>
      <c r="AH432" s="26" t="s">
        <v>592</v>
      </c>
    </row>
    <row r="433" spans="2:34" x14ac:dyDescent="0.45">
      <c r="B433" s="26" t="s">
        <v>1693</v>
      </c>
      <c r="C433" s="26" t="s">
        <v>1595</v>
      </c>
      <c r="D433" s="26" t="s">
        <v>589</v>
      </c>
      <c r="E433" s="26" t="s">
        <v>617</v>
      </c>
      <c r="F433" s="26" t="s">
        <v>339</v>
      </c>
      <c r="G433" s="26" t="s">
        <v>43</v>
      </c>
      <c r="H433" s="26" t="s">
        <v>340</v>
      </c>
      <c r="I433" s="26" t="s">
        <v>340</v>
      </c>
      <c r="J433" s="26" t="s">
        <v>340</v>
      </c>
      <c r="K433" s="26" t="s">
        <v>340</v>
      </c>
      <c r="L433" s="26" t="s">
        <v>340</v>
      </c>
      <c r="M433" s="26" t="s">
        <v>340</v>
      </c>
      <c r="N433" s="26" t="s">
        <v>40</v>
      </c>
      <c r="O433" s="26" t="s">
        <v>46</v>
      </c>
      <c r="P433" s="26" t="s">
        <v>686</v>
      </c>
      <c r="Q433" s="26" t="s">
        <v>340</v>
      </c>
      <c r="R433" s="26" t="s">
        <v>41</v>
      </c>
      <c r="S433" s="26" t="s">
        <v>40</v>
      </c>
      <c r="T433" s="26" t="s">
        <v>316</v>
      </c>
      <c r="U433" s="26" t="s">
        <v>1221</v>
      </c>
      <c r="V433" s="26" t="s">
        <v>340</v>
      </c>
      <c r="W433" s="26" t="s">
        <v>308</v>
      </c>
      <c r="X433" s="26" t="s">
        <v>308</v>
      </c>
      <c r="Y433" s="26" t="s">
        <v>340</v>
      </c>
      <c r="Z433" s="26" t="s">
        <v>592</v>
      </c>
      <c r="AA433" s="26" t="s">
        <v>592</v>
      </c>
      <c r="AB433" s="26" t="s">
        <v>308</v>
      </c>
      <c r="AC433" s="26" t="s">
        <v>1449</v>
      </c>
      <c r="AD433" s="26" t="s">
        <v>1450</v>
      </c>
      <c r="AE433" s="26" t="s">
        <v>1548</v>
      </c>
      <c r="AF433" s="26" t="s">
        <v>592</v>
      </c>
      <c r="AG433" s="26" t="s">
        <v>930</v>
      </c>
      <c r="AH433" s="26" t="s">
        <v>592</v>
      </c>
    </row>
    <row r="434" spans="2:34" x14ac:dyDescent="0.45">
      <c r="B434" s="26" t="s">
        <v>1695</v>
      </c>
      <c r="C434" s="26" t="s">
        <v>1597</v>
      </c>
      <c r="D434" s="26" t="s">
        <v>583</v>
      </c>
      <c r="E434" s="26" t="s">
        <v>610</v>
      </c>
      <c r="F434" s="26" t="s">
        <v>329</v>
      </c>
      <c r="G434" s="26" t="s">
        <v>40</v>
      </c>
      <c r="H434" s="26" t="s">
        <v>340</v>
      </c>
      <c r="I434" s="26" t="s">
        <v>340</v>
      </c>
      <c r="J434" s="26" t="s">
        <v>340</v>
      </c>
      <c r="K434" s="26" t="s">
        <v>340</v>
      </c>
      <c r="L434" s="26" t="s">
        <v>340</v>
      </c>
      <c r="M434" s="26" t="s">
        <v>340</v>
      </c>
      <c r="N434" s="26" t="s">
        <v>340</v>
      </c>
      <c r="O434" s="26" t="s">
        <v>340</v>
      </c>
      <c r="P434" s="26" t="s">
        <v>592</v>
      </c>
      <c r="Q434" s="26" t="s">
        <v>340</v>
      </c>
      <c r="R434" s="26" t="s">
        <v>308</v>
      </c>
      <c r="S434" s="26" t="s">
        <v>308</v>
      </c>
      <c r="T434" s="26" t="s">
        <v>45</v>
      </c>
      <c r="U434" s="26" t="s">
        <v>1062</v>
      </c>
      <c r="V434" s="26" t="s">
        <v>340</v>
      </c>
      <c r="W434" s="26" t="s">
        <v>340</v>
      </c>
      <c r="X434" s="26" t="s">
        <v>340</v>
      </c>
      <c r="Y434" s="26" t="s">
        <v>340</v>
      </c>
      <c r="Z434" s="26" t="s">
        <v>592</v>
      </c>
      <c r="AA434" s="26" t="s">
        <v>592</v>
      </c>
      <c r="AB434" s="26" t="s">
        <v>308</v>
      </c>
      <c r="AC434" s="26" t="s">
        <v>488</v>
      </c>
      <c r="AD434" s="26" t="s">
        <v>488</v>
      </c>
      <c r="AE434" s="26" t="s">
        <v>436</v>
      </c>
      <c r="AF434" s="26" t="s">
        <v>592</v>
      </c>
      <c r="AG434" s="26" t="s">
        <v>1157</v>
      </c>
      <c r="AH434" s="26" t="s">
        <v>592</v>
      </c>
    </row>
    <row r="435" spans="2:34" x14ac:dyDescent="0.45">
      <c r="B435" s="26" t="s">
        <v>54</v>
      </c>
      <c r="C435" s="26" t="s">
        <v>593</v>
      </c>
      <c r="D435" s="26" t="s">
        <v>55</v>
      </c>
      <c r="E435" s="26" t="s">
        <v>594</v>
      </c>
      <c r="F435" s="26" t="s">
        <v>595</v>
      </c>
      <c r="G435" s="26" t="s">
        <v>56</v>
      </c>
      <c r="H435" s="26" t="s">
        <v>596</v>
      </c>
      <c r="I435" s="26" t="s">
        <v>64</v>
      </c>
      <c r="J435" s="26" t="s">
        <v>65</v>
      </c>
      <c r="K435" s="26" t="s">
        <v>58</v>
      </c>
      <c r="L435" s="26" t="s">
        <v>66</v>
      </c>
      <c r="M435" s="26" t="s">
        <v>67</v>
      </c>
      <c r="N435" s="26" t="s">
        <v>65</v>
      </c>
      <c r="O435" s="26" t="s">
        <v>58</v>
      </c>
      <c r="P435" s="26" t="s">
        <v>69</v>
      </c>
      <c r="Q435" s="26" t="s">
        <v>66</v>
      </c>
      <c r="R435" s="26" t="s">
        <v>597</v>
      </c>
      <c r="S435" s="26" t="s">
        <v>598</v>
      </c>
      <c r="T435" s="26" t="s">
        <v>58</v>
      </c>
      <c r="U435" s="26" t="s">
        <v>599</v>
      </c>
      <c r="V435" s="26" t="s">
        <v>66</v>
      </c>
      <c r="W435" s="26" t="s">
        <v>157</v>
      </c>
      <c r="X435" s="26" t="s">
        <v>62</v>
      </c>
      <c r="Y435" s="26" t="s">
        <v>66</v>
      </c>
      <c r="Z435" s="26" t="s">
        <v>147</v>
      </c>
      <c r="AA435" s="26" t="s">
        <v>600</v>
      </c>
      <c r="AB435" s="26" t="s">
        <v>601</v>
      </c>
      <c r="AC435" s="26" t="s">
        <v>602</v>
      </c>
      <c r="AD435" s="26" t="s">
        <v>603</v>
      </c>
      <c r="AE435" s="26" t="s">
        <v>604</v>
      </c>
      <c r="AF435" s="26" t="s">
        <v>605</v>
      </c>
      <c r="AG435" s="26" t="s">
        <v>606</v>
      </c>
      <c r="AH435" s="26" t="s">
        <v>607</v>
      </c>
    </row>
    <row r="436" spans="2:34" x14ac:dyDescent="0.45">
      <c r="B436" s="26" t="s">
        <v>1697</v>
      </c>
      <c r="C436" s="26" t="s">
        <v>1767</v>
      </c>
      <c r="D436" s="26" t="s">
        <v>582</v>
      </c>
      <c r="E436" s="26" t="s">
        <v>670</v>
      </c>
      <c r="F436" s="26" t="s">
        <v>326</v>
      </c>
      <c r="G436" s="26" t="s">
        <v>40</v>
      </c>
      <c r="H436" s="26" t="s">
        <v>340</v>
      </c>
      <c r="I436" s="26" t="s">
        <v>308</v>
      </c>
      <c r="J436" s="26" t="s">
        <v>40</v>
      </c>
      <c r="K436" s="26" t="s">
        <v>46</v>
      </c>
      <c r="L436" s="26" t="s">
        <v>340</v>
      </c>
      <c r="M436" s="26" t="s">
        <v>340</v>
      </c>
      <c r="N436" s="26" t="s">
        <v>53</v>
      </c>
      <c r="O436" s="26" t="s">
        <v>1183</v>
      </c>
      <c r="P436" s="26" t="s">
        <v>1768</v>
      </c>
      <c r="Q436" s="26" t="s">
        <v>340</v>
      </c>
      <c r="R436" s="26" t="s">
        <v>308</v>
      </c>
      <c r="S436" s="26" t="s">
        <v>308</v>
      </c>
      <c r="T436" s="26" t="s">
        <v>46</v>
      </c>
      <c r="U436" s="26" t="s">
        <v>809</v>
      </c>
      <c r="V436" s="26" t="s">
        <v>340</v>
      </c>
      <c r="W436" s="26" t="s">
        <v>340</v>
      </c>
      <c r="X436" s="26" t="s">
        <v>340</v>
      </c>
      <c r="Y436" s="26" t="s">
        <v>340</v>
      </c>
      <c r="Z436" s="26" t="s">
        <v>592</v>
      </c>
      <c r="AA436" s="26" t="s">
        <v>592</v>
      </c>
      <c r="AB436" s="26" t="s">
        <v>308</v>
      </c>
      <c r="AC436" s="26" t="s">
        <v>1484</v>
      </c>
      <c r="AD436" s="26" t="s">
        <v>1484</v>
      </c>
      <c r="AE436" s="26" t="s">
        <v>1488</v>
      </c>
      <c r="AF436" s="26" t="s">
        <v>592</v>
      </c>
      <c r="AG436" s="26" t="s">
        <v>706</v>
      </c>
      <c r="AH436" s="26" t="s">
        <v>592</v>
      </c>
    </row>
    <row r="437" spans="2:34" x14ac:dyDescent="0.45">
      <c r="B437" s="26" t="s">
        <v>1699</v>
      </c>
      <c r="C437" s="26" t="s">
        <v>1607</v>
      </c>
      <c r="D437" s="26" t="s">
        <v>264</v>
      </c>
      <c r="E437" s="26" t="s">
        <v>770</v>
      </c>
      <c r="F437" s="26" t="s">
        <v>339</v>
      </c>
      <c r="G437" s="26" t="s">
        <v>44</v>
      </c>
      <c r="H437" s="26" t="s">
        <v>308</v>
      </c>
      <c r="I437" s="26" t="s">
        <v>340</v>
      </c>
      <c r="J437" s="26" t="s">
        <v>340</v>
      </c>
      <c r="K437" s="26" t="s">
        <v>340</v>
      </c>
      <c r="L437" s="26" t="s">
        <v>340</v>
      </c>
      <c r="M437" s="26" t="s">
        <v>340</v>
      </c>
      <c r="N437" s="26" t="s">
        <v>340</v>
      </c>
      <c r="O437" s="26" t="s">
        <v>340</v>
      </c>
      <c r="P437" s="26" t="s">
        <v>592</v>
      </c>
      <c r="Q437" s="26" t="s">
        <v>340</v>
      </c>
      <c r="R437" s="26" t="s">
        <v>308</v>
      </c>
      <c r="S437" s="26" t="s">
        <v>308</v>
      </c>
      <c r="T437" s="26" t="s">
        <v>49</v>
      </c>
      <c r="U437" s="26" t="s">
        <v>1382</v>
      </c>
      <c r="V437" s="26" t="s">
        <v>340</v>
      </c>
      <c r="W437" s="26" t="s">
        <v>340</v>
      </c>
      <c r="X437" s="26" t="s">
        <v>340</v>
      </c>
      <c r="Y437" s="26" t="s">
        <v>340</v>
      </c>
      <c r="Z437" s="26" t="s">
        <v>592</v>
      </c>
      <c r="AA437" s="26" t="s">
        <v>592</v>
      </c>
      <c r="AB437" s="26" t="s">
        <v>308</v>
      </c>
      <c r="AC437" s="26" t="s">
        <v>1484</v>
      </c>
      <c r="AD437" s="26" t="s">
        <v>1484</v>
      </c>
      <c r="AE437" s="26" t="s">
        <v>1488</v>
      </c>
      <c r="AF437" s="26" t="s">
        <v>592</v>
      </c>
      <c r="AG437" s="26" t="s">
        <v>913</v>
      </c>
      <c r="AH437" s="26" t="s">
        <v>592</v>
      </c>
    </row>
    <row r="438" spans="2:34" x14ac:dyDescent="0.45">
      <c r="B438" s="26" t="s">
        <v>1701</v>
      </c>
      <c r="C438" s="26" t="s">
        <v>1609</v>
      </c>
      <c r="D438" s="26" t="s">
        <v>246</v>
      </c>
      <c r="E438" s="26" t="s">
        <v>617</v>
      </c>
      <c r="F438" s="26" t="s">
        <v>327</v>
      </c>
      <c r="G438" s="26" t="s">
        <v>44</v>
      </c>
      <c r="H438" s="26" t="s">
        <v>340</v>
      </c>
      <c r="I438" s="26" t="s">
        <v>340</v>
      </c>
      <c r="J438" s="26" t="s">
        <v>340</v>
      </c>
      <c r="K438" s="26" t="s">
        <v>340</v>
      </c>
      <c r="L438" s="26" t="s">
        <v>340</v>
      </c>
      <c r="M438" s="26" t="s">
        <v>340</v>
      </c>
      <c r="N438" s="26" t="s">
        <v>40</v>
      </c>
      <c r="O438" s="26" t="s">
        <v>48</v>
      </c>
      <c r="P438" s="26" t="s">
        <v>865</v>
      </c>
      <c r="Q438" s="26" t="s">
        <v>340</v>
      </c>
      <c r="R438" s="26" t="s">
        <v>340</v>
      </c>
      <c r="S438" s="26" t="s">
        <v>340</v>
      </c>
      <c r="T438" s="26" t="s">
        <v>340</v>
      </c>
      <c r="U438" s="26" t="s">
        <v>592</v>
      </c>
      <c r="V438" s="26" t="s">
        <v>340</v>
      </c>
      <c r="W438" s="26" t="s">
        <v>340</v>
      </c>
      <c r="X438" s="26" t="s">
        <v>340</v>
      </c>
      <c r="Y438" s="26" t="s">
        <v>340</v>
      </c>
      <c r="Z438" s="26" t="s">
        <v>592</v>
      </c>
      <c r="AA438" s="26" t="s">
        <v>592</v>
      </c>
      <c r="AB438" s="26" t="s">
        <v>308</v>
      </c>
      <c r="AC438" s="26" t="s">
        <v>499</v>
      </c>
      <c r="AD438" s="26" t="s">
        <v>499</v>
      </c>
      <c r="AE438" s="26" t="s">
        <v>499</v>
      </c>
      <c r="AF438" s="26" t="s">
        <v>592</v>
      </c>
      <c r="AG438" s="26" t="s">
        <v>905</v>
      </c>
      <c r="AH438" s="26" t="s">
        <v>592</v>
      </c>
    </row>
    <row r="439" spans="2:34" x14ac:dyDescent="0.45">
      <c r="B439" s="26" t="s">
        <v>1703</v>
      </c>
      <c r="C439" s="26" t="s">
        <v>1615</v>
      </c>
      <c r="D439" s="26" t="s">
        <v>237</v>
      </c>
      <c r="E439" s="26" t="s">
        <v>610</v>
      </c>
      <c r="F439" s="26" t="s">
        <v>336</v>
      </c>
      <c r="G439" s="26" t="s">
        <v>43</v>
      </c>
      <c r="H439" s="26" t="s">
        <v>340</v>
      </c>
      <c r="I439" s="26" t="s">
        <v>340</v>
      </c>
      <c r="J439" s="26" t="s">
        <v>340</v>
      </c>
      <c r="K439" s="26" t="s">
        <v>340</v>
      </c>
      <c r="L439" s="26" t="s">
        <v>340</v>
      </c>
      <c r="M439" s="26" t="s">
        <v>340</v>
      </c>
      <c r="N439" s="26" t="s">
        <v>340</v>
      </c>
      <c r="O439" s="26" t="s">
        <v>340</v>
      </c>
      <c r="P439" s="26" t="s">
        <v>592</v>
      </c>
      <c r="Q439" s="26" t="s">
        <v>340</v>
      </c>
      <c r="R439" s="26" t="s">
        <v>40</v>
      </c>
      <c r="S439" s="26" t="s">
        <v>308</v>
      </c>
      <c r="T439" s="26" t="s">
        <v>46</v>
      </c>
      <c r="U439" s="26" t="s">
        <v>809</v>
      </c>
      <c r="V439" s="26" t="s">
        <v>340</v>
      </c>
      <c r="W439" s="26" t="s">
        <v>340</v>
      </c>
      <c r="X439" s="26" t="s">
        <v>340</v>
      </c>
      <c r="Y439" s="26" t="s">
        <v>340</v>
      </c>
      <c r="Z439" s="26" t="s">
        <v>592</v>
      </c>
      <c r="AA439" s="26" t="s">
        <v>592</v>
      </c>
      <c r="AB439" s="26" t="s">
        <v>308</v>
      </c>
      <c r="AC439" s="26" t="s">
        <v>1478</v>
      </c>
      <c r="AD439" s="26" t="s">
        <v>1478</v>
      </c>
      <c r="AE439" s="26" t="s">
        <v>1566</v>
      </c>
      <c r="AF439" s="26" t="s">
        <v>592</v>
      </c>
      <c r="AG439" s="26" t="s">
        <v>711</v>
      </c>
      <c r="AH439" s="26" t="s">
        <v>592</v>
      </c>
    </row>
    <row r="440" spans="2:34" x14ac:dyDescent="0.45">
      <c r="B440" s="26" t="s">
        <v>1705</v>
      </c>
      <c r="C440" s="26" t="s">
        <v>1617</v>
      </c>
      <c r="D440" s="26" t="s">
        <v>267</v>
      </c>
      <c r="E440" s="26" t="s">
        <v>770</v>
      </c>
      <c r="F440" s="26" t="s">
        <v>326</v>
      </c>
      <c r="G440" s="26" t="s">
        <v>44</v>
      </c>
      <c r="H440" s="26" t="s">
        <v>40</v>
      </c>
      <c r="I440" s="26" t="s">
        <v>340</v>
      </c>
      <c r="J440" s="26" t="s">
        <v>340</v>
      </c>
      <c r="K440" s="26" t="s">
        <v>340</v>
      </c>
      <c r="L440" s="26" t="s">
        <v>340</v>
      </c>
      <c r="M440" s="26" t="s">
        <v>340</v>
      </c>
      <c r="N440" s="26" t="s">
        <v>340</v>
      </c>
      <c r="O440" s="26" t="s">
        <v>340</v>
      </c>
      <c r="P440" s="26" t="s">
        <v>592</v>
      </c>
      <c r="Q440" s="26" t="s">
        <v>340</v>
      </c>
      <c r="R440" s="26" t="s">
        <v>308</v>
      </c>
      <c r="S440" s="26" t="s">
        <v>308</v>
      </c>
      <c r="T440" s="26" t="s">
        <v>44</v>
      </c>
      <c r="U440" s="26" t="s">
        <v>1169</v>
      </c>
      <c r="V440" s="26" t="s">
        <v>340</v>
      </c>
      <c r="W440" s="26" t="s">
        <v>340</v>
      </c>
      <c r="X440" s="26" t="s">
        <v>340</v>
      </c>
      <c r="Y440" s="26" t="s">
        <v>340</v>
      </c>
      <c r="Z440" s="26" t="s">
        <v>592</v>
      </c>
      <c r="AA440" s="26" t="s">
        <v>592</v>
      </c>
      <c r="AB440" s="26" t="s">
        <v>308</v>
      </c>
      <c r="AC440" s="26" t="s">
        <v>1488</v>
      </c>
      <c r="AD440" s="26" t="s">
        <v>1488</v>
      </c>
      <c r="AE440" s="26" t="s">
        <v>1559</v>
      </c>
      <c r="AF440" s="26" t="s">
        <v>592</v>
      </c>
      <c r="AG440" s="26" t="s">
        <v>627</v>
      </c>
      <c r="AH440" s="26" t="s">
        <v>592</v>
      </c>
    </row>
    <row r="441" spans="2:34" x14ac:dyDescent="0.45">
      <c r="B441" s="26" t="s">
        <v>1707</v>
      </c>
      <c r="C441" s="26" t="s">
        <v>1792</v>
      </c>
      <c r="D441" s="26" t="s">
        <v>256</v>
      </c>
      <c r="E441" s="26" t="s">
        <v>610</v>
      </c>
      <c r="F441" s="26" t="s">
        <v>327</v>
      </c>
      <c r="G441" s="26" t="s">
        <v>44</v>
      </c>
      <c r="H441" s="26" t="s">
        <v>41</v>
      </c>
      <c r="I441" s="26" t="s">
        <v>340</v>
      </c>
      <c r="J441" s="26" t="s">
        <v>340</v>
      </c>
      <c r="K441" s="26" t="s">
        <v>340</v>
      </c>
      <c r="L441" s="26" t="s">
        <v>340</v>
      </c>
      <c r="M441" s="26" t="s">
        <v>340</v>
      </c>
      <c r="N441" s="26" t="s">
        <v>308</v>
      </c>
      <c r="O441" s="26" t="s">
        <v>1793</v>
      </c>
      <c r="P441" s="26" t="s">
        <v>1794</v>
      </c>
      <c r="Q441" s="26" t="s">
        <v>340</v>
      </c>
      <c r="R441" s="26" t="s">
        <v>46</v>
      </c>
      <c r="S441" s="26" t="s">
        <v>42</v>
      </c>
      <c r="T441" s="26" t="s">
        <v>327</v>
      </c>
      <c r="U441" s="26" t="s">
        <v>1410</v>
      </c>
      <c r="V441" s="26" t="s">
        <v>340</v>
      </c>
      <c r="W441" s="26" t="s">
        <v>340</v>
      </c>
      <c r="X441" s="26" t="s">
        <v>340</v>
      </c>
      <c r="Y441" s="26" t="s">
        <v>340</v>
      </c>
      <c r="Z441" s="26" t="s">
        <v>592</v>
      </c>
      <c r="AA441" s="26" t="s">
        <v>592</v>
      </c>
      <c r="AB441" s="26" t="s">
        <v>308</v>
      </c>
      <c r="AC441" s="26" t="s">
        <v>1467</v>
      </c>
      <c r="AD441" s="26" t="s">
        <v>1467</v>
      </c>
      <c r="AE441" s="26" t="s">
        <v>1501</v>
      </c>
      <c r="AF441" s="26" t="s">
        <v>592</v>
      </c>
      <c r="AG441" s="26" t="s">
        <v>1147</v>
      </c>
      <c r="AH441" s="26" t="s">
        <v>592</v>
      </c>
    </row>
    <row r="442" spans="2:34" x14ac:dyDescent="0.45">
      <c r="B442" s="26" t="s">
        <v>1709</v>
      </c>
      <c r="C442" s="26" t="s">
        <v>1798</v>
      </c>
      <c r="D442" s="26" t="s">
        <v>245</v>
      </c>
      <c r="E442" s="26" t="s">
        <v>770</v>
      </c>
      <c r="F442" s="26" t="s">
        <v>331</v>
      </c>
      <c r="G442" s="26" t="s">
        <v>44</v>
      </c>
      <c r="H442" s="26" t="s">
        <v>308</v>
      </c>
      <c r="I442" s="26" t="s">
        <v>340</v>
      </c>
      <c r="J442" s="26" t="s">
        <v>340</v>
      </c>
      <c r="K442" s="26" t="s">
        <v>340</v>
      </c>
      <c r="L442" s="26" t="s">
        <v>340</v>
      </c>
      <c r="M442" s="26" t="s">
        <v>340</v>
      </c>
      <c r="N442" s="26" t="s">
        <v>340</v>
      </c>
      <c r="O442" s="26" t="s">
        <v>340</v>
      </c>
      <c r="P442" s="26" t="s">
        <v>592</v>
      </c>
      <c r="Q442" s="26" t="s">
        <v>340</v>
      </c>
      <c r="R442" s="26" t="s">
        <v>41</v>
      </c>
      <c r="S442" s="26" t="s">
        <v>40</v>
      </c>
      <c r="T442" s="26" t="s">
        <v>42</v>
      </c>
      <c r="U442" s="26" t="s">
        <v>1059</v>
      </c>
      <c r="V442" s="26" t="s">
        <v>340</v>
      </c>
      <c r="W442" s="26" t="s">
        <v>340</v>
      </c>
      <c r="X442" s="26" t="s">
        <v>340</v>
      </c>
      <c r="Y442" s="26" t="s">
        <v>340</v>
      </c>
      <c r="Z442" s="26" t="s">
        <v>592</v>
      </c>
      <c r="AA442" s="26" t="s">
        <v>592</v>
      </c>
      <c r="AB442" s="26" t="s">
        <v>308</v>
      </c>
      <c r="AC442" s="26" t="s">
        <v>1519</v>
      </c>
      <c r="AD442" s="26" t="s">
        <v>1519</v>
      </c>
      <c r="AE442" s="26" t="s">
        <v>438</v>
      </c>
      <c r="AF442" s="26" t="s">
        <v>592</v>
      </c>
      <c r="AG442" s="26" t="s">
        <v>713</v>
      </c>
      <c r="AH442" s="26" t="s">
        <v>592</v>
      </c>
    </row>
    <row r="443" spans="2:34" x14ac:dyDescent="0.45">
      <c r="B443" s="26" t="s">
        <v>1711</v>
      </c>
      <c r="C443" s="26" t="s">
        <v>1619</v>
      </c>
      <c r="D443" s="26" t="s">
        <v>238</v>
      </c>
      <c r="E443" s="26" t="s">
        <v>670</v>
      </c>
      <c r="F443" s="26" t="s">
        <v>339</v>
      </c>
      <c r="G443" s="26" t="s">
        <v>308</v>
      </c>
      <c r="H443" s="26" t="s">
        <v>340</v>
      </c>
      <c r="I443" s="26" t="s">
        <v>308</v>
      </c>
      <c r="J443" s="26" t="s">
        <v>40</v>
      </c>
      <c r="K443" s="26" t="s">
        <v>347</v>
      </c>
      <c r="L443" s="26" t="s">
        <v>340</v>
      </c>
      <c r="M443" s="26" t="s">
        <v>340</v>
      </c>
      <c r="N443" s="26" t="s">
        <v>41</v>
      </c>
      <c r="O443" s="26" t="s">
        <v>1620</v>
      </c>
      <c r="P443" s="26" t="s">
        <v>1184</v>
      </c>
      <c r="Q443" s="26" t="s">
        <v>340</v>
      </c>
      <c r="R443" s="26" t="s">
        <v>340</v>
      </c>
      <c r="S443" s="26" t="s">
        <v>340</v>
      </c>
      <c r="T443" s="26" t="s">
        <v>340</v>
      </c>
      <c r="U443" s="26" t="s">
        <v>592</v>
      </c>
      <c r="V443" s="26" t="s">
        <v>340</v>
      </c>
      <c r="W443" s="26" t="s">
        <v>340</v>
      </c>
      <c r="X443" s="26" t="s">
        <v>340</v>
      </c>
      <c r="Y443" s="26" t="s">
        <v>340</v>
      </c>
      <c r="Z443" s="26" t="s">
        <v>592</v>
      </c>
      <c r="AA443" s="26" t="s">
        <v>592</v>
      </c>
      <c r="AB443" s="26" t="s">
        <v>308</v>
      </c>
      <c r="AC443" s="26" t="s">
        <v>502</v>
      </c>
      <c r="AD443" s="26" t="s">
        <v>502</v>
      </c>
      <c r="AE443" s="26" t="s">
        <v>502</v>
      </c>
      <c r="AF443" s="26" t="s">
        <v>592</v>
      </c>
      <c r="AG443" s="26" t="s">
        <v>611</v>
      </c>
      <c r="AH443" s="26" t="s">
        <v>592</v>
      </c>
    </row>
    <row r="444" spans="2:34" x14ac:dyDescent="0.45">
      <c r="B444" s="26" t="s">
        <v>1713</v>
      </c>
      <c r="C444" s="26" t="s">
        <v>1626</v>
      </c>
      <c r="D444" s="26" t="s">
        <v>237</v>
      </c>
      <c r="E444" s="26" t="s">
        <v>610</v>
      </c>
      <c r="F444" s="26" t="s">
        <v>337</v>
      </c>
      <c r="G444" s="26" t="s">
        <v>53</v>
      </c>
      <c r="H444" s="26" t="s">
        <v>340</v>
      </c>
      <c r="I444" s="26" t="s">
        <v>340</v>
      </c>
      <c r="J444" s="26" t="s">
        <v>340</v>
      </c>
      <c r="K444" s="26" t="s">
        <v>340</v>
      </c>
      <c r="L444" s="26" t="s">
        <v>340</v>
      </c>
      <c r="M444" s="26" t="s">
        <v>340</v>
      </c>
      <c r="N444" s="26" t="s">
        <v>340</v>
      </c>
      <c r="O444" s="26" t="s">
        <v>340</v>
      </c>
      <c r="P444" s="26" t="s">
        <v>592</v>
      </c>
      <c r="Q444" s="26" t="s">
        <v>340</v>
      </c>
      <c r="R444" s="26" t="s">
        <v>340</v>
      </c>
      <c r="S444" s="26" t="s">
        <v>340</v>
      </c>
      <c r="T444" s="26" t="s">
        <v>340</v>
      </c>
      <c r="U444" s="26" t="s">
        <v>592</v>
      </c>
      <c r="V444" s="26" t="s">
        <v>340</v>
      </c>
      <c r="W444" s="26" t="s">
        <v>308</v>
      </c>
      <c r="X444" s="26" t="s">
        <v>340</v>
      </c>
      <c r="Y444" s="26" t="s">
        <v>340</v>
      </c>
      <c r="Z444" s="26" t="s">
        <v>592</v>
      </c>
      <c r="AA444" s="26" t="s">
        <v>592</v>
      </c>
      <c r="AB444" s="26" t="s">
        <v>592</v>
      </c>
      <c r="AC444" s="26" t="s">
        <v>592</v>
      </c>
      <c r="AD444" s="26" t="s">
        <v>592</v>
      </c>
      <c r="AE444" s="26" t="s">
        <v>592</v>
      </c>
      <c r="AF444" s="26" t="s">
        <v>592</v>
      </c>
      <c r="AG444" s="26" t="s">
        <v>968</v>
      </c>
      <c r="AH444" s="26" t="s">
        <v>592</v>
      </c>
    </row>
    <row r="445" spans="2:34" x14ac:dyDescent="0.45">
      <c r="B445" s="26" t="s">
        <v>1715</v>
      </c>
      <c r="C445" s="26" t="s">
        <v>1628</v>
      </c>
      <c r="D445" s="26" t="s">
        <v>246</v>
      </c>
      <c r="E445" s="26" t="s">
        <v>670</v>
      </c>
      <c r="F445" s="26" t="s">
        <v>336</v>
      </c>
      <c r="G445" s="26" t="s">
        <v>40</v>
      </c>
      <c r="H445" s="26" t="s">
        <v>340</v>
      </c>
      <c r="I445" s="26" t="s">
        <v>340</v>
      </c>
      <c r="J445" s="26" t="s">
        <v>340</v>
      </c>
      <c r="K445" s="26" t="s">
        <v>340</v>
      </c>
      <c r="L445" s="26" t="s">
        <v>340</v>
      </c>
      <c r="M445" s="26" t="s">
        <v>340</v>
      </c>
      <c r="N445" s="26" t="s">
        <v>40</v>
      </c>
      <c r="O445" s="26" t="s">
        <v>660</v>
      </c>
      <c r="P445" s="26" t="s">
        <v>1184</v>
      </c>
      <c r="Q445" s="26" t="s">
        <v>340</v>
      </c>
      <c r="R445" s="26" t="s">
        <v>340</v>
      </c>
      <c r="S445" s="26" t="s">
        <v>340</v>
      </c>
      <c r="T445" s="26" t="s">
        <v>340</v>
      </c>
      <c r="U445" s="26" t="s">
        <v>592</v>
      </c>
      <c r="V445" s="26" t="s">
        <v>340</v>
      </c>
      <c r="W445" s="26" t="s">
        <v>340</v>
      </c>
      <c r="X445" s="26" t="s">
        <v>340</v>
      </c>
      <c r="Y445" s="26" t="s">
        <v>340</v>
      </c>
      <c r="Z445" s="26" t="s">
        <v>592</v>
      </c>
      <c r="AA445" s="26" t="s">
        <v>592</v>
      </c>
      <c r="AB445" s="26" t="s">
        <v>592</v>
      </c>
      <c r="AC445" s="26" t="s">
        <v>1629</v>
      </c>
      <c r="AD445" s="26" t="s">
        <v>1629</v>
      </c>
      <c r="AE445" s="26" t="s">
        <v>1629</v>
      </c>
      <c r="AF445" s="26" t="s">
        <v>592</v>
      </c>
      <c r="AG445" s="26" t="s">
        <v>701</v>
      </c>
      <c r="AH445" s="26" t="s">
        <v>592</v>
      </c>
    </row>
    <row r="446" spans="2:34" x14ac:dyDescent="0.45">
      <c r="B446" s="26" t="s">
        <v>1717</v>
      </c>
      <c r="C446" s="26" t="s">
        <v>1631</v>
      </c>
      <c r="D446" s="26" t="s">
        <v>253</v>
      </c>
      <c r="E446" s="26" t="s">
        <v>610</v>
      </c>
      <c r="F446" s="26" t="s">
        <v>329</v>
      </c>
      <c r="G446" s="26" t="s">
        <v>308</v>
      </c>
      <c r="H446" s="26" t="s">
        <v>340</v>
      </c>
      <c r="I446" s="26" t="s">
        <v>340</v>
      </c>
      <c r="J446" s="26" t="s">
        <v>340</v>
      </c>
      <c r="K446" s="26" t="s">
        <v>340</v>
      </c>
      <c r="L446" s="26" t="s">
        <v>340</v>
      </c>
      <c r="M446" s="26" t="s">
        <v>340</v>
      </c>
      <c r="N446" s="26" t="s">
        <v>340</v>
      </c>
      <c r="O446" s="26" t="s">
        <v>340</v>
      </c>
      <c r="P446" s="26" t="s">
        <v>592</v>
      </c>
      <c r="Q446" s="26" t="s">
        <v>340</v>
      </c>
      <c r="R446" s="26" t="s">
        <v>308</v>
      </c>
      <c r="S446" s="26" t="s">
        <v>340</v>
      </c>
      <c r="T446" s="26" t="s">
        <v>340</v>
      </c>
      <c r="U446" s="26" t="s">
        <v>592</v>
      </c>
      <c r="V446" s="26" t="s">
        <v>340</v>
      </c>
      <c r="W446" s="26" t="s">
        <v>340</v>
      </c>
      <c r="X446" s="26" t="s">
        <v>340</v>
      </c>
      <c r="Y446" s="26" t="s">
        <v>340</v>
      </c>
      <c r="Z446" s="26" t="s">
        <v>592</v>
      </c>
      <c r="AA446" s="26" t="s">
        <v>592</v>
      </c>
      <c r="AB446" s="26" t="s">
        <v>592</v>
      </c>
      <c r="AC446" s="26" t="s">
        <v>592</v>
      </c>
      <c r="AD446" s="26" t="s">
        <v>592</v>
      </c>
      <c r="AE446" s="26" t="s">
        <v>592</v>
      </c>
      <c r="AF446" s="26" t="s">
        <v>592</v>
      </c>
      <c r="AG446" s="26" t="s">
        <v>1078</v>
      </c>
      <c r="AH446" s="26" t="s">
        <v>592</v>
      </c>
    </row>
    <row r="447" spans="2:34" x14ac:dyDescent="0.45">
      <c r="B447" s="26" t="s">
        <v>1719</v>
      </c>
      <c r="C447" s="26" t="s">
        <v>1640</v>
      </c>
      <c r="D447" s="26" t="s">
        <v>582</v>
      </c>
      <c r="E447" s="26" t="s">
        <v>617</v>
      </c>
      <c r="F447" s="26" t="s">
        <v>329</v>
      </c>
      <c r="G447" s="26" t="s">
        <v>308</v>
      </c>
      <c r="H447" s="26" t="s">
        <v>340</v>
      </c>
      <c r="I447" s="26" t="s">
        <v>340</v>
      </c>
      <c r="J447" s="26" t="s">
        <v>340</v>
      </c>
      <c r="K447" s="26" t="s">
        <v>340</v>
      </c>
      <c r="L447" s="26" t="s">
        <v>340</v>
      </c>
      <c r="M447" s="26" t="s">
        <v>340</v>
      </c>
      <c r="N447" s="26" t="s">
        <v>308</v>
      </c>
      <c r="O447" s="26" t="s">
        <v>340</v>
      </c>
      <c r="P447" s="26" t="s">
        <v>1007</v>
      </c>
      <c r="Q447" s="26" t="s">
        <v>340</v>
      </c>
      <c r="R447" s="26" t="s">
        <v>340</v>
      </c>
      <c r="S447" s="26" t="s">
        <v>340</v>
      </c>
      <c r="T447" s="26" t="s">
        <v>340</v>
      </c>
      <c r="U447" s="26" t="s">
        <v>592</v>
      </c>
      <c r="V447" s="26" t="s">
        <v>340</v>
      </c>
      <c r="W447" s="26" t="s">
        <v>340</v>
      </c>
      <c r="X447" s="26" t="s">
        <v>340</v>
      </c>
      <c r="Y447" s="26" t="s">
        <v>340</v>
      </c>
      <c r="Z447" s="26" t="s">
        <v>592</v>
      </c>
      <c r="AA447" s="26" t="s">
        <v>592</v>
      </c>
      <c r="AB447" s="26" t="s">
        <v>592</v>
      </c>
      <c r="AC447" s="26" t="s">
        <v>592</v>
      </c>
      <c r="AD447" s="26" t="s">
        <v>592</v>
      </c>
      <c r="AE447" s="26" t="s">
        <v>592</v>
      </c>
      <c r="AF447" s="26" t="s">
        <v>592</v>
      </c>
      <c r="AG447" s="26" t="s">
        <v>1013</v>
      </c>
      <c r="AH447" s="26" t="s">
        <v>592</v>
      </c>
    </row>
    <row r="448" spans="2:34" x14ac:dyDescent="0.45">
      <c r="B448" s="26" t="s">
        <v>1721</v>
      </c>
      <c r="C448" s="26" t="s">
        <v>2736</v>
      </c>
      <c r="D448" s="26" t="s">
        <v>589</v>
      </c>
      <c r="E448" s="26" t="s">
        <v>610</v>
      </c>
      <c r="F448" s="26" t="s">
        <v>337</v>
      </c>
      <c r="G448" s="26" t="s">
        <v>308</v>
      </c>
      <c r="H448" s="26" t="s">
        <v>340</v>
      </c>
      <c r="I448" s="26" t="s">
        <v>340</v>
      </c>
      <c r="J448" s="26" t="s">
        <v>340</v>
      </c>
      <c r="K448" s="26" t="s">
        <v>340</v>
      </c>
      <c r="L448" s="26" t="s">
        <v>340</v>
      </c>
      <c r="M448" s="26" t="s">
        <v>340</v>
      </c>
      <c r="N448" s="26" t="s">
        <v>340</v>
      </c>
      <c r="O448" s="26" t="s">
        <v>340</v>
      </c>
      <c r="P448" s="26" t="s">
        <v>592</v>
      </c>
      <c r="Q448" s="26" t="s">
        <v>340</v>
      </c>
      <c r="R448" s="26" t="s">
        <v>41</v>
      </c>
      <c r="S448" s="26" t="s">
        <v>308</v>
      </c>
      <c r="T448" s="26" t="s">
        <v>1183</v>
      </c>
      <c r="U448" s="26" t="s">
        <v>1184</v>
      </c>
      <c r="V448" s="26" t="s">
        <v>340</v>
      </c>
      <c r="W448" s="26" t="s">
        <v>340</v>
      </c>
      <c r="X448" s="26" t="s">
        <v>340</v>
      </c>
      <c r="Y448" s="26" t="s">
        <v>340</v>
      </c>
      <c r="Z448" s="26" t="s">
        <v>592</v>
      </c>
      <c r="AA448" s="26" t="s">
        <v>592</v>
      </c>
      <c r="AB448" s="26" t="s">
        <v>592</v>
      </c>
      <c r="AC448" s="26" t="s">
        <v>498</v>
      </c>
      <c r="AD448" s="26" t="s">
        <v>498</v>
      </c>
      <c r="AE448" s="26" t="s">
        <v>1734</v>
      </c>
      <c r="AF448" s="26" t="s">
        <v>592</v>
      </c>
      <c r="AG448" s="26" t="s">
        <v>997</v>
      </c>
      <c r="AH448" s="26" t="s">
        <v>592</v>
      </c>
    </row>
    <row r="449" spans="2:34" x14ac:dyDescent="0.45">
      <c r="B449" s="26" t="s">
        <v>936</v>
      </c>
      <c r="C449" s="26" t="s">
        <v>2737</v>
      </c>
      <c r="D449" s="26" t="s">
        <v>266</v>
      </c>
      <c r="E449" s="26" t="s">
        <v>670</v>
      </c>
      <c r="F449" s="26" t="s">
        <v>666</v>
      </c>
      <c r="G449" s="26" t="s">
        <v>308</v>
      </c>
      <c r="H449" s="26" t="s">
        <v>340</v>
      </c>
      <c r="I449" s="26" t="s">
        <v>340</v>
      </c>
      <c r="J449" s="26" t="s">
        <v>340</v>
      </c>
      <c r="K449" s="26" t="s">
        <v>340</v>
      </c>
      <c r="L449" s="26" t="s">
        <v>340</v>
      </c>
      <c r="M449" s="26" t="s">
        <v>340</v>
      </c>
      <c r="N449" s="26" t="s">
        <v>308</v>
      </c>
      <c r="O449" s="26" t="s">
        <v>1183</v>
      </c>
      <c r="P449" s="26" t="s">
        <v>1184</v>
      </c>
      <c r="Q449" s="26" t="s">
        <v>340</v>
      </c>
      <c r="R449" s="26" t="s">
        <v>340</v>
      </c>
      <c r="S449" s="26" t="s">
        <v>340</v>
      </c>
      <c r="T449" s="26" t="s">
        <v>340</v>
      </c>
      <c r="U449" s="26" t="s">
        <v>592</v>
      </c>
      <c r="V449" s="26" t="s">
        <v>340</v>
      </c>
      <c r="W449" s="26" t="s">
        <v>340</v>
      </c>
      <c r="X449" s="26" t="s">
        <v>340</v>
      </c>
      <c r="Y449" s="26" t="s">
        <v>340</v>
      </c>
      <c r="Z449" s="26" t="s">
        <v>592</v>
      </c>
      <c r="AA449" s="26" t="s">
        <v>592</v>
      </c>
      <c r="AB449" s="26" t="s">
        <v>592</v>
      </c>
      <c r="AC449" s="26" t="s">
        <v>2738</v>
      </c>
      <c r="AD449" s="26" t="s">
        <v>2738</v>
      </c>
      <c r="AE449" s="26" t="s">
        <v>2738</v>
      </c>
      <c r="AF449" s="26" t="s">
        <v>592</v>
      </c>
      <c r="AG449" s="26" t="s">
        <v>664</v>
      </c>
      <c r="AH449" s="26" t="s">
        <v>592</v>
      </c>
    </row>
    <row r="450" spans="2:34" x14ac:dyDescent="0.45">
      <c r="B450" s="26" t="s">
        <v>1724</v>
      </c>
      <c r="C450" s="26" t="s">
        <v>1988</v>
      </c>
      <c r="D450" s="26" t="s">
        <v>245</v>
      </c>
      <c r="E450" s="26" t="s">
        <v>610</v>
      </c>
      <c r="F450" s="26" t="s">
        <v>329</v>
      </c>
      <c r="G450" s="26" t="s">
        <v>308</v>
      </c>
      <c r="H450" s="26" t="s">
        <v>340</v>
      </c>
      <c r="I450" s="26" t="s">
        <v>340</v>
      </c>
      <c r="J450" s="26" t="s">
        <v>340</v>
      </c>
      <c r="K450" s="26" t="s">
        <v>340</v>
      </c>
      <c r="L450" s="26" t="s">
        <v>340</v>
      </c>
      <c r="M450" s="26" t="s">
        <v>340</v>
      </c>
      <c r="N450" s="26" t="s">
        <v>340</v>
      </c>
      <c r="O450" s="26" t="s">
        <v>340</v>
      </c>
      <c r="P450" s="26" t="s">
        <v>592</v>
      </c>
      <c r="Q450" s="26" t="s">
        <v>340</v>
      </c>
      <c r="R450" s="26" t="s">
        <v>340</v>
      </c>
      <c r="S450" s="26" t="s">
        <v>340</v>
      </c>
      <c r="T450" s="26" t="s">
        <v>340</v>
      </c>
      <c r="U450" s="26" t="s">
        <v>592</v>
      </c>
      <c r="V450" s="26" t="s">
        <v>340</v>
      </c>
      <c r="W450" s="26" t="s">
        <v>340</v>
      </c>
      <c r="X450" s="26" t="s">
        <v>340</v>
      </c>
      <c r="Y450" s="26" t="s">
        <v>340</v>
      </c>
      <c r="Z450" s="26" t="s">
        <v>592</v>
      </c>
      <c r="AA450" s="26" t="s">
        <v>592</v>
      </c>
      <c r="AB450" s="26" t="s">
        <v>592</v>
      </c>
      <c r="AC450" s="26" t="s">
        <v>592</v>
      </c>
      <c r="AD450" s="26" t="s">
        <v>592</v>
      </c>
      <c r="AE450" s="26" t="s">
        <v>592</v>
      </c>
      <c r="AF450" s="26" t="s">
        <v>592</v>
      </c>
      <c r="AG450" s="26" t="s">
        <v>1060</v>
      </c>
      <c r="AH450" s="26" t="s">
        <v>592</v>
      </c>
    </row>
    <row r="451" spans="2:34" x14ac:dyDescent="0.45">
      <c r="B451" s="26" t="s">
        <v>1726</v>
      </c>
      <c r="C451" s="26" t="s">
        <v>2216</v>
      </c>
      <c r="D451" s="26" t="s">
        <v>267</v>
      </c>
      <c r="E451" s="26" t="s">
        <v>610</v>
      </c>
      <c r="F451" s="26" t="s">
        <v>327</v>
      </c>
      <c r="G451" s="26" t="s">
        <v>308</v>
      </c>
      <c r="H451" s="26" t="s">
        <v>340</v>
      </c>
      <c r="I451" s="26" t="s">
        <v>340</v>
      </c>
      <c r="J451" s="26" t="s">
        <v>340</v>
      </c>
      <c r="K451" s="26" t="s">
        <v>340</v>
      </c>
      <c r="L451" s="26" t="s">
        <v>340</v>
      </c>
      <c r="M451" s="26" t="s">
        <v>340</v>
      </c>
      <c r="N451" s="26" t="s">
        <v>340</v>
      </c>
      <c r="O451" s="26" t="s">
        <v>340</v>
      </c>
      <c r="P451" s="26" t="s">
        <v>592</v>
      </c>
      <c r="Q451" s="26" t="s">
        <v>340</v>
      </c>
      <c r="R451" s="26" t="s">
        <v>340</v>
      </c>
      <c r="S451" s="26" t="s">
        <v>340</v>
      </c>
      <c r="T451" s="26" t="s">
        <v>340</v>
      </c>
      <c r="U451" s="26" t="s">
        <v>592</v>
      </c>
      <c r="V451" s="26" t="s">
        <v>340</v>
      </c>
      <c r="W451" s="26" t="s">
        <v>340</v>
      </c>
      <c r="X451" s="26" t="s">
        <v>340</v>
      </c>
      <c r="Y451" s="26" t="s">
        <v>340</v>
      </c>
      <c r="Z451" s="26" t="s">
        <v>592</v>
      </c>
      <c r="AA451" s="26" t="s">
        <v>592</v>
      </c>
      <c r="AB451" s="26" t="s">
        <v>592</v>
      </c>
      <c r="AC451" s="26" t="s">
        <v>592</v>
      </c>
      <c r="AD451" s="26" t="s">
        <v>592</v>
      </c>
      <c r="AE451" s="26" t="s">
        <v>592</v>
      </c>
      <c r="AF451" s="26" t="s">
        <v>592</v>
      </c>
      <c r="AG451" s="26" t="s">
        <v>1176</v>
      </c>
      <c r="AH451" s="26" t="s">
        <v>592</v>
      </c>
    </row>
    <row r="452" spans="2:34" x14ac:dyDescent="0.45">
      <c r="B452" s="26" t="s">
        <v>1728</v>
      </c>
      <c r="C452" s="26" t="s">
        <v>1647</v>
      </c>
      <c r="D452" s="26" t="s">
        <v>250</v>
      </c>
      <c r="E452" s="26" t="s">
        <v>610</v>
      </c>
      <c r="F452" s="26" t="s">
        <v>331</v>
      </c>
      <c r="G452" s="26" t="s">
        <v>42</v>
      </c>
      <c r="H452" s="26" t="s">
        <v>340</v>
      </c>
      <c r="I452" s="26" t="s">
        <v>340</v>
      </c>
      <c r="J452" s="26" t="s">
        <v>340</v>
      </c>
      <c r="K452" s="26" t="s">
        <v>340</v>
      </c>
      <c r="L452" s="26" t="s">
        <v>340</v>
      </c>
      <c r="M452" s="26" t="s">
        <v>340</v>
      </c>
      <c r="N452" s="26" t="s">
        <v>340</v>
      </c>
      <c r="O452" s="26" t="s">
        <v>340</v>
      </c>
      <c r="P452" s="26" t="s">
        <v>592</v>
      </c>
      <c r="Q452" s="26" t="s">
        <v>340</v>
      </c>
      <c r="R452" s="26" t="s">
        <v>308</v>
      </c>
      <c r="S452" s="26" t="s">
        <v>340</v>
      </c>
      <c r="T452" s="26" t="s">
        <v>340</v>
      </c>
      <c r="U452" s="26" t="s">
        <v>592</v>
      </c>
      <c r="V452" s="26" t="s">
        <v>340</v>
      </c>
      <c r="W452" s="26" t="s">
        <v>340</v>
      </c>
      <c r="X452" s="26" t="s">
        <v>340</v>
      </c>
      <c r="Y452" s="26" t="s">
        <v>340</v>
      </c>
      <c r="Z452" s="26" t="s">
        <v>592</v>
      </c>
      <c r="AA452" s="26" t="s">
        <v>592</v>
      </c>
      <c r="AB452" s="26" t="s">
        <v>592</v>
      </c>
      <c r="AC452" s="26" t="s">
        <v>592</v>
      </c>
      <c r="AD452" s="26" t="s">
        <v>592</v>
      </c>
      <c r="AE452" s="26" t="s">
        <v>592</v>
      </c>
      <c r="AF452" s="26" t="s">
        <v>592</v>
      </c>
      <c r="AG452" s="26" t="s">
        <v>1180</v>
      </c>
      <c r="AH452" s="26" t="s">
        <v>592</v>
      </c>
    </row>
    <row r="453" spans="2:34" x14ac:dyDescent="0.45">
      <c r="B453" s="26" t="s">
        <v>1730</v>
      </c>
      <c r="C453" s="26" t="s">
        <v>1650</v>
      </c>
      <c r="D453" s="26" t="s">
        <v>239</v>
      </c>
      <c r="E453" s="26" t="s">
        <v>610</v>
      </c>
      <c r="F453" s="26" t="s">
        <v>327</v>
      </c>
      <c r="G453" s="26" t="s">
        <v>40</v>
      </c>
      <c r="H453" s="26" t="s">
        <v>340</v>
      </c>
      <c r="I453" s="26" t="s">
        <v>340</v>
      </c>
      <c r="J453" s="26" t="s">
        <v>340</v>
      </c>
      <c r="K453" s="26" t="s">
        <v>340</v>
      </c>
      <c r="L453" s="26" t="s">
        <v>340</v>
      </c>
      <c r="M453" s="26" t="s">
        <v>340</v>
      </c>
      <c r="N453" s="26" t="s">
        <v>340</v>
      </c>
      <c r="O453" s="26" t="s">
        <v>340</v>
      </c>
      <c r="P453" s="26" t="s">
        <v>592</v>
      </c>
      <c r="Q453" s="26" t="s">
        <v>340</v>
      </c>
      <c r="R453" s="26" t="s">
        <v>340</v>
      </c>
      <c r="S453" s="26" t="s">
        <v>340</v>
      </c>
      <c r="T453" s="26" t="s">
        <v>340</v>
      </c>
      <c r="U453" s="26" t="s">
        <v>592</v>
      </c>
      <c r="V453" s="26" t="s">
        <v>340</v>
      </c>
      <c r="W453" s="26" t="s">
        <v>340</v>
      </c>
      <c r="X453" s="26" t="s">
        <v>340</v>
      </c>
      <c r="Y453" s="26" t="s">
        <v>340</v>
      </c>
      <c r="Z453" s="26" t="s">
        <v>592</v>
      </c>
      <c r="AA453" s="26" t="s">
        <v>592</v>
      </c>
      <c r="AB453" s="26" t="s">
        <v>592</v>
      </c>
      <c r="AC453" s="26" t="s">
        <v>592</v>
      </c>
      <c r="AD453" s="26" t="s">
        <v>592</v>
      </c>
      <c r="AE453" s="26" t="s">
        <v>592</v>
      </c>
      <c r="AF453" s="26" t="s">
        <v>592</v>
      </c>
      <c r="AG453" s="26" t="s">
        <v>1154</v>
      </c>
      <c r="AH453" s="26" t="s">
        <v>592</v>
      </c>
    </row>
    <row r="454" spans="2:34" x14ac:dyDescent="0.45">
      <c r="B454" s="26" t="s">
        <v>1732</v>
      </c>
      <c r="C454" s="26" t="s">
        <v>2217</v>
      </c>
      <c r="D454" s="26" t="s">
        <v>245</v>
      </c>
      <c r="E454" s="26" t="s">
        <v>610</v>
      </c>
      <c r="F454" s="26" t="s">
        <v>335</v>
      </c>
      <c r="G454" s="26" t="s">
        <v>308</v>
      </c>
      <c r="H454" s="26" t="s">
        <v>340</v>
      </c>
      <c r="I454" s="26" t="s">
        <v>340</v>
      </c>
      <c r="J454" s="26" t="s">
        <v>340</v>
      </c>
      <c r="K454" s="26" t="s">
        <v>340</v>
      </c>
      <c r="L454" s="26" t="s">
        <v>340</v>
      </c>
      <c r="M454" s="26" t="s">
        <v>340</v>
      </c>
      <c r="N454" s="26" t="s">
        <v>340</v>
      </c>
      <c r="O454" s="26" t="s">
        <v>340</v>
      </c>
      <c r="P454" s="26" t="s">
        <v>592</v>
      </c>
      <c r="Q454" s="26" t="s">
        <v>340</v>
      </c>
      <c r="R454" s="26" t="s">
        <v>340</v>
      </c>
      <c r="S454" s="26" t="s">
        <v>340</v>
      </c>
      <c r="T454" s="26" t="s">
        <v>340</v>
      </c>
      <c r="U454" s="26" t="s">
        <v>592</v>
      </c>
      <c r="V454" s="26" t="s">
        <v>340</v>
      </c>
      <c r="W454" s="26" t="s">
        <v>340</v>
      </c>
      <c r="X454" s="26" t="s">
        <v>340</v>
      </c>
      <c r="Y454" s="26" t="s">
        <v>340</v>
      </c>
      <c r="Z454" s="26" t="s">
        <v>592</v>
      </c>
      <c r="AA454" s="26" t="s">
        <v>592</v>
      </c>
      <c r="AB454" s="26" t="s">
        <v>592</v>
      </c>
      <c r="AC454" s="26" t="s">
        <v>592</v>
      </c>
      <c r="AD454" s="26" t="s">
        <v>592</v>
      </c>
      <c r="AE454" s="26" t="s">
        <v>592</v>
      </c>
      <c r="AF454" s="26" t="s">
        <v>592</v>
      </c>
      <c r="AG454" s="26" t="s">
        <v>903</v>
      </c>
      <c r="AH454" s="26" t="s">
        <v>592</v>
      </c>
    </row>
    <row r="455" spans="2:34" x14ac:dyDescent="0.45">
      <c r="B455" s="26" t="s">
        <v>1735</v>
      </c>
      <c r="C455" s="26" t="s">
        <v>1652</v>
      </c>
      <c r="D455" s="26" t="s">
        <v>240</v>
      </c>
      <c r="E455" s="26" t="s">
        <v>770</v>
      </c>
      <c r="F455" s="26" t="s">
        <v>336</v>
      </c>
      <c r="G455" s="26" t="s">
        <v>308</v>
      </c>
      <c r="H455" s="26" t="s">
        <v>340</v>
      </c>
      <c r="I455" s="26" t="s">
        <v>340</v>
      </c>
      <c r="J455" s="26" t="s">
        <v>340</v>
      </c>
      <c r="K455" s="26" t="s">
        <v>340</v>
      </c>
      <c r="L455" s="26" t="s">
        <v>340</v>
      </c>
      <c r="M455" s="26" t="s">
        <v>340</v>
      </c>
      <c r="N455" s="26" t="s">
        <v>340</v>
      </c>
      <c r="O455" s="26" t="s">
        <v>340</v>
      </c>
      <c r="P455" s="26" t="s">
        <v>592</v>
      </c>
      <c r="Q455" s="26" t="s">
        <v>340</v>
      </c>
      <c r="R455" s="26" t="s">
        <v>340</v>
      </c>
      <c r="S455" s="26" t="s">
        <v>340</v>
      </c>
      <c r="T455" s="26" t="s">
        <v>340</v>
      </c>
      <c r="U455" s="26" t="s">
        <v>592</v>
      </c>
      <c r="V455" s="26" t="s">
        <v>340</v>
      </c>
      <c r="W455" s="26" t="s">
        <v>340</v>
      </c>
      <c r="X455" s="26" t="s">
        <v>340</v>
      </c>
      <c r="Y455" s="26" t="s">
        <v>340</v>
      </c>
      <c r="Z455" s="26" t="s">
        <v>592</v>
      </c>
      <c r="AA455" s="26" t="s">
        <v>592</v>
      </c>
      <c r="AB455" s="26" t="s">
        <v>592</v>
      </c>
      <c r="AC455" s="26" t="s">
        <v>592</v>
      </c>
      <c r="AD455" s="26" t="s">
        <v>592</v>
      </c>
      <c r="AE455" s="26" t="s">
        <v>592</v>
      </c>
      <c r="AF455" s="26" t="s">
        <v>592</v>
      </c>
      <c r="AG455" s="26" t="s">
        <v>673</v>
      </c>
      <c r="AH455" s="26" t="s">
        <v>592</v>
      </c>
    </row>
    <row r="456" spans="2:34" x14ac:dyDescent="0.45">
      <c r="B456" s="26" t="s">
        <v>1738</v>
      </c>
      <c r="C456" s="26" t="s">
        <v>1654</v>
      </c>
      <c r="D456" s="26" t="s">
        <v>242</v>
      </c>
      <c r="E456" s="26" t="s">
        <v>610</v>
      </c>
      <c r="F456" s="26" t="s">
        <v>347</v>
      </c>
      <c r="G456" s="26" t="s">
        <v>53</v>
      </c>
      <c r="H456" s="26" t="s">
        <v>340</v>
      </c>
      <c r="I456" s="26" t="s">
        <v>340</v>
      </c>
      <c r="J456" s="26" t="s">
        <v>340</v>
      </c>
      <c r="K456" s="26" t="s">
        <v>340</v>
      </c>
      <c r="L456" s="26" t="s">
        <v>340</v>
      </c>
      <c r="M456" s="26" t="s">
        <v>340</v>
      </c>
      <c r="N456" s="26" t="s">
        <v>340</v>
      </c>
      <c r="O456" s="26" t="s">
        <v>340</v>
      </c>
      <c r="P456" s="26" t="s">
        <v>592</v>
      </c>
      <c r="Q456" s="26" t="s">
        <v>340</v>
      </c>
      <c r="R456" s="26" t="s">
        <v>340</v>
      </c>
      <c r="S456" s="26" t="s">
        <v>340</v>
      </c>
      <c r="T456" s="26" t="s">
        <v>340</v>
      </c>
      <c r="U456" s="26" t="s">
        <v>592</v>
      </c>
      <c r="V456" s="26" t="s">
        <v>340</v>
      </c>
      <c r="W456" s="26" t="s">
        <v>308</v>
      </c>
      <c r="X456" s="26" t="s">
        <v>340</v>
      </c>
      <c r="Y456" s="26" t="s">
        <v>340</v>
      </c>
      <c r="Z456" s="26" t="s">
        <v>592</v>
      </c>
      <c r="AA456" s="26" t="s">
        <v>592</v>
      </c>
      <c r="AB456" s="26" t="s">
        <v>592</v>
      </c>
      <c r="AC456" s="26" t="s">
        <v>592</v>
      </c>
      <c r="AD456" s="26" t="s">
        <v>592</v>
      </c>
      <c r="AE456" s="26" t="s">
        <v>592</v>
      </c>
      <c r="AF456" s="26" t="s">
        <v>592</v>
      </c>
      <c r="AG456" s="26" t="s">
        <v>760</v>
      </c>
      <c r="AH456" s="26" t="s">
        <v>592</v>
      </c>
    </row>
    <row r="457" spans="2:34" x14ac:dyDescent="0.45">
      <c r="B457" s="26" t="s">
        <v>1740</v>
      </c>
      <c r="C457" s="26" t="s">
        <v>1659</v>
      </c>
      <c r="D457" s="26" t="s">
        <v>252</v>
      </c>
      <c r="E457" s="26" t="s">
        <v>617</v>
      </c>
      <c r="F457" s="26" t="s">
        <v>333</v>
      </c>
      <c r="G457" s="26" t="s">
        <v>308</v>
      </c>
      <c r="H457" s="26" t="s">
        <v>340</v>
      </c>
      <c r="I457" s="26" t="s">
        <v>340</v>
      </c>
      <c r="J457" s="26" t="s">
        <v>340</v>
      </c>
      <c r="K457" s="26" t="s">
        <v>340</v>
      </c>
      <c r="L457" s="26" t="s">
        <v>340</v>
      </c>
      <c r="M457" s="26" t="s">
        <v>340</v>
      </c>
      <c r="N457" s="26" t="s">
        <v>340</v>
      </c>
      <c r="O457" s="26" t="s">
        <v>340</v>
      </c>
      <c r="P457" s="26" t="s">
        <v>592</v>
      </c>
      <c r="Q457" s="26" t="s">
        <v>340</v>
      </c>
      <c r="R457" s="26" t="s">
        <v>340</v>
      </c>
      <c r="S457" s="26" t="s">
        <v>340</v>
      </c>
      <c r="T457" s="26" t="s">
        <v>340</v>
      </c>
      <c r="U457" s="26" t="s">
        <v>592</v>
      </c>
      <c r="V457" s="26" t="s">
        <v>340</v>
      </c>
      <c r="W457" s="26" t="s">
        <v>340</v>
      </c>
      <c r="X457" s="26" t="s">
        <v>340</v>
      </c>
      <c r="Y457" s="26" t="s">
        <v>340</v>
      </c>
      <c r="Z457" s="26" t="s">
        <v>592</v>
      </c>
      <c r="AA457" s="26" t="s">
        <v>592</v>
      </c>
      <c r="AB457" s="26" t="s">
        <v>592</v>
      </c>
      <c r="AC457" s="26" t="s">
        <v>592</v>
      </c>
      <c r="AD457" s="26" t="s">
        <v>592</v>
      </c>
      <c r="AE457" s="26" t="s">
        <v>592</v>
      </c>
      <c r="AF457" s="26" t="s">
        <v>592</v>
      </c>
      <c r="AG457" s="26" t="s">
        <v>1017</v>
      </c>
      <c r="AH457" s="26" t="s">
        <v>592</v>
      </c>
    </row>
    <row r="458" spans="2:34" x14ac:dyDescent="0.45">
      <c r="B458" s="26" t="s">
        <v>1743</v>
      </c>
      <c r="C458" s="26" t="s">
        <v>2218</v>
      </c>
      <c r="D458" s="26" t="s">
        <v>254</v>
      </c>
      <c r="E458" s="26" t="s">
        <v>610</v>
      </c>
      <c r="F458" s="26" t="s">
        <v>327</v>
      </c>
      <c r="G458" s="26" t="s">
        <v>40</v>
      </c>
      <c r="H458" s="26" t="s">
        <v>340</v>
      </c>
      <c r="I458" s="26" t="s">
        <v>340</v>
      </c>
      <c r="J458" s="26" t="s">
        <v>340</v>
      </c>
      <c r="K458" s="26" t="s">
        <v>340</v>
      </c>
      <c r="L458" s="26" t="s">
        <v>340</v>
      </c>
      <c r="M458" s="26" t="s">
        <v>340</v>
      </c>
      <c r="N458" s="26" t="s">
        <v>340</v>
      </c>
      <c r="O458" s="26" t="s">
        <v>340</v>
      </c>
      <c r="P458" s="26" t="s">
        <v>592</v>
      </c>
      <c r="Q458" s="26" t="s">
        <v>340</v>
      </c>
      <c r="R458" s="26" t="s">
        <v>340</v>
      </c>
      <c r="S458" s="26" t="s">
        <v>340</v>
      </c>
      <c r="T458" s="26" t="s">
        <v>340</v>
      </c>
      <c r="U458" s="26" t="s">
        <v>592</v>
      </c>
      <c r="V458" s="26" t="s">
        <v>340</v>
      </c>
      <c r="W458" s="26" t="s">
        <v>340</v>
      </c>
      <c r="X458" s="26" t="s">
        <v>340</v>
      </c>
      <c r="Y458" s="26" t="s">
        <v>340</v>
      </c>
      <c r="Z458" s="26" t="s">
        <v>592</v>
      </c>
      <c r="AA458" s="26" t="s">
        <v>592</v>
      </c>
      <c r="AB458" s="26" t="s">
        <v>592</v>
      </c>
      <c r="AC458" s="26" t="s">
        <v>592</v>
      </c>
      <c r="AD458" s="26" t="s">
        <v>592</v>
      </c>
      <c r="AE458" s="26" t="s">
        <v>592</v>
      </c>
      <c r="AF458" s="26" t="s">
        <v>592</v>
      </c>
      <c r="AG458" s="26" t="s">
        <v>1188</v>
      </c>
      <c r="AH458" s="26" t="s">
        <v>592</v>
      </c>
    </row>
    <row r="459" spans="2:34" x14ac:dyDescent="0.45">
      <c r="B459" s="26" t="s">
        <v>1745</v>
      </c>
      <c r="C459" s="26" t="s">
        <v>2739</v>
      </c>
      <c r="D459" s="26" t="s">
        <v>239</v>
      </c>
      <c r="E459" s="26" t="s">
        <v>610</v>
      </c>
      <c r="F459" s="26" t="s">
        <v>327</v>
      </c>
      <c r="G459" s="26" t="s">
        <v>308</v>
      </c>
      <c r="H459" s="26" t="s">
        <v>340</v>
      </c>
      <c r="I459" s="26" t="s">
        <v>340</v>
      </c>
      <c r="J459" s="26" t="s">
        <v>340</v>
      </c>
      <c r="K459" s="26" t="s">
        <v>340</v>
      </c>
      <c r="L459" s="26" t="s">
        <v>340</v>
      </c>
      <c r="M459" s="26" t="s">
        <v>340</v>
      </c>
      <c r="N459" s="26" t="s">
        <v>340</v>
      </c>
      <c r="O459" s="26" t="s">
        <v>340</v>
      </c>
      <c r="P459" s="26" t="s">
        <v>592</v>
      </c>
      <c r="Q459" s="26" t="s">
        <v>340</v>
      </c>
      <c r="R459" s="26" t="s">
        <v>40</v>
      </c>
      <c r="S459" s="26" t="s">
        <v>340</v>
      </c>
      <c r="T459" s="26" t="s">
        <v>340</v>
      </c>
      <c r="U459" s="26" t="s">
        <v>592</v>
      </c>
      <c r="V459" s="26" t="s">
        <v>340</v>
      </c>
      <c r="W459" s="26" t="s">
        <v>340</v>
      </c>
      <c r="X459" s="26" t="s">
        <v>340</v>
      </c>
      <c r="Y459" s="26" t="s">
        <v>340</v>
      </c>
      <c r="Z459" s="26" t="s">
        <v>592</v>
      </c>
      <c r="AA459" s="26" t="s">
        <v>592</v>
      </c>
      <c r="AB459" s="26" t="s">
        <v>592</v>
      </c>
      <c r="AC459" s="26" t="s">
        <v>592</v>
      </c>
      <c r="AD459" s="26" t="s">
        <v>592</v>
      </c>
      <c r="AE459" s="26" t="s">
        <v>592</v>
      </c>
      <c r="AF459" s="26" t="s">
        <v>592</v>
      </c>
      <c r="AG459" s="26" t="s">
        <v>839</v>
      </c>
      <c r="AH459" s="26" t="s">
        <v>592</v>
      </c>
    </row>
    <row r="460" spans="2:34" x14ac:dyDescent="0.45">
      <c r="B460" s="26" t="s">
        <v>1747</v>
      </c>
      <c r="C460" s="26" t="s">
        <v>1662</v>
      </c>
      <c r="D460" s="26" t="s">
        <v>258</v>
      </c>
      <c r="E460" s="26" t="s">
        <v>610</v>
      </c>
      <c r="F460" s="26" t="s">
        <v>327</v>
      </c>
      <c r="G460" s="26" t="s">
        <v>41</v>
      </c>
      <c r="H460" s="26" t="s">
        <v>340</v>
      </c>
      <c r="I460" s="26" t="s">
        <v>340</v>
      </c>
      <c r="J460" s="26" t="s">
        <v>340</v>
      </c>
      <c r="K460" s="26" t="s">
        <v>340</v>
      </c>
      <c r="L460" s="26" t="s">
        <v>340</v>
      </c>
      <c r="M460" s="26" t="s">
        <v>340</v>
      </c>
      <c r="N460" s="26" t="s">
        <v>340</v>
      </c>
      <c r="O460" s="26" t="s">
        <v>340</v>
      </c>
      <c r="P460" s="26" t="s">
        <v>592</v>
      </c>
      <c r="Q460" s="26" t="s">
        <v>340</v>
      </c>
      <c r="R460" s="26" t="s">
        <v>340</v>
      </c>
      <c r="S460" s="26" t="s">
        <v>340</v>
      </c>
      <c r="T460" s="26" t="s">
        <v>340</v>
      </c>
      <c r="U460" s="26" t="s">
        <v>592</v>
      </c>
      <c r="V460" s="26" t="s">
        <v>340</v>
      </c>
      <c r="W460" s="26" t="s">
        <v>340</v>
      </c>
      <c r="X460" s="26" t="s">
        <v>340</v>
      </c>
      <c r="Y460" s="26" t="s">
        <v>340</v>
      </c>
      <c r="Z460" s="26" t="s">
        <v>592</v>
      </c>
      <c r="AA460" s="26" t="s">
        <v>592</v>
      </c>
      <c r="AB460" s="26" t="s">
        <v>592</v>
      </c>
      <c r="AC460" s="26" t="s">
        <v>592</v>
      </c>
      <c r="AD460" s="26" t="s">
        <v>592</v>
      </c>
      <c r="AE460" s="26" t="s">
        <v>592</v>
      </c>
      <c r="AF460" s="26" t="s">
        <v>592</v>
      </c>
      <c r="AG460" s="26" t="s">
        <v>816</v>
      </c>
      <c r="AH460" s="26" t="s">
        <v>592</v>
      </c>
    </row>
    <row r="461" spans="2:34" x14ac:dyDescent="0.45">
      <c r="B461" s="26" t="s">
        <v>1749</v>
      </c>
      <c r="C461" s="26" t="s">
        <v>1663</v>
      </c>
      <c r="D461" s="26" t="s">
        <v>266</v>
      </c>
      <c r="E461" s="26" t="s">
        <v>770</v>
      </c>
      <c r="F461" s="26" t="s">
        <v>329</v>
      </c>
      <c r="G461" s="26" t="s">
        <v>53</v>
      </c>
      <c r="H461" s="26" t="s">
        <v>340</v>
      </c>
      <c r="I461" s="26" t="s">
        <v>340</v>
      </c>
      <c r="J461" s="26" t="s">
        <v>340</v>
      </c>
      <c r="K461" s="26" t="s">
        <v>340</v>
      </c>
      <c r="L461" s="26" t="s">
        <v>340</v>
      </c>
      <c r="M461" s="26" t="s">
        <v>340</v>
      </c>
      <c r="N461" s="26" t="s">
        <v>340</v>
      </c>
      <c r="O461" s="26" t="s">
        <v>340</v>
      </c>
      <c r="P461" s="26" t="s">
        <v>592</v>
      </c>
      <c r="Q461" s="26" t="s">
        <v>340</v>
      </c>
      <c r="R461" s="26" t="s">
        <v>340</v>
      </c>
      <c r="S461" s="26" t="s">
        <v>340</v>
      </c>
      <c r="T461" s="26" t="s">
        <v>340</v>
      </c>
      <c r="U461" s="26" t="s">
        <v>592</v>
      </c>
      <c r="V461" s="26" t="s">
        <v>340</v>
      </c>
      <c r="W461" s="26" t="s">
        <v>340</v>
      </c>
      <c r="X461" s="26" t="s">
        <v>340</v>
      </c>
      <c r="Y461" s="26" t="s">
        <v>340</v>
      </c>
      <c r="Z461" s="26" t="s">
        <v>592</v>
      </c>
      <c r="AA461" s="26" t="s">
        <v>592</v>
      </c>
      <c r="AB461" s="26" t="s">
        <v>592</v>
      </c>
      <c r="AC461" s="26" t="s">
        <v>592</v>
      </c>
      <c r="AD461" s="26" t="s">
        <v>592</v>
      </c>
      <c r="AE461" s="26" t="s">
        <v>592</v>
      </c>
      <c r="AF461" s="26" t="s">
        <v>592</v>
      </c>
      <c r="AG461" s="26" t="s">
        <v>960</v>
      </c>
      <c r="AH461" s="26" t="s">
        <v>592</v>
      </c>
    </row>
    <row r="462" spans="2:34" x14ac:dyDescent="0.45">
      <c r="B462" s="26" t="s">
        <v>1751</v>
      </c>
      <c r="C462" s="26" t="s">
        <v>1989</v>
      </c>
      <c r="D462" s="26" t="s">
        <v>239</v>
      </c>
      <c r="E462" s="26" t="s">
        <v>617</v>
      </c>
      <c r="F462" s="26" t="s">
        <v>333</v>
      </c>
      <c r="G462" s="26" t="s">
        <v>40</v>
      </c>
      <c r="H462" s="26" t="s">
        <v>340</v>
      </c>
      <c r="I462" s="26" t="s">
        <v>340</v>
      </c>
      <c r="J462" s="26" t="s">
        <v>340</v>
      </c>
      <c r="K462" s="26" t="s">
        <v>340</v>
      </c>
      <c r="L462" s="26" t="s">
        <v>340</v>
      </c>
      <c r="M462" s="26" t="s">
        <v>340</v>
      </c>
      <c r="N462" s="26" t="s">
        <v>308</v>
      </c>
      <c r="O462" s="26" t="s">
        <v>340</v>
      </c>
      <c r="P462" s="26" t="s">
        <v>1007</v>
      </c>
      <c r="Q462" s="26" t="s">
        <v>340</v>
      </c>
      <c r="R462" s="26" t="s">
        <v>340</v>
      </c>
      <c r="S462" s="26" t="s">
        <v>340</v>
      </c>
      <c r="T462" s="26" t="s">
        <v>340</v>
      </c>
      <c r="U462" s="26" t="s">
        <v>592</v>
      </c>
      <c r="V462" s="26" t="s">
        <v>340</v>
      </c>
      <c r="W462" s="26" t="s">
        <v>340</v>
      </c>
      <c r="X462" s="26" t="s">
        <v>340</v>
      </c>
      <c r="Y462" s="26" t="s">
        <v>340</v>
      </c>
      <c r="Z462" s="26" t="s">
        <v>592</v>
      </c>
      <c r="AA462" s="26" t="s">
        <v>592</v>
      </c>
      <c r="AB462" s="26" t="s">
        <v>592</v>
      </c>
      <c r="AC462" s="26" t="s">
        <v>592</v>
      </c>
      <c r="AD462" s="26" t="s">
        <v>592</v>
      </c>
      <c r="AE462" s="26" t="s">
        <v>592</v>
      </c>
      <c r="AF462" s="26" t="s">
        <v>592</v>
      </c>
      <c r="AG462" s="26" t="s">
        <v>921</v>
      </c>
      <c r="AH462" s="26" t="s">
        <v>592</v>
      </c>
    </row>
    <row r="463" spans="2:34" x14ac:dyDescent="0.45">
      <c r="B463" s="26" t="s">
        <v>1753</v>
      </c>
      <c r="C463" s="26" t="s">
        <v>1665</v>
      </c>
      <c r="D463" s="26" t="s">
        <v>242</v>
      </c>
      <c r="E463" s="26" t="s">
        <v>610</v>
      </c>
      <c r="F463" s="26" t="s">
        <v>333</v>
      </c>
      <c r="G463" s="26" t="s">
        <v>308</v>
      </c>
      <c r="H463" s="26" t="s">
        <v>340</v>
      </c>
      <c r="I463" s="26" t="s">
        <v>340</v>
      </c>
      <c r="J463" s="26" t="s">
        <v>340</v>
      </c>
      <c r="K463" s="26" t="s">
        <v>340</v>
      </c>
      <c r="L463" s="26" t="s">
        <v>340</v>
      </c>
      <c r="M463" s="26" t="s">
        <v>340</v>
      </c>
      <c r="N463" s="26" t="s">
        <v>340</v>
      </c>
      <c r="O463" s="26" t="s">
        <v>340</v>
      </c>
      <c r="P463" s="26" t="s">
        <v>592</v>
      </c>
      <c r="Q463" s="26" t="s">
        <v>340</v>
      </c>
      <c r="R463" s="26" t="s">
        <v>340</v>
      </c>
      <c r="S463" s="26" t="s">
        <v>340</v>
      </c>
      <c r="T463" s="26" t="s">
        <v>340</v>
      </c>
      <c r="U463" s="26" t="s">
        <v>592</v>
      </c>
      <c r="V463" s="26" t="s">
        <v>340</v>
      </c>
      <c r="W463" s="26" t="s">
        <v>340</v>
      </c>
      <c r="X463" s="26" t="s">
        <v>340</v>
      </c>
      <c r="Y463" s="26" t="s">
        <v>340</v>
      </c>
      <c r="Z463" s="26" t="s">
        <v>592</v>
      </c>
      <c r="AA463" s="26" t="s">
        <v>592</v>
      </c>
      <c r="AB463" s="26" t="s">
        <v>592</v>
      </c>
      <c r="AC463" s="26" t="s">
        <v>592</v>
      </c>
      <c r="AD463" s="26" t="s">
        <v>592</v>
      </c>
      <c r="AE463" s="26" t="s">
        <v>592</v>
      </c>
      <c r="AF463" s="26" t="s">
        <v>592</v>
      </c>
      <c r="AG463" s="26" t="s">
        <v>690</v>
      </c>
      <c r="AH463" s="26" t="s">
        <v>592</v>
      </c>
    </row>
    <row r="464" spans="2:34" x14ac:dyDescent="0.45">
      <c r="B464" s="26" t="s">
        <v>1755</v>
      </c>
      <c r="C464" s="26" t="s">
        <v>2740</v>
      </c>
      <c r="D464" s="26" t="s">
        <v>245</v>
      </c>
      <c r="E464" s="26" t="s">
        <v>617</v>
      </c>
      <c r="F464" s="26" t="s">
        <v>333</v>
      </c>
      <c r="G464" s="26" t="s">
        <v>308</v>
      </c>
      <c r="H464" s="26" t="s">
        <v>340</v>
      </c>
      <c r="I464" s="26" t="s">
        <v>340</v>
      </c>
      <c r="J464" s="26" t="s">
        <v>340</v>
      </c>
      <c r="K464" s="26" t="s">
        <v>340</v>
      </c>
      <c r="L464" s="26" t="s">
        <v>340</v>
      </c>
      <c r="M464" s="26" t="s">
        <v>340</v>
      </c>
      <c r="N464" s="26" t="s">
        <v>340</v>
      </c>
      <c r="O464" s="26" t="s">
        <v>340</v>
      </c>
      <c r="P464" s="26" t="s">
        <v>592</v>
      </c>
      <c r="Q464" s="26" t="s">
        <v>340</v>
      </c>
      <c r="R464" s="26" t="s">
        <v>340</v>
      </c>
      <c r="S464" s="26" t="s">
        <v>340</v>
      </c>
      <c r="T464" s="26" t="s">
        <v>340</v>
      </c>
      <c r="U464" s="26" t="s">
        <v>592</v>
      </c>
      <c r="V464" s="26" t="s">
        <v>340</v>
      </c>
      <c r="W464" s="26" t="s">
        <v>340</v>
      </c>
      <c r="X464" s="26" t="s">
        <v>340</v>
      </c>
      <c r="Y464" s="26" t="s">
        <v>340</v>
      </c>
      <c r="Z464" s="26" t="s">
        <v>592</v>
      </c>
      <c r="AA464" s="26" t="s">
        <v>592</v>
      </c>
      <c r="AB464" s="26" t="s">
        <v>592</v>
      </c>
      <c r="AC464" s="26" t="s">
        <v>592</v>
      </c>
      <c r="AD464" s="26" t="s">
        <v>592</v>
      </c>
      <c r="AE464" s="26" t="s">
        <v>592</v>
      </c>
      <c r="AF464" s="26" t="s">
        <v>592</v>
      </c>
      <c r="AG464" s="26" t="s">
        <v>648</v>
      </c>
      <c r="AH464" s="26" t="s">
        <v>592</v>
      </c>
    </row>
    <row r="465" spans="2:34" x14ac:dyDescent="0.45">
      <c r="B465" s="26" t="s">
        <v>1757</v>
      </c>
      <c r="C465" s="26" t="s">
        <v>1667</v>
      </c>
      <c r="D465" s="26" t="s">
        <v>590</v>
      </c>
      <c r="E465" s="26" t="s">
        <v>770</v>
      </c>
      <c r="F465" s="26" t="s">
        <v>335</v>
      </c>
      <c r="G465" s="26" t="s">
        <v>40</v>
      </c>
      <c r="H465" s="26" t="s">
        <v>340</v>
      </c>
      <c r="I465" s="26" t="s">
        <v>340</v>
      </c>
      <c r="J465" s="26" t="s">
        <v>340</v>
      </c>
      <c r="K465" s="26" t="s">
        <v>340</v>
      </c>
      <c r="L465" s="26" t="s">
        <v>340</v>
      </c>
      <c r="M465" s="26" t="s">
        <v>340</v>
      </c>
      <c r="N465" s="26" t="s">
        <v>340</v>
      </c>
      <c r="O465" s="26" t="s">
        <v>340</v>
      </c>
      <c r="P465" s="26" t="s">
        <v>592</v>
      </c>
      <c r="Q465" s="26" t="s">
        <v>340</v>
      </c>
      <c r="R465" s="26" t="s">
        <v>340</v>
      </c>
      <c r="S465" s="26" t="s">
        <v>340</v>
      </c>
      <c r="T465" s="26" t="s">
        <v>340</v>
      </c>
      <c r="U465" s="26" t="s">
        <v>592</v>
      </c>
      <c r="V465" s="26" t="s">
        <v>340</v>
      </c>
      <c r="W465" s="26" t="s">
        <v>340</v>
      </c>
      <c r="X465" s="26" t="s">
        <v>340</v>
      </c>
      <c r="Y465" s="26" t="s">
        <v>340</v>
      </c>
      <c r="Z465" s="26" t="s">
        <v>592</v>
      </c>
      <c r="AA465" s="26" t="s">
        <v>592</v>
      </c>
      <c r="AB465" s="26" t="s">
        <v>592</v>
      </c>
      <c r="AC465" s="26" t="s">
        <v>592</v>
      </c>
      <c r="AD465" s="26" t="s">
        <v>592</v>
      </c>
      <c r="AE465" s="26" t="s">
        <v>592</v>
      </c>
      <c r="AF465" s="26" t="s">
        <v>592</v>
      </c>
      <c r="AG465" s="26" t="s">
        <v>917</v>
      </c>
      <c r="AH465" s="26" t="s">
        <v>592</v>
      </c>
    </row>
    <row r="466" spans="2:34" x14ac:dyDescent="0.45">
      <c r="B466" s="26" t="s">
        <v>54</v>
      </c>
      <c r="C466" s="26" t="s">
        <v>593</v>
      </c>
      <c r="D466" s="26" t="s">
        <v>55</v>
      </c>
      <c r="E466" s="26" t="s">
        <v>594</v>
      </c>
      <c r="F466" s="26" t="s">
        <v>595</v>
      </c>
      <c r="G466" s="26" t="s">
        <v>56</v>
      </c>
      <c r="H466" s="26" t="s">
        <v>596</v>
      </c>
      <c r="I466" s="26" t="s">
        <v>64</v>
      </c>
      <c r="J466" s="26" t="s">
        <v>65</v>
      </c>
      <c r="K466" s="26" t="s">
        <v>58</v>
      </c>
      <c r="L466" s="26" t="s">
        <v>66</v>
      </c>
      <c r="M466" s="26" t="s">
        <v>67</v>
      </c>
      <c r="N466" s="26" t="s">
        <v>65</v>
      </c>
      <c r="O466" s="26" t="s">
        <v>58</v>
      </c>
      <c r="P466" s="26" t="s">
        <v>69</v>
      </c>
      <c r="Q466" s="26" t="s">
        <v>66</v>
      </c>
      <c r="R466" s="26" t="s">
        <v>597</v>
      </c>
      <c r="S466" s="26" t="s">
        <v>598</v>
      </c>
      <c r="T466" s="26" t="s">
        <v>58</v>
      </c>
      <c r="U466" s="26" t="s">
        <v>599</v>
      </c>
      <c r="V466" s="26" t="s">
        <v>66</v>
      </c>
      <c r="W466" s="26" t="s">
        <v>157</v>
      </c>
      <c r="X466" s="26" t="s">
        <v>62</v>
      </c>
      <c r="Y466" s="26" t="s">
        <v>66</v>
      </c>
      <c r="Z466" s="26" t="s">
        <v>147</v>
      </c>
      <c r="AA466" s="26" t="s">
        <v>600</v>
      </c>
      <c r="AB466" s="26" t="s">
        <v>601</v>
      </c>
      <c r="AC466" s="26" t="s">
        <v>602</v>
      </c>
      <c r="AD466" s="26" t="s">
        <v>603</v>
      </c>
      <c r="AE466" s="26" t="s">
        <v>604</v>
      </c>
      <c r="AF466" s="26" t="s">
        <v>605</v>
      </c>
      <c r="AG466" s="26" t="s">
        <v>606</v>
      </c>
      <c r="AH466" s="26" t="s">
        <v>607</v>
      </c>
    </row>
    <row r="467" spans="2:34" x14ac:dyDescent="0.45">
      <c r="B467" s="26" t="s">
        <v>1759</v>
      </c>
      <c r="C467" s="26" t="s">
        <v>1669</v>
      </c>
      <c r="D467" s="26" t="s">
        <v>254</v>
      </c>
      <c r="E467" s="26" t="s">
        <v>670</v>
      </c>
      <c r="F467" s="26" t="s">
        <v>337</v>
      </c>
      <c r="G467" s="26" t="s">
        <v>40</v>
      </c>
      <c r="H467" s="26" t="s">
        <v>340</v>
      </c>
      <c r="I467" s="26" t="s">
        <v>308</v>
      </c>
      <c r="J467" s="26" t="s">
        <v>40</v>
      </c>
      <c r="K467" s="26" t="s">
        <v>49</v>
      </c>
      <c r="L467" s="26" t="s">
        <v>340</v>
      </c>
      <c r="M467" s="26" t="s">
        <v>340</v>
      </c>
      <c r="N467" s="26" t="s">
        <v>42</v>
      </c>
      <c r="O467" s="26" t="s">
        <v>691</v>
      </c>
      <c r="P467" s="26" t="s">
        <v>2741</v>
      </c>
      <c r="Q467" s="26" t="s">
        <v>340</v>
      </c>
      <c r="R467" s="26" t="s">
        <v>340</v>
      </c>
      <c r="S467" s="26" t="s">
        <v>340</v>
      </c>
      <c r="T467" s="26" t="s">
        <v>340</v>
      </c>
      <c r="U467" s="26" t="s">
        <v>592</v>
      </c>
      <c r="V467" s="26" t="s">
        <v>340</v>
      </c>
      <c r="W467" s="26" t="s">
        <v>340</v>
      </c>
      <c r="X467" s="26" t="s">
        <v>340</v>
      </c>
      <c r="Y467" s="26" t="s">
        <v>340</v>
      </c>
      <c r="Z467" s="26" t="s">
        <v>592</v>
      </c>
      <c r="AA467" s="26" t="s">
        <v>592</v>
      </c>
      <c r="AB467" s="26" t="s">
        <v>592</v>
      </c>
      <c r="AC467" s="26" t="s">
        <v>1657</v>
      </c>
      <c r="AD467" s="26" t="s">
        <v>1657</v>
      </c>
      <c r="AE467" s="26" t="s">
        <v>1657</v>
      </c>
      <c r="AF467" s="26" t="s">
        <v>592</v>
      </c>
      <c r="AG467" s="26" t="s">
        <v>831</v>
      </c>
      <c r="AH467" s="26" t="s">
        <v>592</v>
      </c>
    </row>
    <row r="468" spans="2:34" x14ac:dyDescent="0.45">
      <c r="B468" s="26" t="s">
        <v>1761</v>
      </c>
      <c r="C468" s="26" t="s">
        <v>1671</v>
      </c>
      <c r="D468" s="26" t="s">
        <v>266</v>
      </c>
      <c r="E468" s="26" t="s">
        <v>770</v>
      </c>
      <c r="F468" s="26" t="s">
        <v>329</v>
      </c>
      <c r="G468" s="26" t="s">
        <v>44</v>
      </c>
      <c r="H468" s="26" t="s">
        <v>41</v>
      </c>
      <c r="I468" s="26" t="s">
        <v>340</v>
      </c>
      <c r="J468" s="26" t="s">
        <v>340</v>
      </c>
      <c r="K468" s="26" t="s">
        <v>340</v>
      </c>
      <c r="L468" s="26" t="s">
        <v>340</v>
      </c>
      <c r="M468" s="26" t="s">
        <v>340</v>
      </c>
      <c r="N468" s="26" t="s">
        <v>340</v>
      </c>
      <c r="O468" s="26" t="s">
        <v>340</v>
      </c>
      <c r="P468" s="26" t="s">
        <v>592</v>
      </c>
      <c r="Q468" s="26" t="s">
        <v>340</v>
      </c>
      <c r="R468" s="26" t="s">
        <v>308</v>
      </c>
      <c r="S468" s="26" t="s">
        <v>340</v>
      </c>
      <c r="T468" s="26" t="s">
        <v>340</v>
      </c>
      <c r="U468" s="26" t="s">
        <v>592</v>
      </c>
      <c r="V468" s="26" t="s">
        <v>340</v>
      </c>
      <c r="W468" s="26" t="s">
        <v>340</v>
      </c>
      <c r="X468" s="26" t="s">
        <v>340</v>
      </c>
      <c r="Y468" s="26" t="s">
        <v>340</v>
      </c>
      <c r="Z468" s="26" t="s">
        <v>592</v>
      </c>
      <c r="AA468" s="26" t="s">
        <v>592</v>
      </c>
      <c r="AB468" s="26" t="s">
        <v>592</v>
      </c>
      <c r="AC468" s="26" t="s">
        <v>592</v>
      </c>
      <c r="AD468" s="26" t="s">
        <v>592</v>
      </c>
      <c r="AE468" s="26" t="s">
        <v>592</v>
      </c>
      <c r="AF468" s="26" t="s">
        <v>592</v>
      </c>
      <c r="AG468" s="26" t="s">
        <v>775</v>
      </c>
      <c r="AH468" s="26" t="s">
        <v>592</v>
      </c>
    </row>
    <row r="469" spans="2:34" x14ac:dyDescent="0.45">
      <c r="B469" s="26" t="s">
        <v>1763</v>
      </c>
      <c r="C469" s="26" t="s">
        <v>1673</v>
      </c>
      <c r="D469" s="26" t="s">
        <v>240</v>
      </c>
      <c r="E469" s="26" t="s">
        <v>610</v>
      </c>
      <c r="F469" s="26" t="s">
        <v>335</v>
      </c>
      <c r="G469" s="26" t="s">
        <v>43</v>
      </c>
      <c r="H469" s="26" t="s">
        <v>340</v>
      </c>
      <c r="I469" s="26" t="s">
        <v>340</v>
      </c>
      <c r="J469" s="26" t="s">
        <v>340</v>
      </c>
      <c r="K469" s="26" t="s">
        <v>340</v>
      </c>
      <c r="L469" s="26" t="s">
        <v>340</v>
      </c>
      <c r="M469" s="26" t="s">
        <v>340</v>
      </c>
      <c r="N469" s="26" t="s">
        <v>340</v>
      </c>
      <c r="O469" s="26" t="s">
        <v>340</v>
      </c>
      <c r="P469" s="26" t="s">
        <v>592</v>
      </c>
      <c r="Q469" s="26" t="s">
        <v>340</v>
      </c>
      <c r="R469" s="26" t="s">
        <v>340</v>
      </c>
      <c r="S469" s="26" t="s">
        <v>340</v>
      </c>
      <c r="T469" s="26" t="s">
        <v>340</v>
      </c>
      <c r="U469" s="26" t="s">
        <v>592</v>
      </c>
      <c r="V469" s="26" t="s">
        <v>340</v>
      </c>
      <c r="W469" s="26" t="s">
        <v>340</v>
      </c>
      <c r="X469" s="26" t="s">
        <v>340</v>
      </c>
      <c r="Y469" s="26" t="s">
        <v>340</v>
      </c>
      <c r="Z469" s="26" t="s">
        <v>592</v>
      </c>
      <c r="AA469" s="26" t="s">
        <v>592</v>
      </c>
      <c r="AB469" s="26" t="s">
        <v>592</v>
      </c>
      <c r="AC469" s="26" t="s">
        <v>592</v>
      </c>
      <c r="AD469" s="26" t="s">
        <v>592</v>
      </c>
      <c r="AE469" s="26" t="s">
        <v>592</v>
      </c>
      <c r="AF469" s="26" t="s">
        <v>592</v>
      </c>
      <c r="AG469" s="26" t="s">
        <v>1195</v>
      </c>
      <c r="AH469" s="26" t="s">
        <v>592</v>
      </c>
    </row>
    <row r="470" spans="2:34" x14ac:dyDescent="0.45">
      <c r="B470" s="26" t="s">
        <v>1766</v>
      </c>
      <c r="C470" s="26" t="s">
        <v>1675</v>
      </c>
      <c r="D470" s="26" t="s">
        <v>246</v>
      </c>
      <c r="E470" s="26" t="s">
        <v>770</v>
      </c>
      <c r="F470" s="26" t="s">
        <v>337</v>
      </c>
      <c r="G470" s="26" t="s">
        <v>42</v>
      </c>
      <c r="H470" s="26" t="s">
        <v>340</v>
      </c>
      <c r="I470" s="26" t="s">
        <v>340</v>
      </c>
      <c r="J470" s="26" t="s">
        <v>340</v>
      </c>
      <c r="K470" s="26" t="s">
        <v>340</v>
      </c>
      <c r="L470" s="26" t="s">
        <v>340</v>
      </c>
      <c r="M470" s="26" t="s">
        <v>340</v>
      </c>
      <c r="N470" s="26" t="s">
        <v>340</v>
      </c>
      <c r="O470" s="26" t="s">
        <v>340</v>
      </c>
      <c r="P470" s="26" t="s">
        <v>592</v>
      </c>
      <c r="Q470" s="26" t="s">
        <v>340</v>
      </c>
      <c r="R470" s="26" t="s">
        <v>340</v>
      </c>
      <c r="S470" s="26" t="s">
        <v>340</v>
      </c>
      <c r="T470" s="26" t="s">
        <v>340</v>
      </c>
      <c r="U470" s="26" t="s">
        <v>592</v>
      </c>
      <c r="V470" s="26" t="s">
        <v>340</v>
      </c>
      <c r="W470" s="26" t="s">
        <v>340</v>
      </c>
      <c r="X470" s="26" t="s">
        <v>340</v>
      </c>
      <c r="Y470" s="26" t="s">
        <v>340</v>
      </c>
      <c r="Z470" s="26" t="s">
        <v>592</v>
      </c>
      <c r="AA470" s="26" t="s">
        <v>592</v>
      </c>
      <c r="AB470" s="26" t="s">
        <v>592</v>
      </c>
      <c r="AC470" s="26" t="s">
        <v>592</v>
      </c>
      <c r="AD470" s="26" t="s">
        <v>592</v>
      </c>
      <c r="AE470" s="26" t="s">
        <v>592</v>
      </c>
      <c r="AF470" s="26" t="s">
        <v>592</v>
      </c>
      <c r="AG470" s="26" t="s">
        <v>911</v>
      </c>
      <c r="AH470" s="26" t="s">
        <v>592</v>
      </c>
    </row>
    <row r="471" spans="2:34" x14ac:dyDescent="0.45">
      <c r="B471" s="26" t="s">
        <v>1769</v>
      </c>
      <c r="C471" s="26" t="s">
        <v>1677</v>
      </c>
      <c r="D471" s="26" t="s">
        <v>590</v>
      </c>
      <c r="E471" s="26" t="s">
        <v>610</v>
      </c>
      <c r="F471" s="26" t="s">
        <v>335</v>
      </c>
      <c r="G471" s="26" t="s">
        <v>43</v>
      </c>
      <c r="H471" s="26" t="s">
        <v>340</v>
      </c>
      <c r="I471" s="26" t="s">
        <v>340</v>
      </c>
      <c r="J471" s="26" t="s">
        <v>340</v>
      </c>
      <c r="K471" s="26" t="s">
        <v>340</v>
      </c>
      <c r="L471" s="26" t="s">
        <v>340</v>
      </c>
      <c r="M471" s="26" t="s">
        <v>340</v>
      </c>
      <c r="N471" s="26" t="s">
        <v>340</v>
      </c>
      <c r="O471" s="26" t="s">
        <v>340</v>
      </c>
      <c r="P471" s="26" t="s">
        <v>592</v>
      </c>
      <c r="Q471" s="26" t="s">
        <v>340</v>
      </c>
      <c r="R471" s="26" t="s">
        <v>340</v>
      </c>
      <c r="S471" s="26" t="s">
        <v>340</v>
      </c>
      <c r="T471" s="26" t="s">
        <v>340</v>
      </c>
      <c r="U471" s="26" t="s">
        <v>592</v>
      </c>
      <c r="V471" s="26" t="s">
        <v>340</v>
      </c>
      <c r="W471" s="26" t="s">
        <v>340</v>
      </c>
      <c r="X471" s="26" t="s">
        <v>340</v>
      </c>
      <c r="Y471" s="26" t="s">
        <v>340</v>
      </c>
      <c r="Z471" s="26" t="s">
        <v>592</v>
      </c>
      <c r="AA471" s="26" t="s">
        <v>592</v>
      </c>
      <c r="AB471" s="26" t="s">
        <v>592</v>
      </c>
      <c r="AC471" s="26" t="s">
        <v>592</v>
      </c>
      <c r="AD471" s="26" t="s">
        <v>592</v>
      </c>
      <c r="AE471" s="26" t="s">
        <v>592</v>
      </c>
      <c r="AF471" s="26" t="s">
        <v>592</v>
      </c>
      <c r="AG471" s="26" t="s">
        <v>876</v>
      </c>
      <c r="AH471" s="26" t="s">
        <v>592</v>
      </c>
    </row>
    <row r="472" spans="2:34" x14ac:dyDescent="0.45">
      <c r="B472" s="26" t="s">
        <v>1771</v>
      </c>
      <c r="C472" s="26" t="s">
        <v>1990</v>
      </c>
      <c r="D472" s="26" t="s">
        <v>255</v>
      </c>
      <c r="E472" s="26" t="s">
        <v>770</v>
      </c>
      <c r="F472" s="26" t="s">
        <v>326</v>
      </c>
      <c r="G472" s="26" t="s">
        <v>41</v>
      </c>
      <c r="H472" s="26" t="s">
        <v>340</v>
      </c>
      <c r="I472" s="26" t="s">
        <v>340</v>
      </c>
      <c r="J472" s="26" t="s">
        <v>340</v>
      </c>
      <c r="K472" s="26" t="s">
        <v>340</v>
      </c>
      <c r="L472" s="26" t="s">
        <v>340</v>
      </c>
      <c r="M472" s="26" t="s">
        <v>340</v>
      </c>
      <c r="N472" s="26" t="s">
        <v>340</v>
      </c>
      <c r="O472" s="26" t="s">
        <v>340</v>
      </c>
      <c r="P472" s="26" t="s">
        <v>592</v>
      </c>
      <c r="Q472" s="26" t="s">
        <v>340</v>
      </c>
      <c r="R472" s="26" t="s">
        <v>340</v>
      </c>
      <c r="S472" s="26" t="s">
        <v>340</v>
      </c>
      <c r="T472" s="26" t="s">
        <v>340</v>
      </c>
      <c r="U472" s="26" t="s">
        <v>592</v>
      </c>
      <c r="V472" s="26" t="s">
        <v>340</v>
      </c>
      <c r="W472" s="26" t="s">
        <v>340</v>
      </c>
      <c r="X472" s="26" t="s">
        <v>340</v>
      </c>
      <c r="Y472" s="26" t="s">
        <v>340</v>
      </c>
      <c r="Z472" s="26" t="s">
        <v>592</v>
      </c>
      <c r="AA472" s="26" t="s">
        <v>592</v>
      </c>
      <c r="AB472" s="26" t="s">
        <v>592</v>
      </c>
      <c r="AC472" s="26" t="s">
        <v>592</v>
      </c>
      <c r="AD472" s="26" t="s">
        <v>592</v>
      </c>
      <c r="AE472" s="26" t="s">
        <v>592</v>
      </c>
      <c r="AF472" s="26" t="s">
        <v>592</v>
      </c>
      <c r="AG472" s="26" t="s">
        <v>972</v>
      </c>
      <c r="AH472" s="26" t="s">
        <v>592</v>
      </c>
    </row>
    <row r="473" spans="2:34" x14ac:dyDescent="0.45">
      <c r="B473" s="26" t="s">
        <v>1773</v>
      </c>
      <c r="C473" s="26" t="s">
        <v>1679</v>
      </c>
      <c r="D473" s="26" t="s">
        <v>585</v>
      </c>
      <c r="E473" s="26" t="s">
        <v>770</v>
      </c>
      <c r="F473" s="26" t="s">
        <v>331</v>
      </c>
      <c r="G473" s="26" t="s">
        <v>42</v>
      </c>
      <c r="H473" s="26" t="s">
        <v>41</v>
      </c>
      <c r="I473" s="26" t="s">
        <v>340</v>
      </c>
      <c r="J473" s="26" t="s">
        <v>340</v>
      </c>
      <c r="K473" s="26" t="s">
        <v>340</v>
      </c>
      <c r="L473" s="26" t="s">
        <v>340</v>
      </c>
      <c r="M473" s="26" t="s">
        <v>340</v>
      </c>
      <c r="N473" s="26" t="s">
        <v>340</v>
      </c>
      <c r="O473" s="26" t="s">
        <v>340</v>
      </c>
      <c r="P473" s="26" t="s">
        <v>592</v>
      </c>
      <c r="Q473" s="26" t="s">
        <v>340</v>
      </c>
      <c r="R473" s="26" t="s">
        <v>40</v>
      </c>
      <c r="S473" s="26" t="s">
        <v>340</v>
      </c>
      <c r="T473" s="26" t="s">
        <v>340</v>
      </c>
      <c r="U473" s="26" t="s">
        <v>592</v>
      </c>
      <c r="V473" s="26" t="s">
        <v>340</v>
      </c>
      <c r="W473" s="26" t="s">
        <v>340</v>
      </c>
      <c r="X473" s="26" t="s">
        <v>340</v>
      </c>
      <c r="Y473" s="26" t="s">
        <v>340</v>
      </c>
      <c r="Z473" s="26" t="s">
        <v>592</v>
      </c>
      <c r="AA473" s="26" t="s">
        <v>592</v>
      </c>
      <c r="AB473" s="26" t="s">
        <v>592</v>
      </c>
      <c r="AC473" s="26" t="s">
        <v>592</v>
      </c>
      <c r="AD473" s="26" t="s">
        <v>592</v>
      </c>
      <c r="AE473" s="26" t="s">
        <v>592</v>
      </c>
      <c r="AF473" s="26" t="s">
        <v>592</v>
      </c>
      <c r="AG473" s="26" t="s">
        <v>978</v>
      </c>
      <c r="AH473" s="26" t="s">
        <v>592</v>
      </c>
    </row>
    <row r="474" spans="2:34" x14ac:dyDescent="0.45">
      <c r="B474" s="26" t="s">
        <v>1775</v>
      </c>
      <c r="C474" s="26" t="s">
        <v>1681</v>
      </c>
      <c r="D474" s="26" t="s">
        <v>237</v>
      </c>
      <c r="E474" s="26" t="s">
        <v>770</v>
      </c>
      <c r="F474" s="26" t="s">
        <v>335</v>
      </c>
      <c r="G474" s="26" t="s">
        <v>43</v>
      </c>
      <c r="H474" s="26" t="s">
        <v>340</v>
      </c>
      <c r="I474" s="26" t="s">
        <v>340</v>
      </c>
      <c r="J474" s="26" t="s">
        <v>340</v>
      </c>
      <c r="K474" s="26" t="s">
        <v>340</v>
      </c>
      <c r="L474" s="26" t="s">
        <v>340</v>
      </c>
      <c r="M474" s="26" t="s">
        <v>340</v>
      </c>
      <c r="N474" s="26" t="s">
        <v>308</v>
      </c>
      <c r="O474" s="26" t="s">
        <v>40</v>
      </c>
      <c r="P474" s="26" t="s">
        <v>788</v>
      </c>
      <c r="Q474" s="26" t="s">
        <v>340</v>
      </c>
      <c r="R474" s="26" t="s">
        <v>340</v>
      </c>
      <c r="S474" s="26" t="s">
        <v>340</v>
      </c>
      <c r="T474" s="26" t="s">
        <v>340</v>
      </c>
      <c r="U474" s="26" t="s">
        <v>592</v>
      </c>
      <c r="V474" s="26" t="s">
        <v>340</v>
      </c>
      <c r="W474" s="26" t="s">
        <v>340</v>
      </c>
      <c r="X474" s="26" t="s">
        <v>340</v>
      </c>
      <c r="Y474" s="26" t="s">
        <v>340</v>
      </c>
      <c r="Z474" s="26" t="s">
        <v>592</v>
      </c>
      <c r="AA474" s="26" t="s">
        <v>592</v>
      </c>
      <c r="AB474" s="26" t="s">
        <v>592</v>
      </c>
      <c r="AC474" s="26" t="s">
        <v>1643</v>
      </c>
      <c r="AD474" s="26" t="s">
        <v>1643</v>
      </c>
      <c r="AE474" s="26" t="s">
        <v>1643</v>
      </c>
      <c r="AF474" s="26" t="s">
        <v>592</v>
      </c>
      <c r="AG474" s="26" t="s">
        <v>952</v>
      </c>
      <c r="AH474" s="26" t="s">
        <v>592</v>
      </c>
    </row>
    <row r="475" spans="2:34" x14ac:dyDescent="0.45">
      <c r="B475" s="26" t="s">
        <v>1777</v>
      </c>
      <c r="C475" s="26" t="s">
        <v>1683</v>
      </c>
      <c r="D475" s="26" t="s">
        <v>265</v>
      </c>
      <c r="E475" s="26" t="s">
        <v>610</v>
      </c>
      <c r="F475" s="26" t="s">
        <v>336</v>
      </c>
      <c r="G475" s="26" t="s">
        <v>308</v>
      </c>
      <c r="H475" s="26" t="s">
        <v>340</v>
      </c>
      <c r="I475" s="26" t="s">
        <v>340</v>
      </c>
      <c r="J475" s="26" t="s">
        <v>340</v>
      </c>
      <c r="K475" s="26" t="s">
        <v>340</v>
      </c>
      <c r="L475" s="26" t="s">
        <v>340</v>
      </c>
      <c r="M475" s="26" t="s">
        <v>340</v>
      </c>
      <c r="N475" s="26" t="s">
        <v>340</v>
      </c>
      <c r="O475" s="26" t="s">
        <v>340</v>
      </c>
      <c r="P475" s="26" t="s">
        <v>592</v>
      </c>
      <c r="Q475" s="26" t="s">
        <v>340</v>
      </c>
      <c r="R475" s="26" t="s">
        <v>340</v>
      </c>
      <c r="S475" s="26" t="s">
        <v>340</v>
      </c>
      <c r="T475" s="26" t="s">
        <v>340</v>
      </c>
      <c r="U475" s="26" t="s">
        <v>592</v>
      </c>
      <c r="V475" s="26" t="s">
        <v>340</v>
      </c>
      <c r="W475" s="26" t="s">
        <v>340</v>
      </c>
      <c r="X475" s="26" t="s">
        <v>340</v>
      </c>
      <c r="Y475" s="26" t="s">
        <v>340</v>
      </c>
      <c r="Z475" s="26" t="s">
        <v>592</v>
      </c>
      <c r="AA475" s="26" t="s">
        <v>592</v>
      </c>
      <c r="AB475" s="26" t="s">
        <v>592</v>
      </c>
      <c r="AC475" s="26" t="s">
        <v>592</v>
      </c>
      <c r="AD475" s="26" t="s">
        <v>592</v>
      </c>
      <c r="AE475" s="26" t="s">
        <v>592</v>
      </c>
      <c r="AF475" s="26" t="s">
        <v>592</v>
      </c>
      <c r="AG475" s="26" t="s">
        <v>1199</v>
      </c>
      <c r="AH475" s="26" t="s">
        <v>592</v>
      </c>
    </row>
    <row r="476" spans="2:34" x14ac:dyDescent="0.45">
      <c r="B476" s="26" t="s">
        <v>1779</v>
      </c>
      <c r="C476" s="26" t="s">
        <v>2742</v>
      </c>
      <c r="D476" s="26" t="s">
        <v>609</v>
      </c>
      <c r="E476" s="26" t="s">
        <v>670</v>
      </c>
      <c r="F476" s="26" t="s">
        <v>729</v>
      </c>
      <c r="G476" s="26" t="s">
        <v>308</v>
      </c>
      <c r="H476" s="26" t="s">
        <v>340</v>
      </c>
      <c r="I476" s="26" t="s">
        <v>340</v>
      </c>
      <c r="J476" s="26" t="s">
        <v>340</v>
      </c>
      <c r="K476" s="26" t="s">
        <v>340</v>
      </c>
      <c r="L476" s="26" t="s">
        <v>340</v>
      </c>
      <c r="M476" s="26" t="s">
        <v>340</v>
      </c>
      <c r="N476" s="26" t="s">
        <v>41</v>
      </c>
      <c r="O476" s="26" t="s">
        <v>1620</v>
      </c>
      <c r="P476" s="26" t="s">
        <v>1184</v>
      </c>
      <c r="Q476" s="26" t="s">
        <v>340</v>
      </c>
      <c r="R476" s="26" t="s">
        <v>340</v>
      </c>
      <c r="S476" s="26" t="s">
        <v>340</v>
      </c>
      <c r="T476" s="26" t="s">
        <v>340</v>
      </c>
      <c r="U476" s="26" t="s">
        <v>592</v>
      </c>
      <c r="V476" s="26" t="s">
        <v>340</v>
      </c>
      <c r="W476" s="26" t="s">
        <v>340</v>
      </c>
      <c r="X476" s="26" t="s">
        <v>340</v>
      </c>
      <c r="Y476" s="26" t="s">
        <v>340</v>
      </c>
      <c r="Z476" s="26" t="s">
        <v>592</v>
      </c>
      <c r="AA476" s="26" t="s">
        <v>592</v>
      </c>
      <c r="AB476" s="26" t="s">
        <v>592</v>
      </c>
      <c r="AC476" s="26" t="s">
        <v>437</v>
      </c>
      <c r="AD476" s="26" t="s">
        <v>437</v>
      </c>
      <c r="AE476" s="26" t="s">
        <v>437</v>
      </c>
      <c r="AF476" s="26" t="s">
        <v>592</v>
      </c>
      <c r="AG476" s="26" t="s">
        <v>655</v>
      </c>
      <c r="AH476" s="26" t="s">
        <v>592</v>
      </c>
    </row>
    <row r="477" spans="2:34" x14ac:dyDescent="0.45">
      <c r="B477" s="26" t="s">
        <v>1781</v>
      </c>
      <c r="C477" s="26" t="s">
        <v>1685</v>
      </c>
      <c r="D477" s="26" t="s">
        <v>238</v>
      </c>
      <c r="E477" s="26" t="s">
        <v>1204</v>
      </c>
      <c r="F477" s="26" t="s">
        <v>335</v>
      </c>
      <c r="G477" s="26" t="s">
        <v>43</v>
      </c>
      <c r="H477" s="26" t="s">
        <v>40</v>
      </c>
      <c r="I477" s="26" t="s">
        <v>340</v>
      </c>
      <c r="J477" s="26" t="s">
        <v>340</v>
      </c>
      <c r="K477" s="26" t="s">
        <v>340</v>
      </c>
      <c r="L477" s="26" t="s">
        <v>340</v>
      </c>
      <c r="M477" s="26" t="s">
        <v>340</v>
      </c>
      <c r="N477" s="26" t="s">
        <v>340</v>
      </c>
      <c r="O477" s="26" t="s">
        <v>340</v>
      </c>
      <c r="P477" s="26" t="s">
        <v>592</v>
      </c>
      <c r="Q477" s="26" t="s">
        <v>340</v>
      </c>
      <c r="R477" s="26" t="s">
        <v>340</v>
      </c>
      <c r="S477" s="26" t="s">
        <v>340</v>
      </c>
      <c r="T477" s="26" t="s">
        <v>340</v>
      </c>
      <c r="U477" s="26" t="s">
        <v>592</v>
      </c>
      <c r="V477" s="26" t="s">
        <v>340</v>
      </c>
      <c r="W477" s="26" t="s">
        <v>340</v>
      </c>
      <c r="X477" s="26" t="s">
        <v>340</v>
      </c>
      <c r="Y477" s="26" t="s">
        <v>340</v>
      </c>
      <c r="Z477" s="26" t="s">
        <v>592</v>
      </c>
      <c r="AA477" s="26" t="s">
        <v>592</v>
      </c>
      <c r="AB477" s="26" t="s">
        <v>592</v>
      </c>
      <c r="AC477" s="26" t="s">
        <v>592</v>
      </c>
      <c r="AD477" s="26" t="s">
        <v>592</v>
      </c>
      <c r="AE477" s="26" t="s">
        <v>592</v>
      </c>
      <c r="AF477" s="26" t="s">
        <v>592</v>
      </c>
      <c r="AG477" s="26" t="s">
        <v>679</v>
      </c>
      <c r="AH477" s="26" t="s">
        <v>592</v>
      </c>
    </row>
    <row r="478" spans="2:34" x14ac:dyDescent="0.45">
      <c r="B478" s="26" t="s">
        <v>1783</v>
      </c>
      <c r="C478" s="26" t="s">
        <v>1686</v>
      </c>
      <c r="D478" s="26" t="s">
        <v>582</v>
      </c>
      <c r="E478" s="26" t="s">
        <v>610</v>
      </c>
      <c r="F478" s="26" t="s">
        <v>327</v>
      </c>
      <c r="G478" s="26" t="s">
        <v>44</v>
      </c>
      <c r="H478" s="26" t="s">
        <v>308</v>
      </c>
      <c r="I478" s="26" t="s">
        <v>340</v>
      </c>
      <c r="J478" s="26" t="s">
        <v>340</v>
      </c>
      <c r="K478" s="26" t="s">
        <v>340</v>
      </c>
      <c r="L478" s="26" t="s">
        <v>340</v>
      </c>
      <c r="M478" s="26" t="s">
        <v>340</v>
      </c>
      <c r="N478" s="26" t="s">
        <v>340</v>
      </c>
      <c r="O478" s="26" t="s">
        <v>340</v>
      </c>
      <c r="P478" s="26" t="s">
        <v>592</v>
      </c>
      <c r="Q478" s="26" t="s">
        <v>340</v>
      </c>
      <c r="R478" s="26" t="s">
        <v>308</v>
      </c>
      <c r="S478" s="26" t="s">
        <v>308</v>
      </c>
      <c r="T478" s="26" t="s">
        <v>41</v>
      </c>
      <c r="U478" s="26" t="s">
        <v>798</v>
      </c>
      <c r="V478" s="26" t="s">
        <v>340</v>
      </c>
      <c r="W478" s="26" t="s">
        <v>340</v>
      </c>
      <c r="X478" s="26" t="s">
        <v>340</v>
      </c>
      <c r="Y478" s="26" t="s">
        <v>340</v>
      </c>
      <c r="Z478" s="26" t="s">
        <v>592</v>
      </c>
      <c r="AA478" s="26" t="s">
        <v>592</v>
      </c>
      <c r="AB478" s="26" t="s">
        <v>592</v>
      </c>
      <c r="AC478" s="26" t="s">
        <v>436</v>
      </c>
      <c r="AD478" s="26" t="s">
        <v>436</v>
      </c>
      <c r="AE478" s="26" t="s">
        <v>1799</v>
      </c>
      <c r="AF478" s="26" t="s">
        <v>592</v>
      </c>
      <c r="AG478" s="26" t="s">
        <v>1163</v>
      </c>
      <c r="AH478" s="26" t="s">
        <v>592</v>
      </c>
    </row>
    <row r="479" spans="2:34" x14ac:dyDescent="0.45">
      <c r="B479" s="26" t="s">
        <v>1785</v>
      </c>
      <c r="C479" s="26" t="s">
        <v>1688</v>
      </c>
      <c r="D479" s="26" t="s">
        <v>265</v>
      </c>
      <c r="E479" s="26" t="s">
        <v>617</v>
      </c>
      <c r="F479" s="26" t="s">
        <v>329</v>
      </c>
      <c r="G479" s="26" t="s">
        <v>44</v>
      </c>
      <c r="H479" s="26" t="s">
        <v>340</v>
      </c>
      <c r="I479" s="26" t="s">
        <v>340</v>
      </c>
      <c r="J479" s="26" t="s">
        <v>340</v>
      </c>
      <c r="K479" s="26" t="s">
        <v>340</v>
      </c>
      <c r="L479" s="26" t="s">
        <v>340</v>
      </c>
      <c r="M479" s="26" t="s">
        <v>340</v>
      </c>
      <c r="N479" s="26" t="s">
        <v>340</v>
      </c>
      <c r="O479" s="26" t="s">
        <v>340</v>
      </c>
      <c r="P479" s="26" t="s">
        <v>592</v>
      </c>
      <c r="Q479" s="26" t="s">
        <v>340</v>
      </c>
      <c r="R479" s="26" t="s">
        <v>340</v>
      </c>
      <c r="S479" s="26" t="s">
        <v>340</v>
      </c>
      <c r="T479" s="26" t="s">
        <v>340</v>
      </c>
      <c r="U479" s="26" t="s">
        <v>592</v>
      </c>
      <c r="V479" s="26" t="s">
        <v>340</v>
      </c>
      <c r="W479" s="26" t="s">
        <v>340</v>
      </c>
      <c r="X479" s="26" t="s">
        <v>340</v>
      </c>
      <c r="Y479" s="26" t="s">
        <v>340</v>
      </c>
      <c r="Z479" s="26" t="s">
        <v>592</v>
      </c>
      <c r="AA479" s="26" t="s">
        <v>592</v>
      </c>
      <c r="AB479" s="26" t="s">
        <v>592</v>
      </c>
      <c r="AC479" s="26" t="s">
        <v>592</v>
      </c>
      <c r="AD479" s="26" t="s">
        <v>592</v>
      </c>
      <c r="AE479" s="26" t="s">
        <v>592</v>
      </c>
      <c r="AF479" s="26" t="s">
        <v>592</v>
      </c>
      <c r="AG479" s="26" t="s">
        <v>1028</v>
      </c>
      <c r="AH479" s="26" t="s">
        <v>592</v>
      </c>
    </row>
    <row r="480" spans="2:34" x14ac:dyDescent="0.45">
      <c r="B480" s="26" t="s">
        <v>1787</v>
      </c>
      <c r="C480" s="26" t="s">
        <v>1992</v>
      </c>
      <c r="D480" s="26" t="s">
        <v>256</v>
      </c>
      <c r="E480" s="26" t="s">
        <v>617</v>
      </c>
      <c r="F480" s="26" t="s">
        <v>333</v>
      </c>
      <c r="G480" s="26" t="s">
        <v>308</v>
      </c>
      <c r="H480" s="26" t="s">
        <v>340</v>
      </c>
      <c r="I480" s="26" t="s">
        <v>340</v>
      </c>
      <c r="J480" s="26" t="s">
        <v>340</v>
      </c>
      <c r="K480" s="26" t="s">
        <v>340</v>
      </c>
      <c r="L480" s="26" t="s">
        <v>340</v>
      </c>
      <c r="M480" s="26" t="s">
        <v>340</v>
      </c>
      <c r="N480" s="26" t="s">
        <v>340</v>
      </c>
      <c r="O480" s="26" t="s">
        <v>340</v>
      </c>
      <c r="P480" s="26" t="s">
        <v>592</v>
      </c>
      <c r="Q480" s="26" t="s">
        <v>340</v>
      </c>
      <c r="R480" s="26" t="s">
        <v>340</v>
      </c>
      <c r="S480" s="26" t="s">
        <v>340</v>
      </c>
      <c r="T480" s="26" t="s">
        <v>340</v>
      </c>
      <c r="U480" s="26" t="s">
        <v>592</v>
      </c>
      <c r="V480" s="26" t="s">
        <v>340</v>
      </c>
      <c r="W480" s="26" t="s">
        <v>340</v>
      </c>
      <c r="X480" s="26" t="s">
        <v>340</v>
      </c>
      <c r="Y480" s="26" t="s">
        <v>340</v>
      </c>
      <c r="Z480" s="26" t="s">
        <v>592</v>
      </c>
      <c r="AA480" s="26" t="s">
        <v>592</v>
      </c>
      <c r="AB480" s="26" t="s">
        <v>592</v>
      </c>
      <c r="AC480" s="26" t="s">
        <v>592</v>
      </c>
      <c r="AD480" s="26" t="s">
        <v>592</v>
      </c>
      <c r="AE480" s="26" t="s">
        <v>592</v>
      </c>
      <c r="AF480" s="26" t="s">
        <v>592</v>
      </c>
      <c r="AG480" s="26" t="s">
        <v>671</v>
      </c>
      <c r="AH480" s="26" t="s">
        <v>592</v>
      </c>
    </row>
    <row r="481" spans="2:34" x14ac:dyDescent="0.45">
      <c r="B481" s="26" t="s">
        <v>1789</v>
      </c>
      <c r="C481" s="26" t="s">
        <v>2219</v>
      </c>
      <c r="D481" s="26" t="s">
        <v>585</v>
      </c>
      <c r="E481" s="26" t="s">
        <v>617</v>
      </c>
      <c r="F481" s="26" t="s">
        <v>336</v>
      </c>
      <c r="G481" s="26" t="s">
        <v>40</v>
      </c>
      <c r="H481" s="26" t="s">
        <v>340</v>
      </c>
      <c r="I481" s="26" t="s">
        <v>340</v>
      </c>
      <c r="J481" s="26" t="s">
        <v>340</v>
      </c>
      <c r="K481" s="26" t="s">
        <v>340</v>
      </c>
      <c r="L481" s="26" t="s">
        <v>340</v>
      </c>
      <c r="M481" s="26" t="s">
        <v>340</v>
      </c>
      <c r="N481" s="26" t="s">
        <v>340</v>
      </c>
      <c r="O481" s="26" t="s">
        <v>340</v>
      </c>
      <c r="P481" s="26" t="s">
        <v>592</v>
      </c>
      <c r="Q481" s="26" t="s">
        <v>340</v>
      </c>
      <c r="R481" s="26" t="s">
        <v>340</v>
      </c>
      <c r="S481" s="26" t="s">
        <v>340</v>
      </c>
      <c r="T481" s="26" t="s">
        <v>340</v>
      </c>
      <c r="U481" s="26" t="s">
        <v>592</v>
      </c>
      <c r="V481" s="26" t="s">
        <v>340</v>
      </c>
      <c r="W481" s="26" t="s">
        <v>340</v>
      </c>
      <c r="X481" s="26" t="s">
        <v>340</v>
      </c>
      <c r="Y481" s="26" t="s">
        <v>340</v>
      </c>
      <c r="Z481" s="26" t="s">
        <v>592</v>
      </c>
      <c r="AA481" s="26" t="s">
        <v>592</v>
      </c>
      <c r="AB481" s="26" t="s">
        <v>592</v>
      </c>
      <c r="AC481" s="26" t="s">
        <v>592</v>
      </c>
      <c r="AD481" s="26" t="s">
        <v>592</v>
      </c>
      <c r="AE481" s="26" t="s">
        <v>592</v>
      </c>
      <c r="AF481" s="26" t="s">
        <v>592</v>
      </c>
      <c r="AG481" s="26" t="s">
        <v>689</v>
      </c>
      <c r="AH481" s="26" t="s">
        <v>592</v>
      </c>
    </row>
    <row r="482" spans="2:34" x14ac:dyDescent="0.45">
      <c r="B482" s="26" t="s">
        <v>1791</v>
      </c>
      <c r="C482" s="26" t="s">
        <v>1692</v>
      </c>
      <c r="D482" s="26" t="s">
        <v>237</v>
      </c>
      <c r="E482" s="26" t="s">
        <v>610</v>
      </c>
      <c r="F482" s="26" t="s">
        <v>337</v>
      </c>
      <c r="G482" s="26" t="s">
        <v>42</v>
      </c>
      <c r="H482" s="26" t="s">
        <v>340</v>
      </c>
      <c r="I482" s="26" t="s">
        <v>340</v>
      </c>
      <c r="J482" s="26" t="s">
        <v>340</v>
      </c>
      <c r="K482" s="26" t="s">
        <v>340</v>
      </c>
      <c r="L482" s="26" t="s">
        <v>340</v>
      </c>
      <c r="M482" s="26" t="s">
        <v>340</v>
      </c>
      <c r="N482" s="26" t="s">
        <v>340</v>
      </c>
      <c r="O482" s="26" t="s">
        <v>340</v>
      </c>
      <c r="P482" s="26" t="s">
        <v>592</v>
      </c>
      <c r="Q482" s="26" t="s">
        <v>340</v>
      </c>
      <c r="R482" s="26" t="s">
        <v>308</v>
      </c>
      <c r="S482" s="26" t="s">
        <v>340</v>
      </c>
      <c r="T482" s="26" t="s">
        <v>340</v>
      </c>
      <c r="U482" s="26" t="s">
        <v>592</v>
      </c>
      <c r="V482" s="26" t="s">
        <v>340</v>
      </c>
      <c r="W482" s="26" t="s">
        <v>340</v>
      </c>
      <c r="X482" s="26" t="s">
        <v>340</v>
      </c>
      <c r="Y482" s="26" t="s">
        <v>340</v>
      </c>
      <c r="Z482" s="26" t="s">
        <v>592</v>
      </c>
      <c r="AA482" s="26" t="s">
        <v>592</v>
      </c>
      <c r="AB482" s="26" t="s">
        <v>592</v>
      </c>
      <c r="AC482" s="26" t="s">
        <v>592</v>
      </c>
      <c r="AD482" s="26" t="s">
        <v>592</v>
      </c>
      <c r="AE482" s="26" t="s">
        <v>592</v>
      </c>
      <c r="AF482" s="26" t="s">
        <v>592</v>
      </c>
      <c r="AG482" s="26" t="s">
        <v>942</v>
      </c>
      <c r="AH482" s="26" t="s">
        <v>592</v>
      </c>
    </row>
    <row r="483" spans="2:34" x14ac:dyDescent="0.45">
      <c r="B483" s="26" t="s">
        <v>1795</v>
      </c>
      <c r="C483" s="26" t="s">
        <v>2743</v>
      </c>
      <c r="D483" s="26" t="s">
        <v>240</v>
      </c>
      <c r="E483" s="26" t="s">
        <v>617</v>
      </c>
      <c r="F483" s="26" t="s">
        <v>333</v>
      </c>
      <c r="G483" s="26" t="s">
        <v>308</v>
      </c>
      <c r="H483" s="26" t="s">
        <v>340</v>
      </c>
      <c r="I483" s="26" t="s">
        <v>340</v>
      </c>
      <c r="J483" s="26" t="s">
        <v>340</v>
      </c>
      <c r="K483" s="26" t="s">
        <v>340</v>
      </c>
      <c r="L483" s="26" t="s">
        <v>340</v>
      </c>
      <c r="M483" s="26" t="s">
        <v>340</v>
      </c>
      <c r="N483" s="26" t="s">
        <v>340</v>
      </c>
      <c r="O483" s="26" t="s">
        <v>340</v>
      </c>
      <c r="P483" s="26" t="s">
        <v>592</v>
      </c>
      <c r="Q483" s="26" t="s">
        <v>340</v>
      </c>
      <c r="R483" s="26" t="s">
        <v>340</v>
      </c>
      <c r="S483" s="26" t="s">
        <v>340</v>
      </c>
      <c r="T483" s="26" t="s">
        <v>340</v>
      </c>
      <c r="U483" s="26" t="s">
        <v>592</v>
      </c>
      <c r="V483" s="26" t="s">
        <v>340</v>
      </c>
      <c r="W483" s="26" t="s">
        <v>340</v>
      </c>
      <c r="X483" s="26" t="s">
        <v>340</v>
      </c>
      <c r="Y483" s="26" t="s">
        <v>340</v>
      </c>
      <c r="Z483" s="26" t="s">
        <v>592</v>
      </c>
      <c r="AA483" s="26" t="s">
        <v>592</v>
      </c>
      <c r="AB483" s="26" t="s">
        <v>592</v>
      </c>
      <c r="AC483" s="26" t="s">
        <v>592</v>
      </c>
      <c r="AD483" s="26" t="s">
        <v>592</v>
      </c>
      <c r="AE483" s="26" t="s">
        <v>592</v>
      </c>
      <c r="AF483" s="26" t="s">
        <v>592</v>
      </c>
      <c r="AG483" s="26" t="s">
        <v>787</v>
      </c>
      <c r="AH483" s="26" t="s">
        <v>592</v>
      </c>
    </row>
    <row r="484" spans="2:34" x14ac:dyDescent="0.45">
      <c r="B484" s="26" t="s">
        <v>1797</v>
      </c>
      <c r="C484" s="26" t="s">
        <v>1696</v>
      </c>
      <c r="D484" s="26" t="s">
        <v>609</v>
      </c>
      <c r="E484" s="26" t="s">
        <v>617</v>
      </c>
      <c r="F484" s="26" t="s">
        <v>326</v>
      </c>
      <c r="G484" s="26" t="s">
        <v>42</v>
      </c>
      <c r="H484" s="26" t="s">
        <v>340</v>
      </c>
      <c r="I484" s="26" t="s">
        <v>340</v>
      </c>
      <c r="J484" s="26" t="s">
        <v>340</v>
      </c>
      <c r="K484" s="26" t="s">
        <v>340</v>
      </c>
      <c r="L484" s="26" t="s">
        <v>340</v>
      </c>
      <c r="M484" s="26" t="s">
        <v>340</v>
      </c>
      <c r="N484" s="26" t="s">
        <v>340</v>
      </c>
      <c r="O484" s="26" t="s">
        <v>340</v>
      </c>
      <c r="P484" s="26" t="s">
        <v>592</v>
      </c>
      <c r="Q484" s="26" t="s">
        <v>340</v>
      </c>
      <c r="R484" s="26" t="s">
        <v>340</v>
      </c>
      <c r="S484" s="26" t="s">
        <v>340</v>
      </c>
      <c r="T484" s="26" t="s">
        <v>340</v>
      </c>
      <c r="U484" s="26" t="s">
        <v>592</v>
      </c>
      <c r="V484" s="26" t="s">
        <v>340</v>
      </c>
      <c r="W484" s="26" t="s">
        <v>340</v>
      </c>
      <c r="X484" s="26" t="s">
        <v>340</v>
      </c>
      <c r="Y484" s="26" t="s">
        <v>340</v>
      </c>
      <c r="Z484" s="26" t="s">
        <v>592</v>
      </c>
      <c r="AA484" s="26" t="s">
        <v>592</v>
      </c>
      <c r="AB484" s="26" t="s">
        <v>592</v>
      </c>
      <c r="AC484" s="26" t="s">
        <v>592</v>
      </c>
      <c r="AD484" s="26" t="s">
        <v>592</v>
      </c>
      <c r="AE484" s="26" t="s">
        <v>592</v>
      </c>
      <c r="AF484" s="26" t="s">
        <v>592</v>
      </c>
      <c r="AG484" s="26" t="s">
        <v>1046</v>
      </c>
      <c r="AH484" s="26" t="s">
        <v>592</v>
      </c>
    </row>
    <row r="485" spans="2:34" x14ac:dyDescent="0.45">
      <c r="B485" s="26" t="s">
        <v>1800</v>
      </c>
      <c r="C485" s="26" t="s">
        <v>2744</v>
      </c>
      <c r="D485" s="26" t="s">
        <v>723</v>
      </c>
      <c r="E485" s="26" t="s">
        <v>610</v>
      </c>
      <c r="F485" s="26" t="s">
        <v>331</v>
      </c>
      <c r="G485" s="26" t="s">
        <v>308</v>
      </c>
      <c r="H485" s="26" t="s">
        <v>340</v>
      </c>
      <c r="I485" s="26" t="s">
        <v>340</v>
      </c>
      <c r="J485" s="26" t="s">
        <v>340</v>
      </c>
      <c r="K485" s="26" t="s">
        <v>340</v>
      </c>
      <c r="L485" s="26" t="s">
        <v>340</v>
      </c>
      <c r="M485" s="26" t="s">
        <v>340</v>
      </c>
      <c r="N485" s="26" t="s">
        <v>340</v>
      </c>
      <c r="O485" s="26" t="s">
        <v>340</v>
      </c>
      <c r="P485" s="26" t="s">
        <v>592</v>
      </c>
      <c r="Q485" s="26" t="s">
        <v>340</v>
      </c>
      <c r="R485" s="26" t="s">
        <v>340</v>
      </c>
      <c r="S485" s="26" t="s">
        <v>340</v>
      </c>
      <c r="T485" s="26" t="s">
        <v>340</v>
      </c>
      <c r="U485" s="26" t="s">
        <v>592</v>
      </c>
      <c r="V485" s="26" t="s">
        <v>340</v>
      </c>
      <c r="W485" s="26" t="s">
        <v>340</v>
      </c>
      <c r="X485" s="26" t="s">
        <v>340</v>
      </c>
      <c r="Y485" s="26" t="s">
        <v>340</v>
      </c>
      <c r="Z485" s="26" t="s">
        <v>592</v>
      </c>
      <c r="AA485" s="26" t="s">
        <v>592</v>
      </c>
      <c r="AB485" s="26" t="s">
        <v>592</v>
      </c>
      <c r="AC485" s="26" t="s">
        <v>592</v>
      </c>
      <c r="AD485" s="26" t="s">
        <v>592</v>
      </c>
      <c r="AE485" s="26" t="s">
        <v>592</v>
      </c>
      <c r="AF485" s="26" t="s">
        <v>592</v>
      </c>
      <c r="AG485" s="26" t="s">
        <v>980</v>
      </c>
      <c r="AH485" s="26" t="s">
        <v>592</v>
      </c>
    </row>
    <row r="486" spans="2:34" x14ac:dyDescent="0.45">
      <c r="B486" s="26" t="s">
        <v>1802</v>
      </c>
      <c r="C486" s="26" t="s">
        <v>2745</v>
      </c>
      <c r="D486" s="26" t="s">
        <v>258</v>
      </c>
      <c r="E486" s="26" t="s">
        <v>770</v>
      </c>
      <c r="F486" s="26" t="s">
        <v>333</v>
      </c>
      <c r="G486" s="26" t="s">
        <v>308</v>
      </c>
      <c r="H486" s="26" t="s">
        <v>340</v>
      </c>
      <c r="I486" s="26" t="s">
        <v>340</v>
      </c>
      <c r="J486" s="26" t="s">
        <v>340</v>
      </c>
      <c r="K486" s="26" t="s">
        <v>340</v>
      </c>
      <c r="L486" s="26" t="s">
        <v>340</v>
      </c>
      <c r="M486" s="26" t="s">
        <v>340</v>
      </c>
      <c r="N486" s="26" t="s">
        <v>340</v>
      </c>
      <c r="O486" s="26" t="s">
        <v>340</v>
      </c>
      <c r="P486" s="26" t="s">
        <v>592</v>
      </c>
      <c r="Q486" s="26" t="s">
        <v>340</v>
      </c>
      <c r="R486" s="26" t="s">
        <v>340</v>
      </c>
      <c r="S486" s="26" t="s">
        <v>340</v>
      </c>
      <c r="T486" s="26" t="s">
        <v>340</v>
      </c>
      <c r="U486" s="26" t="s">
        <v>592</v>
      </c>
      <c r="V486" s="26" t="s">
        <v>340</v>
      </c>
      <c r="W486" s="26" t="s">
        <v>340</v>
      </c>
      <c r="X486" s="26" t="s">
        <v>340</v>
      </c>
      <c r="Y486" s="26" t="s">
        <v>340</v>
      </c>
      <c r="Z486" s="26" t="s">
        <v>592</v>
      </c>
      <c r="AA486" s="26" t="s">
        <v>592</v>
      </c>
      <c r="AB486" s="26" t="s">
        <v>592</v>
      </c>
      <c r="AC486" s="26" t="s">
        <v>592</v>
      </c>
      <c r="AD486" s="26" t="s">
        <v>592</v>
      </c>
      <c r="AE486" s="26" t="s">
        <v>592</v>
      </c>
      <c r="AF486" s="26" t="s">
        <v>592</v>
      </c>
      <c r="AG486" s="26" t="s">
        <v>982</v>
      </c>
      <c r="AH486" s="26" t="s">
        <v>592</v>
      </c>
    </row>
    <row r="487" spans="2:34" x14ac:dyDescent="0.45">
      <c r="B487" s="26" t="s">
        <v>1804</v>
      </c>
      <c r="C487" s="26" t="s">
        <v>2746</v>
      </c>
      <c r="D487" s="26" t="s">
        <v>590</v>
      </c>
      <c r="E487" s="26" t="s">
        <v>617</v>
      </c>
      <c r="F487" s="26" t="s">
        <v>336</v>
      </c>
      <c r="G487" s="26" t="s">
        <v>308</v>
      </c>
      <c r="H487" s="26" t="s">
        <v>340</v>
      </c>
      <c r="I487" s="26" t="s">
        <v>340</v>
      </c>
      <c r="J487" s="26" t="s">
        <v>340</v>
      </c>
      <c r="K487" s="26" t="s">
        <v>340</v>
      </c>
      <c r="L487" s="26" t="s">
        <v>340</v>
      </c>
      <c r="M487" s="26" t="s">
        <v>340</v>
      </c>
      <c r="N487" s="26" t="s">
        <v>308</v>
      </c>
      <c r="O487" s="26" t="s">
        <v>340</v>
      </c>
      <c r="P487" s="26" t="s">
        <v>1007</v>
      </c>
      <c r="Q487" s="26" t="s">
        <v>340</v>
      </c>
      <c r="R487" s="26" t="s">
        <v>340</v>
      </c>
      <c r="S487" s="26" t="s">
        <v>340</v>
      </c>
      <c r="T487" s="26" t="s">
        <v>340</v>
      </c>
      <c r="U487" s="26" t="s">
        <v>592</v>
      </c>
      <c r="V487" s="26" t="s">
        <v>340</v>
      </c>
      <c r="W487" s="26" t="s">
        <v>340</v>
      </c>
      <c r="X487" s="26" t="s">
        <v>340</v>
      </c>
      <c r="Y487" s="26" t="s">
        <v>340</v>
      </c>
      <c r="Z487" s="26" t="s">
        <v>592</v>
      </c>
      <c r="AA487" s="26" t="s">
        <v>592</v>
      </c>
      <c r="AB487" s="26" t="s">
        <v>592</v>
      </c>
      <c r="AC487" s="26" t="s">
        <v>592</v>
      </c>
      <c r="AD487" s="26" t="s">
        <v>592</v>
      </c>
      <c r="AE487" s="26" t="s">
        <v>592</v>
      </c>
      <c r="AF487" s="26" t="s">
        <v>592</v>
      </c>
      <c r="AG487" s="26" t="s">
        <v>919</v>
      </c>
      <c r="AH487" s="26" t="s">
        <v>592</v>
      </c>
    </row>
    <row r="488" spans="2:34" x14ac:dyDescent="0.45">
      <c r="B488" s="26" t="s">
        <v>902</v>
      </c>
      <c r="C488" s="26" t="s">
        <v>1700</v>
      </c>
      <c r="D488" s="26" t="s">
        <v>589</v>
      </c>
      <c r="E488" s="26" t="s">
        <v>1204</v>
      </c>
      <c r="F488" s="26" t="s">
        <v>339</v>
      </c>
      <c r="G488" s="26" t="s">
        <v>41</v>
      </c>
      <c r="H488" s="26" t="s">
        <v>308</v>
      </c>
      <c r="I488" s="26" t="s">
        <v>340</v>
      </c>
      <c r="J488" s="26" t="s">
        <v>340</v>
      </c>
      <c r="K488" s="26" t="s">
        <v>340</v>
      </c>
      <c r="L488" s="26" t="s">
        <v>340</v>
      </c>
      <c r="M488" s="26" t="s">
        <v>340</v>
      </c>
      <c r="N488" s="26" t="s">
        <v>340</v>
      </c>
      <c r="O488" s="26" t="s">
        <v>340</v>
      </c>
      <c r="P488" s="26" t="s">
        <v>592</v>
      </c>
      <c r="Q488" s="26" t="s">
        <v>340</v>
      </c>
      <c r="R488" s="26" t="s">
        <v>340</v>
      </c>
      <c r="S488" s="26" t="s">
        <v>340</v>
      </c>
      <c r="T488" s="26" t="s">
        <v>340</v>
      </c>
      <c r="U488" s="26" t="s">
        <v>592</v>
      </c>
      <c r="V488" s="26" t="s">
        <v>340</v>
      </c>
      <c r="W488" s="26" t="s">
        <v>340</v>
      </c>
      <c r="X488" s="26" t="s">
        <v>340</v>
      </c>
      <c r="Y488" s="26" t="s">
        <v>340</v>
      </c>
      <c r="Z488" s="26" t="s">
        <v>592</v>
      </c>
      <c r="AA488" s="26" t="s">
        <v>592</v>
      </c>
      <c r="AB488" s="26" t="s">
        <v>592</v>
      </c>
      <c r="AC488" s="26" t="s">
        <v>592</v>
      </c>
      <c r="AD488" s="26" t="s">
        <v>592</v>
      </c>
      <c r="AE488" s="26" t="s">
        <v>592</v>
      </c>
      <c r="AF488" s="26" t="s">
        <v>592</v>
      </c>
      <c r="AG488" s="26" t="s">
        <v>1053</v>
      </c>
      <c r="AH488" s="26" t="s">
        <v>592</v>
      </c>
    </row>
    <row r="489" spans="2:34" x14ac:dyDescent="0.45">
      <c r="B489" s="26" t="s">
        <v>1807</v>
      </c>
      <c r="C489" s="26" t="s">
        <v>1706</v>
      </c>
      <c r="D489" s="26" t="s">
        <v>241</v>
      </c>
      <c r="E489" s="26" t="s">
        <v>610</v>
      </c>
      <c r="F489" s="26" t="s">
        <v>333</v>
      </c>
      <c r="G489" s="26" t="s">
        <v>44</v>
      </c>
      <c r="H489" s="26" t="s">
        <v>340</v>
      </c>
      <c r="I489" s="26" t="s">
        <v>340</v>
      </c>
      <c r="J489" s="26" t="s">
        <v>340</v>
      </c>
      <c r="K489" s="26" t="s">
        <v>340</v>
      </c>
      <c r="L489" s="26" t="s">
        <v>340</v>
      </c>
      <c r="M489" s="26" t="s">
        <v>340</v>
      </c>
      <c r="N489" s="26" t="s">
        <v>340</v>
      </c>
      <c r="O489" s="26" t="s">
        <v>340</v>
      </c>
      <c r="P489" s="26" t="s">
        <v>592</v>
      </c>
      <c r="Q489" s="26" t="s">
        <v>340</v>
      </c>
      <c r="R489" s="26" t="s">
        <v>340</v>
      </c>
      <c r="S489" s="26" t="s">
        <v>340</v>
      </c>
      <c r="T489" s="26" t="s">
        <v>340</v>
      </c>
      <c r="U489" s="26" t="s">
        <v>592</v>
      </c>
      <c r="V489" s="26" t="s">
        <v>340</v>
      </c>
      <c r="W489" s="26" t="s">
        <v>340</v>
      </c>
      <c r="X489" s="26" t="s">
        <v>340</v>
      </c>
      <c r="Y489" s="26" t="s">
        <v>340</v>
      </c>
      <c r="Z489" s="26" t="s">
        <v>592</v>
      </c>
      <c r="AA489" s="26" t="s">
        <v>592</v>
      </c>
      <c r="AB489" s="26" t="s">
        <v>592</v>
      </c>
      <c r="AC489" s="26" t="s">
        <v>592</v>
      </c>
      <c r="AD489" s="26" t="s">
        <v>592</v>
      </c>
      <c r="AE489" s="26" t="s">
        <v>592</v>
      </c>
      <c r="AF489" s="26" t="s">
        <v>592</v>
      </c>
      <c r="AG489" s="26" t="s">
        <v>1186</v>
      </c>
      <c r="AH489" s="26" t="s">
        <v>592</v>
      </c>
    </row>
    <row r="490" spans="2:34" x14ac:dyDescent="0.45">
      <c r="B490" s="26" t="s">
        <v>1809</v>
      </c>
      <c r="C490" s="26" t="s">
        <v>1708</v>
      </c>
      <c r="D490" s="26" t="s">
        <v>252</v>
      </c>
      <c r="E490" s="26" t="s">
        <v>610</v>
      </c>
      <c r="F490" s="26" t="s">
        <v>333</v>
      </c>
      <c r="G490" s="26" t="s">
        <v>40</v>
      </c>
      <c r="H490" s="26" t="s">
        <v>340</v>
      </c>
      <c r="I490" s="26" t="s">
        <v>340</v>
      </c>
      <c r="J490" s="26" t="s">
        <v>340</v>
      </c>
      <c r="K490" s="26" t="s">
        <v>340</v>
      </c>
      <c r="L490" s="26" t="s">
        <v>340</v>
      </c>
      <c r="M490" s="26" t="s">
        <v>340</v>
      </c>
      <c r="N490" s="26" t="s">
        <v>340</v>
      </c>
      <c r="O490" s="26" t="s">
        <v>340</v>
      </c>
      <c r="P490" s="26" t="s">
        <v>592</v>
      </c>
      <c r="Q490" s="26" t="s">
        <v>340</v>
      </c>
      <c r="R490" s="26" t="s">
        <v>340</v>
      </c>
      <c r="S490" s="26" t="s">
        <v>340</v>
      </c>
      <c r="T490" s="26" t="s">
        <v>340</v>
      </c>
      <c r="U490" s="26" t="s">
        <v>592</v>
      </c>
      <c r="V490" s="26" t="s">
        <v>340</v>
      </c>
      <c r="W490" s="26" t="s">
        <v>340</v>
      </c>
      <c r="X490" s="26" t="s">
        <v>340</v>
      </c>
      <c r="Y490" s="26" t="s">
        <v>340</v>
      </c>
      <c r="Z490" s="26" t="s">
        <v>592</v>
      </c>
      <c r="AA490" s="26" t="s">
        <v>592</v>
      </c>
      <c r="AB490" s="26" t="s">
        <v>592</v>
      </c>
      <c r="AC490" s="26" t="s">
        <v>592</v>
      </c>
      <c r="AD490" s="26" t="s">
        <v>592</v>
      </c>
      <c r="AE490" s="26" t="s">
        <v>592</v>
      </c>
      <c r="AF490" s="26" t="s">
        <v>592</v>
      </c>
      <c r="AG490" s="26" t="s">
        <v>870</v>
      </c>
      <c r="AH490" s="26" t="s">
        <v>592</v>
      </c>
    </row>
    <row r="491" spans="2:34" x14ac:dyDescent="0.45">
      <c r="B491" s="26" t="s">
        <v>1811</v>
      </c>
      <c r="C491" s="26" t="s">
        <v>1710</v>
      </c>
      <c r="D491" s="26" t="s">
        <v>253</v>
      </c>
      <c r="E491" s="26" t="s">
        <v>617</v>
      </c>
      <c r="F491" s="26" t="s">
        <v>335</v>
      </c>
      <c r="G491" s="26" t="s">
        <v>42</v>
      </c>
      <c r="H491" s="26" t="s">
        <v>340</v>
      </c>
      <c r="I491" s="26" t="s">
        <v>340</v>
      </c>
      <c r="J491" s="26" t="s">
        <v>340</v>
      </c>
      <c r="K491" s="26" t="s">
        <v>340</v>
      </c>
      <c r="L491" s="26" t="s">
        <v>340</v>
      </c>
      <c r="M491" s="26" t="s">
        <v>340</v>
      </c>
      <c r="N491" s="26" t="s">
        <v>340</v>
      </c>
      <c r="O491" s="26" t="s">
        <v>340</v>
      </c>
      <c r="P491" s="26" t="s">
        <v>592</v>
      </c>
      <c r="Q491" s="26" t="s">
        <v>340</v>
      </c>
      <c r="R491" s="26" t="s">
        <v>340</v>
      </c>
      <c r="S491" s="26" t="s">
        <v>340</v>
      </c>
      <c r="T491" s="26" t="s">
        <v>340</v>
      </c>
      <c r="U491" s="26" t="s">
        <v>592</v>
      </c>
      <c r="V491" s="26" t="s">
        <v>340</v>
      </c>
      <c r="W491" s="26" t="s">
        <v>340</v>
      </c>
      <c r="X491" s="26" t="s">
        <v>340</v>
      </c>
      <c r="Y491" s="26" t="s">
        <v>340</v>
      </c>
      <c r="Z491" s="26" t="s">
        <v>592</v>
      </c>
      <c r="AA491" s="26" t="s">
        <v>592</v>
      </c>
      <c r="AB491" s="26" t="s">
        <v>592</v>
      </c>
      <c r="AC491" s="26" t="s">
        <v>592</v>
      </c>
      <c r="AD491" s="26" t="s">
        <v>592</v>
      </c>
      <c r="AE491" s="26" t="s">
        <v>592</v>
      </c>
      <c r="AF491" s="26" t="s">
        <v>592</v>
      </c>
      <c r="AG491" s="26" t="s">
        <v>915</v>
      </c>
      <c r="AH491" s="26" t="s">
        <v>592</v>
      </c>
    </row>
    <row r="492" spans="2:34" x14ac:dyDescent="0.45">
      <c r="B492" s="26" t="s">
        <v>1813</v>
      </c>
      <c r="C492" s="26" t="s">
        <v>1712</v>
      </c>
      <c r="D492" s="26" t="s">
        <v>266</v>
      </c>
      <c r="E492" s="26" t="s">
        <v>770</v>
      </c>
      <c r="F492" s="26" t="s">
        <v>333</v>
      </c>
      <c r="G492" s="26" t="s">
        <v>41</v>
      </c>
      <c r="H492" s="26" t="s">
        <v>340</v>
      </c>
      <c r="I492" s="26" t="s">
        <v>340</v>
      </c>
      <c r="J492" s="26" t="s">
        <v>340</v>
      </c>
      <c r="K492" s="26" t="s">
        <v>340</v>
      </c>
      <c r="L492" s="26" t="s">
        <v>340</v>
      </c>
      <c r="M492" s="26" t="s">
        <v>340</v>
      </c>
      <c r="N492" s="26" t="s">
        <v>340</v>
      </c>
      <c r="O492" s="26" t="s">
        <v>340</v>
      </c>
      <c r="P492" s="26" t="s">
        <v>592</v>
      </c>
      <c r="Q492" s="26" t="s">
        <v>340</v>
      </c>
      <c r="R492" s="26" t="s">
        <v>340</v>
      </c>
      <c r="S492" s="26" t="s">
        <v>340</v>
      </c>
      <c r="T492" s="26" t="s">
        <v>340</v>
      </c>
      <c r="U492" s="26" t="s">
        <v>592</v>
      </c>
      <c r="V492" s="26" t="s">
        <v>340</v>
      </c>
      <c r="W492" s="26" t="s">
        <v>340</v>
      </c>
      <c r="X492" s="26" t="s">
        <v>340</v>
      </c>
      <c r="Y492" s="26" t="s">
        <v>340</v>
      </c>
      <c r="Z492" s="26" t="s">
        <v>592</v>
      </c>
      <c r="AA492" s="26" t="s">
        <v>592</v>
      </c>
      <c r="AB492" s="26" t="s">
        <v>592</v>
      </c>
      <c r="AC492" s="26" t="s">
        <v>592</v>
      </c>
      <c r="AD492" s="26" t="s">
        <v>592</v>
      </c>
      <c r="AE492" s="26" t="s">
        <v>592</v>
      </c>
      <c r="AF492" s="26" t="s">
        <v>592</v>
      </c>
      <c r="AG492" s="26" t="s">
        <v>985</v>
      </c>
      <c r="AH492" s="26" t="s">
        <v>592</v>
      </c>
    </row>
    <row r="493" spans="2:34" x14ac:dyDescent="0.45">
      <c r="B493" s="26" t="s">
        <v>1815</v>
      </c>
      <c r="C493" s="26" t="s">
        <v>2747</v>
      </c>
      <c r="D493" s="26" t="s">
        <v>583</v>
      </c>
      <c r="E493" s="26" t="s">
        <v>610</v>
      </c>
      <c r="F493" s="26" t="s">
        <v>333</v>
      </c>
      <c r="G493" s="26" t="s">
        <v>308</v>
      </c>
      <c r="H493" s="26" t="s">
        <v>340</v>
      </c>
      <c r="I493" s="26" t="s">
        <v>340</v>
      </c>
      <c r="J493" s="26" t="s">
        <v>340</v>
      </c>
      <c r="K493" s="26" t="s">
        <v>340</v>
      </c>
      <c r="L493" s="26" t="s">
        <v>340</v>
      </c>
      <c r="M493" s="26" t="s">
        <v>340</v>
      </c>
      <c r="N493" s="26" t="s">
        <v>340</v>
      </c>
      <c r="O493" s="26" t="s">
        <v>340</v>
      </c>
      <c r="P493" s="26" t="s">
        <v>592</v>
      </c>
      <c r="Q493" s="26" t="s">
        <v>340</v>
      </c>
      <c r="R493" s="26" t="s">
        <v>340</v>
      </c>
      <c r="S493" s="26" t="s">
        <v>340</v>
      </c>
      <c r="T493" s="26" t="s">
        <v>340</v>
      </c>
      <c r="U493" s="26" t="s">
        <v>592</v>
      </c>
      <c r="V493" s="26" t="s">
        <v>340</v>
      </c>
      <c r="W493" s="26" t="s">
        <v>340</v>
      </c>
      <c r="X493" s="26" t="s">
        <v>340</v>
      </c>
      <c r="Y493" s="26" t="s">
        <v>340</v>
      </c>
      <c r="Z493" s="26" t="s">
        <v>592</v>
      </c>
      <c r="AA493" s="26" t="s">
        <v>592</v>
      </c>
      <c r="AB493" s="26" t="s">
        <v>592</v>
      </c>
      <c r="AC493" s="26" t="s">
        <v>592</v>
      </c>
      <c r="AD493" s="26" t="s">
        <v>592</v>
      </c>
      <c r="AE493" s="26" t="s">
        <v>592</v>
      </c>
      <c r="AF493" s="26" t="s">
        <v>592</v>
      </c>
      <c r="AG493" s="26" t="s">
        <v>1210</v>
      </c>
      <c r="AH493" s="26" t="s">
        <v>592</v>
      </c>
    </row>
    <row r="494" spans="2:34" x14ac:dyDescent="0.45">
      <c r="B494" s="26" t="s">
        <v>1817</v>
      </c>
      <c r="C494" s="26" t="s">
        <v>1716</v>
      </c>
      <c r="D494" s="26" t="s">
        <v>585</v>
      </c>
      <c r="E494" s="26" t="s">
        <v>610</v>
      </c>
      <c r="F494" s="26" t="s">
        <v>327</v>
      </c>
      <c r="G494" s="26" t="s">
        <v>42</v>
      </c>
      <c r="H494" s="26" t="s">
        <v>308</v>
      </c>
      <c r="I494" s="26" t="s">
        <v>340</v>
      </c>
      <c r="J494" s="26" t="s">
        <v>340</v>
      </c>
      <c r="K494" s="26" t="s">
        <v>340</v>
      </c>
      <c r="L494" s="26" t="s">
        <v>340</v>
      </c>
      <c r="M494" s="26" t="s">
        <v>340</v>
      </c>
      <c r="N494" s="26" t="s">
        <v>340</v>
      </c>
      <c r="O494" s="26" t="s">
        <v>340</v>
      </c>
      <c r="P494" s="26" t="s">
        <v>592</v>
      </c>
      <c r="Q494" s="26" t="s">
        <v>340</v>
      </c>
      <c r="R494" s="26" t="s">
        <v>41</v>
      </c>
      <c r="S494" s="26" t="s">
        <v>308</v>
      </c>
      <c r="T494" s="26" t="s">
        <v>308</v>
      </c>
      <c r="U494" s="26" t="s">
        <v>1138</v>
      </c>
      <c r="V494" s="26" t="s">
        <v>340</v>
      </c>
      <c r="W494" s="26" t="s">
        <v>340</v>
      </c>
      <c r="X494" s="26" t="s">
        <v>340</v>
      </c>
      <c r="Y494" s="26" t="s">
        <v>340</v>
      </c>
      <c r="Z494" s="26" t="s">
        <v>592</v>
      </c>
      <c r="AA494" s="26" t="s">
        <v>592</v>
      </c>
      <c r="AB494" s="26" t="s">
        <v>592</v>
      </c>
      <c r="AC494" s="26" t="s">
        <v>499</v>
      </c>
      <c r="AD494" s="26" t="s">
        <v>499</v>
      </c>
      <c r="AE494" s="26" t="s">
        <v>422</v>
      </c>
      <c r="AF494" s="26" t="s">
        <v>592</v>
      </c>
      <c r="AG494" s="26" t="s">
        <v>1170</v>
      </c>
      <c r="AH494" s="26" t="s">
        <v>592</v>
      </c>
    </row>
    <row r="495" spans="2:34" x14ac:dyDescent="0.45">
      <c r="B495" s="26" t="s">
        <v>1819</v>
      </c>
      <c r="C495" s="26" t="s">
        <v>1718</v>
      </c>
      <c r="D495" s="26" t="s">
        <v>258</v>
      </c>
      <c r="E495" s="26" t="s">
        <v>770</v>
      </c>
      <c r="F495" s="26" t="s">
        <v>329</v>
      </c>
      <c r="G495" s="26" t="s">
        <v>43</v>
      </c>
      <c r="H495" s="26" t="s">
        <v>340</v>
      </c>
      <c r="I495" s="26" t="s">
        <v>340</v>
      </c>
      <c r="J495" s="26" t="s">
        <v>340</v>
      </c>
      <c r="K495" s="26" t="s">
        <v>340</v>
      </c>
      <c r="L495" s="26" t="s">
        <v>340</v>
      </c>
      <c r="M495" s="26" t="s">
        <v>340</v>
      </c>
      <c r="N495" s="26" t="s">
        <v>340</v>
      </c>
      <c r="O495" s="26" t="s">
        <v>340</v>
      </c>
      <c r="P495" s="26" t="s">
        <v>592</v>
      </c>
      <c r="Q495" s="26" t="s">
        <v>340</v>
      </c>
      <c r="R495" s="26" t="s">
        <v>340</v>
      </c>
      <c r="S495" s="26" t="s">
        <v>340</v>
      </c>
      <c r="T495" s="26" t="s">
        <v>340</v>
      </c>
      <c r="U495" s="26" t="s">
        <v>592</v>
      </c>
      <c r="V495" s="26" t="s">
        <v>340</v>
      </c>
      <c r="W495" s="26" t="s">
        <v>340</v>
      </c>
      <c r="X495" s="26" t="s">
        <v>340</v>
      </c>
      <c r="Y495" s="26" t="s">
        <v>340</v>
      </c>
      <c r="Z495" s="26" t="s">
        <v>592</v>
      </c>
      <c r="AA495" s="26" t="s">
        <v>592</v>
      </c>
      <c r="AB495" s="26" t="s">
        <v>592</v>
      </c>
      <c r="AC495" s="26" t="s">
        <v>592</v>
      </c>
      <c r="AD495" s="26" t="s">
        <v>592</v>
      </c>
      <c r="AE495" s="26" t="s">
        <v>592</v>
      </c>
      <c r="AF495" s="26" t="s">
        <v>592</v>
      </c>
      <c r="AG495" s="26" t="s">
        <v>970</v>
      </c>
      <c r="AH495" s="26" t="s">
        <v>592</v>
      </c>
    </row>
    <row r="496" spans="2:34" x14ac:dyDescent="0.45">
      <c r="B496" s="26" t="s">
        <v>1821</v>
      </c>
      <c r="C496" s="26" t="s">
        <v>1722</v>
      </c>
      <c r="D496" s="26" t="s">
        <v>246</v>
      </c>
      <c r="E496" s="26" t="s">
        <v>610</v>
      </c>
      <c r="F496" s="26" t="s">
        <v>326</v>
      </c>
      <c r="G496" s="26" t="s">
        <v>44</v>
      </c>
      <c r="H496" s="26" t="s">
        <v>340</v>
      </c>
      <c r="I496" s="26" t="s">
        <v>340</v>
      </c>
      <c r="J496" s="26" t="s">
        <v>340</v>
      </c>
      <c r="K496" s="26" t="s">
        <v>340</v>
      </c>
      <c r="L496" s="26" t="s">
        <v>340</v>
      </c>
      <c r="M496" s="26" t="s">
        <v>340</v>
      </c>
      <c r="N496" s="26" t="s">
        <v>340</v>
      </c>
      <c r="O496" s="26" t="s">
        <v>340</v>
      </c>
      <c r="P496" s="26" t="s">
        <v>592</v>
      </c>
      <c r="Q496" s="26" t="s">
        <v>340</v>
      </c>
      <c r="R496" s="26" t="s">
        <v>340</v>
      </c>
      <c r="S496" s="26" t="s">
        <v>340</v>
      </c>
      <c r="T496" s="26" t="s">
        <v>340</v>
      </c>
      <c r="U496" s="26" t="s">
        <v>592</v>
      </c>
      <c r="V496" s="26" t="s">
        <v>340</v>
      </c>
      <c r="W496" s="26" t="s">
        <v>340</v>
      </c>
      <c r="X496" s="26" t="s">
        <v>340</v>
      </c>
      <c r="Y496" s="26" t="s">
        <v>340</v>
      </c>
      <c r="Z496" s="26" t="s">
        <v>592</v>
      </c>
      <c r="AA496" s="26" t="s">
        <v>592</v>
      </c>
      <c r="AB496" s="26" t="s">
        <v>592</v>
      </c>
      <c r="AC496" s="26" t="s">
        <v>592</v>
      </c>
      <c r="AD496" s="26" t="s">
        <v>592</v>
      </c>
      <c r="AE496" s="26" t="s">
        <v>592</v>
      </c>
      <c r="AF496" s="26" t="s">
        <v>592</v>
      </c>
      <c r="AG496" s="26" t="s">
        <v>1212</v>
      </c>
      <c r="AH496" s="26" t="s">
        <v>592</v>
      </c>
    </row>
    <row r="497" spans="2:34" x14ac:dyDescent="0.45">
      <c r="B497" s="26" t="s">
        <v>54</v>
      </c>
      <c r="C497" s="26" t="s">
        <v>593</v>
      </c>
      <c r="D497" s="26" t="s">
        <v>55</v>
      </c>
      <c r="E497" s="26" t="s">
        <v>594</v>
      </c>
      <c r="F497" s="26" t="s">
        <v>595</v>
      </c>
      <c r="G497" s="26" t="s">
        <v>56</v>
      </c>
      <c r="H497" s="26" t="s">
        <v>596</v>
      </c>
      <c r="I497" s="26" t="s">
        <v>64</v>
      </c>
      <c r="J497" s="26" t="s">
        <v>65</v>
      </c>
      <c r="K497" s="26" t="s">
        <v>58</v>
      </c>
      <c r="L497" s="26" t="s">
        <v>66</v>
      </c>
      <c r="M497" s="26" t="s">
        <v>67</v>
      </c>
      <c r="N497" s="26" t="s">
        <v>65</v>
      </c>
      <c r="O497" s="26" t="s">
        <v>58</v>
      </c>
      <c r="P497" s="26" t="s">
        <v>69</v>
      </c>
      <c r="Q497" s="26" t="s">
        <v>66</v>
      </c>
      <c r="R497" s="26" t="s">
        <v>597</v>
      </c>
      <c r="S497" s="26" t="s">
        <v>598</v>
      </c>
      <c r="T497" s="26" t="s">
        <v>58</v>
      </c>
      <c r="U497" s="26" t="s">
        <v>599</v>
      </c>
      <c r="V497" s="26" t="s">
        <v>66</v>
      </c>
      <c r="W497" s="26" t="s">
        <v>157</v>
      </c>
      <c r="X497" s="26" t="s">
        <v>62</v>
      </c>
      <c r="Y497" s="26" t="s">
        <v>66</v>
      </c>
      <c r="Z497" s="26" t="s">
        <v>147</v>
      </c>
      <c r="AA497" s="26" t="s">
        <v>600</v>
      </c>
      <c r="AB497" s="26" t="s">
        <v>601</v>
      </c>
      <c r="AC497" s="26" t="s">
        <v>602</v>
      </c>
      <c r="AD497" s="26" t="s">
        <v>603</v>
      </c>
      <c r="AE497" s="26" t="s">
        <v>604</v>
      </c>
      <c r="AF497" s="26" t="s">
        <v>605</v>
      </c>
      <c r="AG497" s="26" t="s">
        <v>606</v>
      </c>
      <c r="AH497" s="26" t="s">
        <v>607</v>
      </c>
    </row>
    <row r="498" spans="2:34" x14ac:dyDescent="0.45">
      <c r="B498" s="26" t="s">
        <v>1823</v>
      </c>
      <c r="C498" s="26" t="s">
        <v>1994</v>
      </c>
      <c r="D498" s="26" t="s">
        <v>582</v>
      </c>
      <c r="E498" s="26" t="s">
        <v>770</v>
      </c>
      <c r="F498" s="26" t="s">
        <v>331</v>
      </c>
      <c r="G498" s="26" t="s">
        <v>308</v>
      </c>
      <c r="H498" s="26" t="s">
        <v>340</v>
      </c>
      <c r="I498" s="26" t="s">
        <v>340</v>
      </c>
      <c r="J498" s="26" t="s">
        <v>340</v>
      </c>
      <c r="K498" s="26" t="s">
        <v>340</v>
      </c>
      <c r="L498" s="26" t="s">
        <v>340</v>
      </c>
      <c r="M498" s="26" t="s">
        <v>340</v>
      </c>
      <c r="N498" s="26" t="s">
        <v>340</v>
      </c>
      <c r="O498" s="26" t="s">
        <v>340</v>
      </c>
      <c r="P498" s="26" t="s">
        <v>592</v>
      </c>
      <c r="Q498" s="26" t="s">
        <v>340</v>
      </c>
      <c r="R498" s="26" t="s">
        <v>340</v>
      </c>
      <c r="S498" s="26" t="s">
        <v>340</v>
      </c>
      <c r="T498" s="26" t="s">
        <v>340</v>
      </c>
      <c r="U498" s="26" t="s">
        <v>592</v>
      </c>
      <c r="V498" s="26" t="s">
        <v>340</v>
      </c>
      <c r="W498" s="26" t="s">
        <v>340</v>
      </c>
      <c r="X498" s="26" t="s">
        <v>340</v>
      </c>
      <c r="Y498" s="26" t="s">
        <v>340</v>
      </c>
      <c r="Z498" s="26" t="s">
        <v>592</v>
      </c>
      <c r="AA498" s="26" t="s">
        <v>592</v>
      </c>
      <c r="AB498" s="26" t="s">
        <v>592</v>
      </c>
      <c r="AC498" s="26" t="s">
        <v>592</v>
      </c>
      <c r="AD498" s="26" t="s">
        <v>592</v>
      </c>
      <c r="AE498" s="26" t="s">
        <v>592</v>
      </c>
      <c r="AF498" s="26" t="s">
        <v>592</v>
      </c>
      <c r="AG498" s="26" t="s">
        <v>905</v>
      </c>
      <c r="AH498" s="26" t="s">
        <v>592</v>
      </c>
    </row>
    <row r="499" spans="2:34" x14ac:dyDescent="0.45">
      <c r="B499" s="26" t="s">
        <v>1825</v>
      </c>
      <c r="C499" s="26" t="s">
        <v>1725</v>
      </c>
      <c r="D499" s="26" t="s">
        <v>253</v>
      </c>
      <c r="E499" s="26" t="s">
        <v>770</v>
      </c>
      <c r="F499" s="26" t="s">
        <v>325</v>
      </c>
      <c r="G499" s="26" t="s">
        <v>41</v>
      </c>
      <c r="H499" s="26" t="s">
        <v>340</v>
      </c>
      <c r="I499" s="26" t="s">
        <v>340</v>
      </c>
      <c r="J499" s="26" t="s">
        <v>340</v>
      </c>
      <c r="K499" s="26" t="s">
        <v>340</v>
      </c>
      <c r="L499" s="26" t="s">
        <v>340</v>
      </c>
      <c r="M499" s="26" t="s">
        <v>340</v>
      </c>
      <c r="N499" s="26" t="s">
        <v>340</v>
      </c>
      <c r="O499" s="26" t="s">
        <v>340</v>
      </c>
      <c r="P499" s="26" t="s">
        <v>592</v>
      </c>
      <c r="Q499" s="26" t="s">
        <v>340</v>
      </c>
      <c r="R499" s="26" t="s">
        <v>340</v>
      </c>
      <c r="S499" s="26" t="s">
        <v>340</v>
      </c>
      <c r="T499" s="26" t="s">
        <v>340</v>
      </c>
      <c r="U499" s="26" t="s">
        <v>592</v>
      </c>
      <c r="V499" s="26" t="s">
        <v>340</v>
      </c>
      <c r="W499" s="26" t="s">
        <v>340</v>
      </c>
      <c r="X499" s="26" t="s">
        <v>340</v>
      </c>
      <c r="Y499" s="26" t="s">
        <v>340</v>
      </c>
      <c r="Z499" s="26" t="s">
        <v>592</v>
      </c>
      <c r="AA499" s="26" t="s">
        <v>592</v>
      </c>
      <c r="AB499" s="26" t="s">
        <v>592</v>
      </c>
      <c r="AC499" s="26" t="s">
        <v>592</v>
      </c>
      <c r="AD499" s="26" t="s">
        <v>592</v>
      </c>
      <c r="AE499" s="26" t="s">
        <v>592</v>
      </c>
      <c r="AF499" s="26" t="s">
        <v>592</v>
      </c>
      <c r="AG499" s="26" t="s">
        <v>993</v>
      </c>
      <c r="AH499" s="26" t="s">
        <v>592</v>
      </c>
    </row>
    <row r="500" spans="2:34" x14ac:dyDescent="0.45">
      <c r="B500" s="26" t="s">
        <v>1827</v>
      </c>
      <c r="C500" s="26" t="s">
        <v>2221</v>
      </c>
      <c r="D500" s="26" t="s">
        <v>229</v>
      </c>
      <c r="E500" s="26" t="s">
        <v>617</v>
      </c>
      <c r="F500" s="26" t="s">
        <v>329</v>
      </c>
      <c r="G500" s="26" t="s">
        <v>308</v>
      </c>
      <c r="H500" s="26" t="s">
        <v>340</v>
      </c>
      <c r="I500" s="26" t="s">
        <v>340</v>
      </c>
      <c r="J500" s="26" t="s">
        <v>340</v>
      </c>
      <c r="K500" s="26" t="s">
        <v>340</v>
      </c>
      <c r="L500" s="26" t="s">
        <v>340</v>
      </c>
      <c r="M500" s="26" t="s">
        <v>340</v>
      </c>
      <c r="N500" s="26" t="s">
        <v>308</v>
      </c>
      <c r="O500" s="26" t="s">
        <v>340</v>
      </c>
      <c r="P500" s="26" t="s">
        <v>1007</v>
      </c>
      <c r="Q500" s="26" t="s">
        <v>340</v>
      </c>
      <c r="R500" s="26" t="s">
        <v>308</v>
      </c>
      <c r="S500" s="26" t="s">
        <v>340</v>
      </c>
      <c r="T500" s="26" t="s">
        <v>340</v>
      </c>
      <c r="U500" s="26" t="s">
        <v>592</v>
      </c>
      <c r="V500" s="26" t="s">
        <v>340</v>
      </c>
      <c r="W500" s="26" t="s">
        <v>340</v>
      </c>
      <c r="X500" s="26" t="s">
        <v>340</v>
      </c>
      <c r="Y500" s="26" t="s">
        <v>340</v>
      </c>
      <c r="Z500" s="26" t="s">
        <v>592</v>
      </c>
      <c r="AA500" s="26" t="s">
        <v>592</v>
      </c>
      <c r="AB500" s="26" t="s">
        <v>592</v>
      </c>
      <c r="AC500" s="26" t="s">
        <v>592</v>
      </c>
      <c r="AD500" s="26" t="s">
        <v>592</v>
      </c>
      <c r="AE500" s="26" t="s">
        <v>592</v>
      </c>
      <c r="AF500" s="26" t="s">
        <v>592</v>
      </c>
      <c r="AG500" s="26" t="s">
        <v>1023</v>
      </c>
      <c r="AH500" s="26" t="s">
        <v>592</v>
      </c>
    </row>
    <row r="501" spans="2:34" x14ac:dyDescent="0.45">
      <c r="B501" s="26" t="s">
        <v>1829</v>
      </c>
      <c r="C501" s="26" t="s">
        <v>1727</v>
      </c>
      <c r="D501" s="26" t="s">
        <v>246</v>
      </c>
      <c r="E501" s="26" t="s">
        <v>610</v>
      </c>
      <c r="F501" s="26" t="s">
        <v>325</v>
      </c>
      <c r="G501" s="26" t="s">
        <v>308</v>
      </c>
      <c r="H501" s="26" t="s">
        <v>340</v>
      </c>
      <c r="I501" s="26" t="s">
        <v>340</v>
      </c>
      <c r="J501" s="26" t="s">
        <v>340</v>
      </c>
      <c r="K501" s="26" t="s">
        <v>340</v>
      </c>
      <c r="L501" s="26" t="s">
        <v>340</v>
      </c>
      <c r="M501" s="26" t="s">
        <v>340</v>
      </c>
      <c r="N501" s="26" t="s">
        <v>340</v>
      </c>
      <c r="O501" s="26" t="s">
        <v>340</v>
      </c>
      <c r="P501" s="26" t="s">
        <v>592</v>
      </c>
      <c r="Q501" s="26" t="s">
        <v>340</v>
      </c>
      <c r="R501" s="26" t="s">
        <v>340</v>
      </c>
      <c r="S501" s="26" t="s">
        <v>340</v>
      </c>
      <c r="T501" s="26" t="s">
        <v>340</v>
      </c>
      <c r="U501" s="26" t="s">
        <v>592</v>
      </c>
      <c r="V501" s="26" t="s">
        <v>340</v>
      </c>
      <c r="W501" s="26" t="s">
        <v>340</v>
      </c>
      <c r="X501" s="26" t="s">
        <v>340</v>
      </c>
      <c r="Y501" s="26" t="s">
        <v>340</v>
      </c>
      <c r="Z501" s="26" t="s">
        <v>592</v>
      </c>
      <c r="AA501" s="26" t="s">
        <v>592</v>
      </c>
      <c r="AB501" s="26" t="s">
        <v>592</v>
      </c>
      <c r="AC501" s="26" t="s">
        <v>592</v>
      </c>
      <c r="AD501" s="26" t="s">
        <v>592</v>
      </c>
      <c r="AE501" s="26" t="s">
        <v>592</v>
      </c>
      <c r="AF501" s="26" t="s">
        <v>592</v>
      </c>
      <c r="AG501" s="26" t="s">
        <v>741</v>
      </c>
      <c r="AH501" s="26" t="s">
        <v>592</v>
      </c>
    </row>
    <row r="502" spans="2:34" x14ac:dyDescent="0.45">
      <c r="B502" s="26" t="s">
        <v>1831</v>
      </c>
      <c r="C502" s="26" t="s">
        <v>1729</v>
      </c>
      <c r="D502" s="26" t="s">
        <v>247</v>
      </c>
      <c r="E502" s="26" t="s">
        <v>610</v>
      </c>
      <c r="F502" s="26" t="s">
        <v>331</v>
      </c>
      <c r="G502" s="26" t="s">
        <v>42</v>
      </c>
      <c r="H502" s="26" t="s">
        <v>340</v>
      </c>
      <c r="I502" s="26" t="s">
        <v>340</v>
      </c>
      <c r="J502" s="26" t="s">
        <v>340</v>
      </c>
      <c r="K502" s="26" t="s">
        <v>340</v>
      </c>
      <c r="L502" s="26" t="s">
        <v>340</v>
      </c>
      <c r="M502" s="26" t="s">
        <v>340</v>
      </c>
      <c r="N502" s="26" t="s">
        <v>308</v>
      </c>
      <c r="O502" s="26" t="s">
        <v>41</v>
      </c>
      <c r="P502" s="26" t="s">
        <v>798</v>
      </c>
      <c r="Q502" s="26" t="s">
        <v>340</v>
      </c>
      <c r="R502" s="26" t="s">
        <v>340</v>
      </c>
      <c r="S502" s="26" t="s">
        <v>340</v>
      </c>
      <c r="T502" s="26" t="s">
        <v>340</v>
      </c>
      <c r="U502" s="26" t="s">
        <v>592</v>
      </c>
      <c r="V502" s="26" t="s">
        <v>340</v>
      </c>
      <c r="W502" s="26" t="s">
        <v>340</v>
      </c>
      <c r="X502" s="26" t="s">
        <v>340</v>
      </c>
      <c r="Y502" s="26" t="s">
        <v>340</v>
      </c>
      <c r="Z502" s="26" t="s">
        <v>592</v>
      </c>
      <c r="AA502" s="26" t="s">
        <v>592</v>
      </c>
      <c r="AB502" s="26" t="s">
        <v>592</v>
      </c>
      <c r="AC502" s="26" t="s">
        <v>1873</v>
      </c>
      <c r="AD502" s="26" t="s">
        <v>1873</v>
      </c>
      <c r="AE502" s="26" t="s">
        <v>1873</v>
      </c>
      <c r="AF502" s="26" t="s">
        <v>592</v>
      </c>
      <c r="AG502" s="26" t="s">
        <v>1167</v>
      </c>
      <c r="AH502" s="26" t="s">
        <v>592</v>
      </c>
    </row>
    <row r="503" spans="2:34" x14ac:dyDescent="0.45">
      <c r="B503" s="26" t="s">
        <v>1833</v>
      </c>
      <c r="C503" s="26" t="s">
        <v>1736</v>
      </c>
      <c r="D503" s="26" t="s">
        <v>245</v>
      </c>
      <c r="E503" s="26" t="s">
        <v>670</v>
      </c>
      <c r="F503" s="26" t="s">
        <v>329</v>
      </c>
      <c r="G503" s="26" t="s">
        <v>308</v>
      </c>
      <c r="H503" s="26" t="s">
        <v>340</v>
      </c>
      <c r="I503" s="26" t="s">
        <v>41</v>
      </c>
      <c r="J503" s="26" t="s">
        <v>42</v>
      </c>
      <c r="K503" s="26" t="s">
        <v>765</v>
      </c>
      <c r="L503" s="26" t="s">
        <v>340</v>
      </c>
      <c r="M503" s="26" t="s">
        <v>308</v>
      </c>
      <c r="N503" s="26" t="s">
        <v>340</v>
      </c>
      <c r="O503" s="26" t="s">
        <v>340</v>
      </c>
      <c r="P503" s="26" t="s">
        <v>592</v>
      </c>
      <c r="Q503" s="26" t="s">
        <v>340</v>
      </c>
      <c r="R503" s="26" t="s">
        <v>340</v>
      </c>
      <c r="S503" s="26" t="s">
        <v>340</v>
      </c>
      <c r="T503" s="26" t="s">
        <v>340</v>
      </c>
      <c r="U503" s="26" t="s">
        <v>592</v>
      </c>
      <c r="V503" s="26" t="s">
        <v>340</v>
      </c>
      <c r="W503" s="26" t="s">
        <v>340</v>
      </c>
      <c r="X503" s="26" t="s">
        <v>340</v>
      </c>
      <c r="Y503" s="26" t="s">
        <v>340</v>
      </c>
      <c r="Z503" s="26" t="s">
        <v>592</v>
      </c>
      <c r="AA503" s="26" t="s">
        <v>592</v>
      </c>
      <c r="AB503" s="26" t="s">
        <v>592</v>
      </c>
      <c r="AC503" s="26" t="s">
        <v>1737</v>
      </c>
      <c r="AD503" s="26" t="s">
        <v>422</v>
      </c>
      <c r="AE503" s="26" t="s">
        <v>422</v>
      </c>
      <c r="AF503" s="26" t="s">
        <v>592</v>
      </c>
      <c r="AG503" s="26" t="s">
        <v>695</v>
      </c>
      <c r="AH503" s="26" t="s">
        <v>592</v>
      </c>
    </row>
    <row r="504" spans="2:34" x14ac:dyDescent="0.45">
      <c r="B504" s="26" t="s">
        <v>1835</v>
      </c>
      <c r="C504" s="26" t="s">
        <v>1739</v>
      </c>
      <c r="D504" s="26" t="s">
        <v>583</v>
      </c>
      <c r="E504" s="26" t="s">
        <v>617</v>
      </c>
      <c r="F504" s="26" t="s">
        <v>331</v>
      </c>
      <c r="G504" s="26" t="s">
        <v>308</v>
      </c>
      <c r="H504" s="26" t="s">
        <v>340</v>
      </c>
      <c r="I504" s="26" t="s">
        <v>340</v>
      </c>
      <c r="J504" s="26" t="s">
        <v>340</v>
      </c>
      <c r="K504" s="26" t="s">
        <v>340</v>
      </c>
      <c r="L504" s="26" t="s">
        <v>340</v>
      </c>
      <c r="M504" s="26" t="s">
        <v>340</v>
      </c>
      <c r="N504" s="26" t="s">
        <v>340</v>
      </c>
      <c r="O504" s="26" t="s">
        <v>340</v>
      </c>
      <c r="P504" s="26" t="s">
        <v>592</v>
      </c>
      <c r="Q504" s="26" t="s">
        <v>340</v>
      </c>
      <c r="R504" s="26" t="s">
        <v>340</v>
      </c>
      <c r="S504" s="26" t="s">
        <v>340</v>
      </c>
      <c r="T504" s="26" t="s">
        <v>340</v>
      </c>
      <c r="U504" s="26" t="s">
        <v>592</v>
      </c>
      <c r="V504" s="26" t="s">
        <v>340</v>
      </c>
      <c r="W504" s="26" t="s">
        <v>340</v>
      </c>
      <c r="X504" s="26" t="s">
        <v>340</v>
      </c>
      <c r="Y504" s="26" t="s">
        <v>340</v>
      </c>
      <c r="Z504" s="26" t="s">
        <v>592</v>
      </c>
      <c r="AA504" s="26" t="s">
        <v>592</v>
      </c>
      <c r="AB504" s="26" t="s">
        <v>592</v>
      </c>
      <c r="AC504" s="26" t="s">
        <v>592</v>
      </c>
      <c r="AD504" s="26" t="s">
        <v>592</v>
      </c>
      <c r="AE504" s="26" t="s">
        <v>592</v>
      </c>
      <c r="AF504" s="26" t="s">
        <v>592</v>
      </c>
      <c r="AG504" s="26" t="s">
        <v>824</v>
      </c>
      <c r="AH504" s="26" t="s">
        <v>592</v>
      </c>
    </row>
    <row r="505" spans="2:34" x14ac:dyDescent="0.45">
      <c r="B505" s="26" t="s">
        <v>1837</v>
      </c>
      <c r="C505" s="26" t="s">
        <v>1744</v>
      </c>
      <c r="D505" s="26" t="s">
        <v>588</v>
      </c>
      <c r="E505" s="26" t="s">
        <v>770</v>
      </c>
      <c r="F505" s="26" t="s">
        <v>331</v>
      </c>
      <c r="G505" s="26" t="s">
        <v>43</v>
      </c>
      <c r="H505" s="26" t="s">
        <v>308</v>
      </c>
      <c r="I505" s="26" t="s">
        <v>340</v>
      </c>
      <c r="J505" s="26" t="s">
        <v>340</v>
      </c>
      <c r="K505" s="26" t="s">
        <v>340</v>
      </c>
      <c r="L505" s="26" t="s">
        <v>340</v>
      </c>
      <c r="M505" s="26" t="s">
        <v>340</v>
      </c>
      <c r="N505" s="26" t="s">
        <v>340</v>
      </c>
      <c r="O505" s="26" t="s">
        <v>340</v>
      </c>
      <c r="P505" s="26" t="s">
        <v>592</v>
      </c>
      <c r="Q505" s="26" t="s">
        <v>340</v>
      </c>
      <c r="R505" s="26" t="s">
        <v>40</v>
      </c>
      <c r="S505" s="26" t="s">
        <v>308</v>
      </c>
      <c r="T505" s="26" t="s">
        <v>41</v>
      </c>
      <c r="U505" s="26" t="s">
        <v>798</v>
      </c>
      <c r="V505" s="26" t="s">
        <v>340</v>
      </c>
      <c r="W505" s="26" t="s">
        <v>340</v>
      </c>
      <c r="X505" s="26" t="s">
        <v>340</v>
      </c>
      <c r="Y505" s="26" t="s">
        <v>340</v>
      </c>
      <c r="Z505" s="26" t="s">
        <v>592</v>
      </c>
      <c r="AA505" s="26" t="s">
        <v>592</v>
      </c>
      <c r="AB505" s="26" t="s">
        <v>592</v>
      </c>
      <c r="AC505" s="26" t="s">
        <v>436</v>
      </c>
      <c r="AD505" s="26" t="s">
        <v>436</v>
      </c>
      <c r="AE505" s="26" t="s">
        <v>1799</v>
      </c>
      <c r="AF505" s="26" t="s">
        <v>592</v>
      </c>
      <c r="AG505" s="26" t="s">
        <v>709</v>
      </c>
      <c r="AH505" s="26" t="s">
        <v>592</v>
      </c>
    </row>
    <row r="506" spans="2:34" x14ac:dyDescent="0.45">
      <c r="B506" s="26" t="s">
        <v>1839</v>
      </c>
      <c r="C506" s="26" t="s">
        <v>1746</v>
      </c>
      <c r="D506" s="26" t="s">
        <v>245</v>
      </c>
      <c r="E506" s="26" t="s">
        <v>610</v>
      </c>
      <c r="F506" s="26" t="s">
        <v>327</v>
      </c>
      <c r="G506" s="26" t="s">
        <v>41</v>
      </c>
      <c r="H506" s="26" t="s">
        <v>340</v>
      </c>
      <c r="I506" s="26" t="s">
        <v>340</v>
      </c>
      <c r="J506" s="26" t="s">
        <v>340</v>
      </c>
      <c r="K506" s="26" t="s">
        <v>340</v>
      </c>
      <c r="L506" s="26" t="s">
        <v>340</v>
      </c>
      <c r="M506" s="26" t="s">
        <v>340</v>
      </c>
      <c r="N506" s="26" t="s">
        <v>340</v>
      </c>
      <c r="O506" s="26" t="s">
        <v>340</v>
      </c>
      <c r="P506" s="26" t="s">
        <v>592</v>
      </c>
      <c r="Q506" s="26" t="s">
        <v>340</v>
      </c>
      <c r="R506" s="26" t="s">
        <v>340</v>
      </c>
      <c r="S506" s="26" t="s">
        <v>340</v>
      </c>
      <c r="T506" s="26" t="s">
        <v>340</v>
      </c>
      <c r="U506" s="26" t="s">
        <v>592</v>
      </c>
      <c r="V506" s="26" t="s">
        <v>340</v>
      </c>
      <c r="W506" s="26" t="s">
        <v>308</v>
      </c>
      <c r="X506" s="26" t="s">
        <v>340</v>
      </c>
      <c r="Y506" s="26" t="s">
        <v>340</v>
      </c>
      <c r="Z506" s="26" t="s">
        <v>592</v>
      </c>
      <c r="AA506" s="26" t="s">
        <v>592</v>
      </c>
      <c r="AB506" s="26" t="s">
        <v>592</v>
      </c>
      <c r="AC506" s="26" t="s">
        <v>592</v>
      </c>
      <c r="AD506" s="26" t="s">
        <v>592</v>
      </c>
      <c r="AE506" s="26" t="s">
        <v>592</v>
      </c>
      <c r="AF506" s="26" t="s">
        <v>592</v>
      </c>
      <c r="AG506" s="26" t="s">
        <v>1216</v>
      </c>
      <c r="AH506" s="26" t="s">
        <v>592</v>
      </c>
    </row>
    <row r="507" spans="2:34" x14ac:dyDescent="0.45">
      <c r="B507" s="26" t="s">
        <v>1841</v>
      </c>
      <c r="C507" s="26" t="s">
        <v>1748</v>
      </c>
      <c r="D507" s="26" t="s">
        <v>249</v>
      </c>
      <c r="E507" s="26" t="s">
        <v>770</v>
      </c>
      <c r="F507" s="26" t="s">
        <v>331</v>
      </c>
      <c r="G507" s="26" t="s">
        <v>42</v>
      </c>
      <c r="H507" s="26" t="s">
        <v>340</v>
      </c>
      <c r="I507" s="26" t="s">
        <v>340</v>
      </c>
      <c r="J507" s="26" t="s">
        <v>340</v>
      </c>
      <c r="K507" s="26" t="s">
        <v>340</v>
      </c>
      <c r="L507" s="26" t="s">
        <v>340</v>
      </c>
      <c r="M507" s="26" t="s">
        <v>340</v>
      </c>
      <c r="N507" s="26" t="s">
        <v>340</v>
      </c>
      <c r="O507" s="26" t="s">
        <v>340</v>
      </c>
      <c r="P507" s="26" t="s">
        <v>592</v>
      </c>
      <c r="Q507" s="26" t="s">
        <v>340</v>
      </c>
      <c r="R507" s="26" t="s">
        <v>340</v>
      </c>
      <c r="S507" s="26" t="s">
        <v>340</v>
      </c>
      <c r="T507" s="26" t="s">
        <v>340</v>
      </c>
      <c r="U507" s="26" t="s">
        <v>592</v>
      </c>
      <c r="V507" s="26" t="s">
        <v>340</v>
      </c>
      <c r="W507" s="26" t="s">
        <v>340</v>
      </c>
      <c r="X507" s="26" t="s">
        <v>340</v>
      </c>
      <c r="Y507" s="26" t="s">
        <v>340</v>
      </c>
      <c r="Z507" s="26" t="s">
        <v>592</v>
      </c>
      <c r="AA507" s="26" t="s">
        <v>592</v>
      </c>
      <c r="AB507" s="26" t="s">
        <v>592</v>
      </c>
      <c r="AC507" s="26" t="s">
        <v>592</v>
      </c>
      <c r="AD507" s="26" t="s">
        <v>592</v>
      </c>
      <c r="AE507" s="26" t="s">
        <v>592</v>
      </c>
      <c r="AF507" s="26" t="s">
        <v>592</v>
      </c>
      <c r="AG507" s="26" t="s">
        <v>773</v>
      </c>
      <c r="AH507" s="26" t="s">
        <v>592</v>
      </c>
    </row>
    <row r="508" spans="2:34" x14ac:dyDescent="0.45">
      <c r="B508" s="26" t="s">
        <v>1843</v>
      </c>
      <c r="C508" s="26" t="s">
        <v>1750</v>
      </c>
      <c r="D508" s="26" t="s">
        <v>583</v>
      </c>
      <c r="E508" s="26" t="s">
        <v>617</v>
      </c>
      <c r="F508" s="26" t="s">
        <v>326</v>
      </c>
      <c r="G508" s="26" t="s">
        <v>40</v>
      </c>
      <c r="H508" s="26" t="s">
        <v>340</v>
      </c>
      <c r="I508" s="26" t="s">
        <v>340</v>
      </c>
      <c r="J508" s="26" t="s">
        <v>340</v>
      </c>
      <c r="K508" s="26" t="s">
        <v>340</v>
      </c>
      <c r="L508" s="26" t="s">
        <v>340</v>
      </c>
      <c r="M508" s="26" t="s">
        <v>340</v>
      </c>
      <c r="N508" s="26" t="s">
        <v>340</v>
      </c>
      <c r="O508" s="26" t="s">
        <v>340</v>
      </c>
      <c r="P508" s="26" t="s">
        <v>592</v>
      </c>
      <c r="Q508" s="26" t="s">
        <v>340</v>
      </c>
      <c r="R508" s="26" t="s">
        <v>340</v>
      </c>
      <c r="S508" s="26" t="s">
        <v>340</v>
      </c>
      <c r="T508" s="26" t="s">
        <v>340</v>
      </c>
      <c r="U508" s="26" t="s">
        <v>592</v>
      </c>
      <c r="V508" s="26" t="s">
        <v>340</v>
      </c>
      <c r="W508" s="26" t="s">
        <v>340</v>
      </c>
      <c r="X508" s="26" t="s">
        <v>340</v>
      </c>
      <c r="Y508" s="26" t="s">
        <v>340</v>
      </c>
      <c r="Z508" s="26" t="s">
        <v>592</v>
      </c>
      <c r="AA508" s="26" t="s">
        <v>592</v>
      </c>
      <c r="AB508" s="26" t="s">
        <v>592</v>
      </c>
      <c r="AC508" s="26" t="s">
        <v>592</v>
      </c>
      <c r="AD508" s="26" t="s">
        <v>592</v>
      </c>
      <c r="AE508" s="26" t="s">
        <v>592</v>
      </c>
      <c r="AF508" s="26" t="s">
        <v>592</v>
      </c>
      <c r="AG508" s="26" t="s">
        <v>736</v>
      </c>
      <c r="AH508" s="26" t="s">
        <v>592</v>
      </c>
    </row>
    <row r="509" spans="2:34" x14ac:dyDescent="0.45">
      <c r="B509" s="26" t="s">
        <v>1845</v>
      </c>
      <c r="C509" s="26" t="s">
        <v>1754</v>
      </c>
      <c r="D509" s="26" t="s">
        <v>256</v>
      </c>
      <c r="E509" s="26" t="s">
        <v>617</v>
      </c>
      <c r="F509" s="26" t="s">
        <v>333</v>
      </c>
      <c r="G509" s="26" t="s">
        <v>41</v>
      </c>
      <c r="H509" s="26" t="s">
        <v>340</v>
      </c>
      <c r="I509" s="26" t="s">
        <v>340</v>
      </c>
      <c r="J509" s="26" t="s">
        <v>340</v>
      </c>
      <c r="K509" s="26" t="s">
        <v>340</v>
      </c>
      <c r="L509" s="26" t="s">
        <v>340</v>
      </c>
      <c r="M509" s="26" t="s">
        <v>340</v>
      </c>
      <c r="N509" s="26" t="s">
        <v>340</v>
      </c>
      <c r="O509" s="26" t="s">
        <v>340</v>
      </c>
      <c r="P509" s="26" t="s">
        <v>592</v>
      </c>
      <c r="Q509" s="26" t="s">
        <v>340</v>
      </c>
      <c r="R509" s="26" t="s">
        <v>340</v>
      </c>
      <c r="S509" s="26" t="s">
        <v>340</v>
      </c>
      <c r="T509" s="26" t="s">
        <v>340</v>
      </c>
      <c r="U509" s="26" t="s">
        <v>592</v>
      </c>
      <c r="V509" s="26" t="s">
        <v>340</v>
      </c>
      <c r="W509" s="26" t="s">
        <v>340</v>
      </c>
      <c r="X509" s="26" t="s">
        <v>340</v>
      </c>
      <c r="Y509" s="26" t="s">
        <v>340</v>
      </c>
      <c r="Z509" s="26" t="s">
        <v>592</v>
      </c>
      <c r="AA509" s="26" t="s">
        <v>592</v>
      </c>
      <c r="AB509" s="26" t="s">
        <v>592</v>
      </c>
      <c r="AC509" s="26" t="s">
        <v>592</v>
      </c>
      <c r="AD509" s="26" t="s">
        <v>592</v>
      </c>
      <c r="AE509" s="26" t="s">
        <v>592</v>
      </c>
      <c r="AF509" s="26" t="s">
        <v>592</v>
      </c>
      <c r="AG509" s="26" t="s">
        <v>1064</v>
      </c>
      <c r="AH509" s="26" t="s">
        <v>592</v>
      </c>
    </row>
    <row r="510" spans="2:34" x14ac:dyDescent="0.45">
      <c r="B510" s="26" t="s">
        <v>1849</v>
      </c>
      <c r="C510" s="26" t="s">
        <v>1756</v>
      </c>
      <c r="D510" s="26" t="s">
        <v>582</v>
      </c>
      <c r="E510" s="26" t="s">
        <v>770</v>
      </c>
      <c r="F510" s="26" t="s">
        <v>333</v>
      </c>
      <c r="G510" s="26" t="s">
        <v>44</v>
      </c>
      <c r="H510" s="26" t="s">
        <v>308</v>
      </c>
      <c r="I510" s="26" t="s">
        <v>340</v>
      </c>
      <c r="J510" s="26" t="s">
        <v>340</v>
      </c>
      <c r="K510" s="26" t="s">
        <v>340</v>
      </c>
      <c r="L510" s="26" t="s">
        <v>340</v>
      </c>
      <c r="M510" s="26" t="s">
        <v>340</v>
      </c>
      <c r="N510" s="26" t="s">
        <v>340</v>
      </c>
      <c r="O510" s="26" t="s">
        <v>340</v>
      </c>
      <c r="P510" s="26" t="s">
        <v>592</v>
      </c>
      <c r="Q510" s="26" t="s">
        <v>340</v>
      </c>
      <c r="R510" s="26" t="s">
        <v>340</v>
      </c>
      <c r="S510" s="26" t="s">
        <v>340</v>
      </c>
      <c r="T510" s="26" t="s">
        <v>340</v>
      </c>
      <c r="U510" s="26" t="s">
        <v>592</v>
      </c>
      <c r="V510" s="26" t="s">
        <v>340</v>
      </c>
      <c r="W510" s="26" t="s">
        <v>340</v>
      </c>
      <c r="X510" s="26" t="s">
        <v>340</v>
      </c>
      <c r="Y510" s="26" t="s">
        <v>340</v>
      </c>
      <c r="Z510" s="26" t="s">
        <v>592</v>
      </c>
      <c r="AA510" s="26" t="s">
        <v>592</v>
      </c>
      <c r="AB510" s="26" t="s">
        <v>592</v>
      </c>
      <c r="AC510" s="26" t="s">
        <v>592</v>
      </c>
      <c r="AD510" s="26" t="s">
        <v>592</v>
      </c>
      <c r="AE510" s="26" t="s">
        <v>592</v>
      </c>
      <c r="AF510" s="26" t="s">
        <v>592</v>
      </c>
      <c r="AG510" s="26" t="s">
        <v>930</v>
      </c>
      <c r="AH510" s="26" t="s">
        <v>592</v>
      </c>
    </row>
    <row r="511" spans="2:34" x14ac:dyDescent="0.45">
      <c r="B511" s="26" t="s">
        <v>1853</v>
      </c>
      <c r="C511" s="26" t="s">
        <v>1758</v>
      </c>
      <c r="D511" s="26" t="s">
        <v>255</v>
      </c>
      <c r="E511" s="26" t="s">
        <v>610</v>
      </c>
      <c r="F511" s="26" t="s">
        <v>336</v>
      </c>
      <c r="G511" s="26" t="s">
        <v>44</v>
      </c>
      <c r="H511" s="26" t="s">
        <v>340</v>
      </c>
      <c r="I511" s="26" t="s">
        <v>340</v>
      </c>
      <c r="J511" s="26" t="s">
        <v>340</v>
      </c>
      <c r="K511" s="26" t="s">
        <v>340</v>
      </c>
      <c r="L511" s="26" t="s">
        <v>340</v>
      </c>
      <c r="M511" s="26" t="s">
        <v>340</v>
      </c>
      <c r="N511" s="26" t="s">
        <v>340</v>
      </c>
      <c r="O511" s="26" t="s">
        <v>340</v>
      </c>
      <c r="P511" s="26" t="s">
        <v>592</v>
      </c>
      <c r="Q511" s="26" t="s">
        <v>340</v>
      </c>
      <c r="R511" s="26" t="s">
        <v>340</v>
      </c>
      <c r="S511" s="26" t="s">
        <v>340</v>
      </c>
      <c r="T511" s="26" t="s">
        <v>340</v>
      </c>
      <c r="U511" s="26" t="s">
        <v>592</v>
      </c>
      <c r="V511" s="26" t="s">
        <v>340</v>
      </c>
      <c r="W511" s="26" t="s">
        <v>340</v>
      </c>
      <c r="X511" s="26" t="s">
        <v>340</v>
      </c>
      <c r="Y511" s="26" t="s">
        <v>340</v>
      </c>
      <c r="Z511" s="26" t="s">
        <v>592</v>
      </c>
      <c r="AA511" s="26" t="s">
        <v>592</v>
      </c>
      <c r="AB511" s="26" t="s">
        <v>592</v>
      </c>
      <c r="AC511" s="26" t="s">
        <v>592</v>
      </c>
      <c r="AD511" s="26" t="s">
        <v>592</v>
      </c>
      <c r="AE511" s="26" t="s">
        <v>592</v>
      </c>
      <c r="AF511" s="26" t="s">
        <v>592</v>
      </c>
      <c r="AG511" s="26" t="s">
        <v>1218</v>
      </c>
      <c r="AH511" s="26" t="s">
        <v>592</v>
      </c>
    </row>
    <row r="512" spans="2:34" x14ac:dyDescent="0.45">
      <c r="B512" s="26" t="s">
        <v>1857</v>
      </c>
      <c r="C512" s="26" t="s">
        <v>1760</v>
      </c>
      <c r="D512" s="26" t="s">
        <v>264</v>
      </c>
      <c r="E512" s="26" t="s">
        <v>1204</v>
      </c>
      <c r="F512" s="26" t="s">
        <v>326</v>
      </c>
      <c r="G512" s="26" t="s">
        <v>41</v>
      </c>
      <c r="H512" s="26" t="s">
        <v>40</v>
      </c>
      <c r="I512" s="26" t="s">
        <v>340</v>
      </c>
      <c r="J512" s="26" t="s">
        <v>340</v>
      </c>
      <c r="K512" s="26" t="s">
        <v>340</v>
      </c>
      <c r="L512" s="26" t="s">
        <v>340</v>
      </c>
      <c r="M512" s="26" t="s">
        <v>340</v>
      </c>
      <c r="N512" s="26" t="s">
        <v>340</v>
      </c>
      <c r="O512" s="26" t="s">
        <v>340</v>
      </c>
      <c r="P512" s="26" t="s">
        <v>592</v>
      </c>
      <c r="Q512" s="26" t="s">
        <v>340</v>
      </c>
      <c r="R512" s="26" t="s">
        <v>340</v>
      </c>
      <c r="S512" s="26" t="s">
        <v>340</v>
      </c>
      <c r="T512" s="26" t="s">
        <v>340</v>
      </c>
      <c r="U512" s="26" t="s">
        <v>592</v>
      </c>
      <c r="V512" s="26" t="s">
        <v>340</v>
      </c>
      <c r="W512" s="26" t="s">
        <v>340</v>
      </c>
      <c r="X512" s="26" t="s">
        <v>340</v>
      </c>
      <c r="Y512" s="26" t="s">
        <v>340</v>
      </c>
      <c r="Z512" s="26" t="s">
        <v>592</v>
      </c>
      <c r="AA512" s="26" t="s">
        <v>592</v>
      </c>
      <c r="AB512" s="26" t="s">
        <v>592</v>
      </c>
      <c r="AC512" s="26" t="s">
        <v>592</v>
      </c>
      <c r="AD512" s="26" t="s">
        <v>592</v>
      </c>
      <c r="AE512" s="26" t="s">
        <v>592</v>
      </c>
      <c r="AF512" s="26" t="s">
        <v>592</v>
      </c>
      <c r="AG512" s="26" t="s">
        <v>965</v>
      </c>
      <c r="AH512" s="26" t="s">
        <v>592</v>
      </c>
    </row>
    <row r="513" spans="2:34" x14ac:dyDescent="0.45">
      <c r="B513" s="26" t="s">
        <v>1859</v>
      </c>
      <c r="C513" s="26" t="s">
        <v>1762</v>
      </c>
      <c r="D513" s="26" t="s">
        <v>237</v>
      </c>
      <c r="E513" s="26" t="s">
        <v>770</v>
      </c>
      <c r="F513" s="26" t="s">
        <v>329</v>
      </c>
      <c r="G513" s="26" t="s">
        <v>43</v>
      </c>
      <c r="H513" s="26" t="s">
        <v>340</v>
      </c>
      <c r="I513" s="26" t="s">
        <v>340</v>
      </c>
      <c r="J513" s="26" t="s">
        <v>340</v>
      </c>
      <c r="K513" s="26" t="s">
        <v>340</v>
      </c>
      <c r="L513" s="26" t="s">
        <v>340</v>
      </c>
      <c r="M513" s="26" t="s">
        <v>340</v>
      </c>
      <c r="N513" s="26" t="s">
        <v>340</v>
      </c>
      <c r="O513" s="26" t="s">
        <v>340</v>
      </c>
      <c r="P513" s="26" t="s">
        <v>592</v>
      </c>
      <c r="Q513" s="26" t="s">
        <v>340</v>
      </c>
      <c r="R513" s="26" t="s">
        <v>340</v>
      </c>
      <c r="S513" s="26" t="s">
        <v>340</v>
      </c>
      <c r="T513" s="26" t="s">
        <v>340</v>
      </c>
      <c r="U513" s="26" t="s">
        <v>592</v>
      </c>
      <c r="V513" s="26" t="s">
        <v>340</v>
      </c>
      <c r="W513" s="26" t="s">
        <v>340</v>
      </c>
      <c r="X513" s="26" t="s">
        <v>340</v>
      </c>
      <c r="Y513" s="26" t="s">
        <v>340</v>
      </c>
      <c r="Z513" s="26" t="s">
        <v>592</v>
      </c>
      <c r="AA513" s="26" t="s">
        <v>592</v>
      </c>
      <c r="AB513" s="26" t="s">
        <v>592</v>
      </c>
      <c r="AC513" s="26" t="s">
        <v>592</v>
      </c>
      <c r="AD513" s="26" t="s">
        <v>592</v>
      </c>
      <c r="AE513" s="26" t="s">
        <v>592</v>
      </c>
      <c r="AF513" s="26" t="s">
        <v>592</v>
      </c>
      <c r="AG513" s="26" t="s">
        <v>1003</v>
      </c>
      <c r="AH513" s="26" t="s">
        <v>592</v>
      </c>
    </row>
    <row r="514" spans="2:34" x14ac:dyDescent="0.45">
      <c r="B514" s="26" t="s">
        <v>1996</v>
      </c>
      <c r="C514" s="26" t="s">
        <v>1764</v>
      </c>
      <c r="D514" s="26" t="s">
        <v>246</v>
      </c>
      <c r="E514" s="26" t="s">
        <v>617</v>
      </c>
      <c r="F514" s="26" t="s">
        <v>336</v>
      </c>
      <c r="G514" s="26" t="s">
        <v>43</v>
      </c>
      <c r="H514" s="26" t="s">
        <v>340</v>
      </c>
      <c r="I514" s="26" t="s">
        <v>340</v>
      </c>
      <c r="J514" s="26" t="s">
        <v>340</v>
      </c>
      <c r="K514" s="26" t="s">
        <v>340</v>
      </c>
      <c r="L514" s="26" t="s">
        <v>340</v>
      </c>
      <c r="M514" s="26" t="s">
        <v>340</v>
      </c>
      <c r="N514" s="26" t="s">
        <v>41</v>
      </c>
      <c r="O514" s="26" t="s">
        <v>53</v>
      </c>
      <c r="P514" s="26" t="s">
        <v>1765</v>
      </c>
      <c r="Q514" s="26" t="s">
        <v>340</v>
      </c>
      <c r="R514" s="26" t="s">
        <v>340</v>
      </c>
      <c r="S514" s="26" t="s">
        <v>340</v>
      </c>
      <c r="T514" s="26" t="s">
        <v>340</v>
      </c>
      <c r="U514" s="26" t="s">
        <v>592</v>
      </c>
      <c r="V514" s="26" t="s">
        <v>340</v>
      </c>
      <c r="W514" s="26" t="s">
        <v>340</v>
      </c>
      <c r="X514" s="26" t="s">
        <v>340</v>
      </c>
      <c r="Y514" s="26" t="s">
        <v>340</v>
      </c>
      <c r="Z514" s="26" t="s">
        <v>592</v>
      </c>
      <c r="AA514" s="26" t="s">
        <v>592</v>
      </c>
      <c r="AB514" s="26" t="s">
        <v>592</v>
      </c>
      <c r="AC514" s="26" t="s">
        <v>1734</v>
      </c>
      <c r="AD514" s="26" t="s">
        <v>1734</v>
      </c>
      <c r="AE514" s="26" t="s">
        <v>1734</v>
      </c>
      <c r="AF514" s="26" t="s">
        <v>592</v>
      </c>
      <c r="AG514" s="26" t="s">
        <v>855</v>
      </c>
      <c r="AH514" s="26" t="s">
        <v>592</v>
      </c>
    </row>
    <row r="515" spans="2:34" x14ac:dyDescent="0.45">
      <c r="B515" s="26" t="s">
        <v>1998</v>
      </c>
      <c r="C515" s="26" t="s">
        <v>2748</v>
      </c>
      <c r="D515" s="26" t="s">
        <v>609</v>
      </c>
      <c r="E515" s="26" t="s">
        <v>617</v>
      </c>
      <c r="F515" s="26" t="s">
        <v>331</v>
      </c>
      <c r="G515" s="26" t="s">
        <v>308</v>
      </c>
      <c r="H515" s="26" t="s">
        <v>340</v>
      </c>
      <c r="I515" s="26" t="s">
        <v>340</v>
      </c>
      <c r="J515" s="26" t="s">
        <v>340</v>
      </c>
      <c r="K515" s="26" t="s">
        <v>340</v>
      </c>
      <c r="L515" s="26" t="s">
        <v>340</v>
      </c>
      <c r="M515" s="26" t="s">
        <v>340</v>
      </c>
      <c r="N515" s="26" t="s">
        <v>340</v>
      </c>
      <c r="O515" s="26" t="s">
        <v>340</v>
      </c>
      <c r="P515" s="26" t="s">
        <v>592</v>
      </c>
      <c r="Q515" s="26" t="s">
        <v>340</v>
      </c>
      <c r="R515" s="26" t="s">
        <v>340</v>
      </c>
      <c r="S515" s="26" t="s">
        <v>340</v>
      </c>
      <c r="T515" s="26" t="s">
        <v>340</v>
      </c>
      <c r="U515" s="26" t="s">
        <v>592</v>
      </c>
      <c r="V515" s="26" t="s">
        <v>340</v>
      </c>
      <c r="W515" s="26" t="s">
        <v>340</v>
      </c>
      <c r="X515" s="26" t="s">
        <v>340</v>
      </c>
      <c r="Y515" s="26" t="s">
        <v>340</v>
      </c>
      <c r="Z515" s="26" t="s">
        <v>592</v>
      </c>
      <c r="AA515" s="26" t="s">
        <v>592</v>
      </c>
      <c r="AB515" s="26" t="s">
        <v>592</v>
      </c>
      <c r="AC515" s="26" t="s">
        <v>592</v>
      </c>
      <c r="AD515" s="26" t="s">
        <v>592</v>
      </c>
      <c r="AE515" s="26" t="s">
        <v>592</v>
      </c>
      <c r="AF515" s="26" t="s">
        <v>592</v>
      </c>
      <c r="AG515" s="26" t="s">
        <v>995</v>
      </c>
      <c r="AH515" s="26" t="s">
        <v>592</v>
      </c>
    </row>
    <row r="516" spans="2:34" x14ac:dyDescent="0.45">
      <c r="B516" s="26" t="s">
        <v>1999</v>
      </c>
      <c r="C516" s="26" t="s">
        <v>1770</v>
      </c>
      <c r="D516" s="26" t="s">
        <v>250</v>
      </c>
      <c r="E516" s="26" t="s">
        <v>610</v>
      </c>
      <c r="F516" s="26" t="s">
        <v>325</v>
      </c>
      <c r="G516" s="26" t="s">
        <v>53</v>
      </c>
      <c r="H516" s="26" t="s">
        <v>340</v>
      </c>
      <c r="I516" s="26" t="s">
        <v>340</v>
      </c>
      <c r="J516" s="26" t="s">
        <v>340</v>
      </c>
      <c r="K516" s="26" t="s">
        <v>340</v>
      </c>
      <c r="L516" s="26" t="s">
        <v>340</v>
      </c>
      <c r="M516" s="26" t="s">
        <v>340</v>
      </c>
      <c r="N516" s="26" t="s">
        <v>340</v>
      </c>
      <c r="O516" s="26" t="s">
        <v>340</v>
      </c>
      <c r="P516" s="26" t="s">
        <v>592</v>
      </c>
      <c r="Q516" s="26" t="s">
        <v>340</v>
      </c>
      <c r="R516" s="26" t="s">
        <v>340</v>
      </c>
      <c r="S516" s="26" t="s">
        <v>340</v>
      </c>
      <c r="T516" s="26" t="s">
        <v>340</v>
      </c>
      <c r="U516" s="26" t="s">
        <v>592</v>
      </c>
      <c r="V516" s="26" t="s">
        <v>340</v>
      </c>
      <c r="W516" s="26" t="s">
        <v>340</v>
      </c>
      <c r="X516" s="26" t="s">
        <v>340</v>
      </c>
      <c r="Y516" s="26" t="s">
        <v>340</v>
      </c>
      <c r="Z516" s="26" t="s">
        <v>592</v>
      </c>
      <c r="AA516" s="26" t="s">
        <v>592</v>
      </c>
      <c r="AB516" s="26" t="s">
        <v>592</v>
      </c>
      <c r="AC516" s="26" t="s">
        <v>592</v>
      </c>
      <c r="AD516" s="26" t="s">
        <v>592</v>
      </c>
      <c r="AE516" s="26" t="s">
        <v>592</v>
      </c>
      <c r="AF516" s="26" t="s">
        <v>592</v>
      </c>
      <c r="AG516" s="26" t="s">
        <v>1000</v>
      </c>
      <c r="AH516" s="26" t="s">
        <v>592</v>
      </c>
    </row>
    <row r="517" spans="2:34" x14ac:dyDescent="0.45">
      <c r="B517" s="26" t="s">
        <v>2000</v>
      </c>
      <c r="C517" s="26" t="s">
        <v>1772</v>
      </c>
      <c r="D517" s="26" t="s">
        <v>259</v>
      </c>
      <c r="E517" s="26" t="s">
        <v>670</v>
      </c>
      <c r="F517" s="26" t="s">
        <v>337</v>
      </c>
      <c r="G517" s="26" t="s">
        <v>40</v>
      </c>
      <c r="H517" s="26" t="s">
        <v>340</v>
      </c>
      <c r="I517" s="26" t="s">
        <v>40</v>
      </c>
      <c r="J517" s="26" t="s">
        <v>40</v>
      </c>
      <c r="K517" s="26" t="s">
        <v>49</v>
      </c>
      <c r="L517" s="26" t="s">
        <v>340</v>
      </c>
      <c r="M517" s="26" t="s">
        <v>340</v>
      </c>
      <c r="N517" s="26" t="s">
        <v>41</v>
      </c>
      <c r="O517" s="26" t="s">
        <v>340</v>
      </c>
      <c r="P517" s="26" t="s">
        <v>1007</v>
      </c>
      <c r="Q517" s="26" t="s">
        <v>340</v>
      </c>
      <c r="R517" s="26" t="s">
        <v>340</v>
      </c>
      <c r="S517" s="26" t="s">
        <v>340</v>
      </c>
      <c r="T517" s="26" t="s">
        <v>340</v>
      </c>
      <c r="U517" s="26" t="s">
        <v>592</v>
      </c>
      <c r="V517" s="26" t="s">
        <v>340</v>
      </c>
      <c r="W517" s="26" t="s">
        <v>340</v>
      </c>
      <c r="X517" s="26" t="s">
        <v>340</v>
      </c>
      <c r="Y517" s="26" t="s">
        <v>340</v>
      </c>
      <c r="Z517" s="26" t="s">
        <v>592</v>
      </c>
      <c r="AA517" s="26" t="s">
        <v>592</v>
      </c>
      <c r="AB517" s="26" t="s">
        <v>592</v>
      </c>
      <c r="AC517" s="26" t="s">
        <v>1555</v>
      </c>
      <c r="AD517" s="26" t="s">
        <v>1555</v>
      </c>
      <c r="AE517" s="26" t="s">
        <v>1555</v>
      </c>
      <c r="AF517" s="26" t="s">
        <v>592</v>
      </c>
      <c r="AG517" s="26" t="s">
        <v>668</v>
      </c>
      <c r="AH517" s="26" t="s">
        <v>592</v>
      </c>
    </row>
    <row r="518" spans="2:34" x14ac:dyDescent="0.45">
      <c r="B518" s="26" t="s">
        <v>2001</v>
      </c>
      <c r="C518" s="26" t="s">
        <v>1774</v>
      </c>
      <c r="D518" s="26" t="s">
        <v>723</v>
      </c>
      <c r="E518" s="26" t="s">
        <v>770</v>
      </c>
      <c r="F518" s="26" t="s">
        <v>327</v>
      </c>
      <c r="G518" s="26" t="s">
        <v>53</v>
      </c>
      <c r="H518" s="26" t="s">
        <v>340</v>
      </c>
      <c r="I518" s="26" t="s">
        <v>340</v>
      </c>
      <c r="J518" s="26" t="s">
        <v>340</v>
      </c>
      <c r="K518" s="26" t="s">
        <v>340</v>
      </c>
      <c r="L518" s="26" t="s">
        <v>340</v>
      </c>
      <c r="M518" s="26" t="s">
        <v>340</v>
      </c>
      <c r="N518" s="26" t="s">
        <v>340</v>
      </c>
      <c r="O518" s="26" t="s">
        <v>340</v>
      </c>
      <c r="P518" s="26" t="s">
        <v>592</v>
      </c>
      <c r="Q518" s="26" t="s">
        <v>340</v>
      </c>
      <c r="R518" s="26" t="s">
        <v>308</v>
      </c>
      <c r="S518" s="26" t="s">
        <v>308</v>
      </c>
      <c r="T518" s="26" t="s">
        <v>41</v>
      </c>
      <c r="U518" s="26" t="s">
        <v>798</v>
      </c>
      <c r="V518" s="26" t="s">
        <v>340</v>
      </c>
      <c r="W518" s="26" t="s">
        <v>340</v>
      </c>
      <c r="X518" s="26" t="s">
        <v>340</v>
      </c>
      <c r="Y518" s="26" t="s">
        <v>340</v>
      </c>
      <c r="Z518" s="26" t="s">
        <v>592</v>
      </c>
      <c r="AA518" s="26" t="s">
        <v>592</v>
      </c>
      <c r="AB518" s="26" t="s">
        <v>592</v>
      </c>
      <c r="AC518" s="26" t="s">
        <v>436</v>
      </c>
      <c r="AD518" s="26" t="s">
        <v>436</v>
      </c>
      <c r="AE518" s="26" t="s">
        <v>1799</v>
      </c>
      <c r="AF518" s="26" t="s">
        <v>592</v>
      </c>
      <c r="AG518" s="26" t="s">
        <v>949</v>
      </c>
      <c r="AH518" s="26" t="s">
        <v>592</v>
      </c>
    </row>
    <row r="519" spans="2:34" x14ac:dyDescent="0.45">
      <c r="B519" s="26" t="s">
        <v>2002</v>
      </c>
      <c r="C519" s="26" t="s">
        <v>1776</v>
      </c>
      <c r="D519" s="26" t="s">
        <v>264</v>
      </c>
      <c r="E519" s="26" t="s">
        <v>770</v>
      </c>
      <c r="F519" s="26" t="s">
        <v>333</v>
      </c>
      <c r="G519" s="26" t="s">
        <v>44</v>
      </c>
      <c r="H519" s="26" t="s">
        <v>308</v>
      </c>
      <c r="I519" s="26" t="s">
        <v>340</v>
      </c>
      <c r="J519" s="26" t="s">
        <v>340</v>
      </c>
      <c r="K519" s="26" t="s">
        <v>340</v>
      </c>
      <c r="L519" s="26" t="s">
        <v>340</v>
      </c>
      <c r="M519" s="26" t="s">
        <v>340</v>
      </c>
      <c r="N519" s="26" t="s">
        <v>340</v>
      </c>
      <c r="O519" s="26" t="s">
        <v>340</v>
      </c>
      <c r="P519" s="26" t="s">
        <v>592</v>
      </c>
      <c r="Q519" s="26" t="s">
        <v>340</v>
      </c>
      <c r="R519" s="26" t="s">
        <v>340</v>
      </c>
      <c r="S519" s="26" t="s">
        <v>340</v>
      </c>
      <c r="T519" s="26" t="s">
        <v>340</v>
      </c>
      <c r="U519" s="26" t="s">
        <v>592</v>
      </c>
      <c r="V519" s="26" t="s">
        <v>340</v>
      </c>
      <c r="W519" s="26" t="s">
        <v>340</v>
      </c>
      <c r="X519" s="26" t="s">
        <v>340</v>
      </c>
      <c r="Y519" s="26" t="s">
        <v>340</v>
      </c>
      <c r="Z519" s="26" t="s">
        <v>592</v>
      </c>
      <c r="AA519" s="26" t="s">
        <v>592</v>
      </c>
      <c r="AB519" s="26" t="s">
        <v>592</v>
      </c>
      <c r="AC519" s="26" t="s">
        <v>592</v>
      </c>
      <c r="AD519" s="26" t="s">
        <v>592</v>
      </c>
      <c r="AE519" s="26" t="s">
        <v>592</v>
      </c>
      <c r="AF519" s="26" t="s">
        <v>592</v>
      </c>
      <c r="AG519" s="26" t="s">
        <v>633</v>
      </c>
      <c r="AH519" s="26" t="s">
        <v>592</v>
      </c>
    </row>
    <row r="520" spans="2:34" x14ac:dyDescent="0.45">
      <c r="B520" s="26" t="s">
        <v>2003</v>
      </c>
      <c r="C520" s="26" t="s">
        <v>1778</v>
      </c>
      <c r="D520" s="26" t="s">
        <v>241</v>
      </c>
      <c r="E520" s="26" t="s">
        <v>670</v>
      </c>
      <c r="F520" s="26" t="s">
        <v>336</v>
      </c>
      <c r="G520" s="26" t="s">
        <v>308</v>
      </c>
      <c r="H520" s="26" t="s">
        <v>340</v>
      </c>
      <c r="I520" s="26" t="s">
        <v>340</v>
      </c>
      <c r="J520" s="26" t="s">
        <v>340</v>
      </c>
      <c r="K520" s="26" t="s">
        <v>340</v>
      </c>
      <c r="L520" s="26" t="s">
        <v>340</v>
      </c>
      <c r="M520" s="26" t="s">
        <v>340</v>
      </c>
      <c r="N520" s="26" t="s">
        <v>340</v>
      </c>
      <c r="O520" s="26" t="s">
        <v>340</v>
      </c>
      <c r="P520" s="26" t="s">
        <v>592</v>
      </c>
      <c r="Q520" s="26" t="s">
        <v>340</v>
      </c>
      <c r="R520" s="26" t="s">
        <v>340</v>
      </c>
      <c r="S520" s="26" t="s">
        <v>340</v>
      </c>
      <c r="T520" s="26" t="s">
        <v>340</v>
      </c>
      <c r="U520" s="26" t="s">
        <v>592</v>
      </c>
      <c r="V520" s="26" t="s">
        <v>340</v>
      </c>
      <c r="W520" s="26" t="s">
        <v>340</v>
      </c>
      <c r="X520" s="26" t="s">
        <v>340</v>
      </c>
      <c r="Y520" s="26" t="s">
        <v>340</v>
      </c>
      <c r="Z520" s="26" t="s">
        <v>592</v>
      </c>
      <c r="AA520" s="26" t="s">
        <v>592</v>
      </c>
      <c r="AB520" s="26" t="s">
        <v>592</v>
      </c>
      <c r="AC520" s="26" t="s">
        <v>592</v>
      </c>
      <c r="AD520" s="26" t="s">
        <v>592</v>
      </c>
      <c r="AE520" s="26" t="s">
        <v>592</v>
      </c>
      <c r="AF520" s="26" t="s">
        <v>592</v>
      </c>
      <c r="AG520" s="26" t="s">
        <v>833</v>
      </c>
      <c r="AH520" s="26" t="s">
        <v>592</v>
      </c>
    </row>
    <row r="521" spans="2:34" x14ac:dyDescent="0.45">
      <c r="B521" s="26" t="s">
        <v>2004</v>
      </c>
      <c r="C521" s="26" t="s">
        <v>1780</v>
      </c>
      <c r="D521" s="26" t="s">
        <v>609</v>
      </c>
      <c r="E521" s="26" t="s">
        <v>617</v>
      </c>
      <c r="F521" s="26" t="s">
        <v>331</v>
      </c>
      <c r="G521" s="26" t="s">
        <v>308</v>
      </c>
      <c r="H521" s="26" t="s">
        <v>340</v>
      </c>
      <c r="I521" s="26" t="s">
        <v>340</v>
      </c>
      <c r="J521" s="26" t="s">
        <v>340</v>
      </c>
      <c r="K521" s="26" t="s">
        <v>340</v>
      </c>
      <c r="L521" s="26" t="s">
        <v>340</v>
      </c>
      <c r="M521" s="26" t="s">
        <v>340</v>
      </c>
      <c r="N521" s="26" t="s">
        <v>340</v>
      </c>
      <c r="O521" s="26" t="s">
        <v>340</v>
      </c>
      <c r="P521" s="26" t="s">
        <v>592</v>
      </c>
      <c r="Q521" s="26" t="s">
        <v>340</v>
      </c>
      <c r="R521" s="26" t="s">
        <v>340</v>
      </c>
      <c r="S521" s="26" t="s">
        <v>340</v>
      </c>
      <c r="T521" s="26" t="s">
        <v>340</v>
      </c>
      <c r="U521" s="26" t="s">
        <v>592</v>
      </c>
      <c r="V521" s="26" t="s">
        <v>340</v>
      </c>
      <c r="W521" s="26" t="s">
        <v>340</v>
      </c>
      <c r="X521" s="26" t="s">
        <v>340</v>
      </c>
      <c r="Y521" s="26" t="s">
        <v>340</v>
      </c>
      <c r="Z521" s="26" t="s">
        <v>592</v>
      </c>
      <c r="AA521" s="26" t="s">
        <v>592</v>
      </c>
      <c r="AB521" s="26" t="s">
        <v>592</v>
      </c>
      <c r="AC521" s="26" t="s">
        <v>592</v>
      </c>
      <c r="AD521" s="26" t="s">
        <v>592</v>
      </c>
      <c r="AE521" s="26" t="s">
        <v>592</v>
      </c>
      <c r="AF521" s="26" t="s">
        <v>592</v>
      </c>
      <c r="AG521" s="26" t="s">
        <v>1072</v>
      </c>
      <c r="AH521" s="26" t="s">
        <v>592</v>
      </c>
    </row>
    <row r="522" spans="2:34" x14ac:dyDescent="0.45">
      <c r="B522" s="26" t="s">
        <v>2006</v>
      </c>
      <c r="C522" s="26" t="s">
        <v>1782</v>
      </c>
      <c r="D522" s="26" t="s">
        <v>259</v>
      </c>
      <c r="E522" s="26" t="s">
        <v>617</v>
      </c>
      <c r="F522" s="26" t="s">
        <v>331</v>
      </c>
      <c r="G522" s="26" t="s">
        <v>40</v>
      </c>
      <c r="H522" s="26" t="s">
        <v>340</v>
      </c>
      <c r="I522" s="26" t="s">
        <v>340</v>
      </c>
      <c r="J522" s="26" t="s">
        <v>340</v>
      </c>
      <c r="K522" s="26" t="s">
        <v>340</v>
      </c>
      <c r="L522" s="26" t="s">
        <v>340</v>
      </c>
      <c r="M522" s="26" t="s">
        <v>340</v>
      </c>
      <c r="N522" s="26" t="s">
        <v>340</v>
      </c>
      <c r="O522" s="26" t="s">
        <v>340</v>
      </c>
      <c r="P522" s="26" t="s">
        <v>592</v>
      </c>
      <c r="Q522" s="26" t="s">
        <v>340</v>
      </c>
      <c r="R522" s="26" t="s">
        <v>340</v>
      </c>
      <c r="S522" s="26" t="s">
        <v>340</v>
      </c>
      <c r="T522" s="26" t="s">
        <v>340</v>
      </c>
      <c r="U522" s="26" t="s">
        <v>592</v>
      </c>
      <c r="V522" s="26" t="s">
        <v>340</v>
      </c>
      <c r="W522" s="26" t="s">
        <v>340</v>
      </c>
      <c r="X522" s="26" t="s">
        <v>340</v>
      </c>
      <c r="Y522" s="26" t="s">
        <v>340</v>
      </c>
      <c r="Z522" s="26" t="s">
        <v>592</v>
      </c>
      <c r="AA522" s="26" t="s">
        <v>592</v>
      </c>
      <c r="AB522" s="26" t="s">
        <v>592</v>
      </c>
      <c r="AC522" s="26" t="s">
        <v>592</v>
      </c>
      <c r="AD522" s="26" t="s">
        <v>592</v>
      </c>
      <c r="AE522" s="26" t="s">
        <v>592</v>
      </c>
      <c r="AF522" s="26" t="s">
        <v>592</v>
      </c>
      <c r="AG522" s="26" t="s">
        <v>1074</v>
      </c>
      <c r="AH522" s="26" t="s">
        <v>592</v>
      </c>
    </row>
    <row r="523" spans="2:34" x14ac:dyDescent="0.45">
      <c r="B523" s="26" t="s">
        <v>2007</v>
      </c>
      <c r="C523" s="26" t="s">
        <v>1784</v>
      </c>
      <c r="D523" s="26" t="s">
        <v>723</v>
      </c>
      <c r="E523" s="26" t="s">
        <v>770</v>
      </c>
      <c r="F523" s="26" t="s">
        <v>329</v>
      </c>
      <c r="G523" s="26" t="s">
        <v>44</v>
      </c>
      <c r="H523" s="26" t="s">
        <v>340</v>
      </c>
      <c r="I523" s="26" t="s">
        <v>340</v>
      </c>
      <c r="J523" s="26" t="s">
        <v>340</v>
      </c>
      <c r="K523" s="26" t="s">
        <v>340</v>
      </c>
      <c r="L523" s="26" t="s">
        <v>340</v>
      </c>
      <c r="M523" s="26" t="s">
        <v>340</v>
      </c>
      <c r="N523" s="26" t="s">
        <v>340</v>
      </c>
      <c r="O523" s="26" t="s">
        <v>340</v>
      </c>
      <c r="P523" s="26" t="s">
        <v>592</v>
      </c>
      <c r="Q523" s="26" t="s">
        <v>340</v>
      </c>
      <c r="R523" s="26" t="s">
        <v>340</v>
      </c>
      <c r="S523" s="26" t="s">
        <v>340</v>
      </c>
      <c r="T523" s="26" t="s">
        <v>340</v>
      </c>
      <c r="U523" s="26" t="s">
        <v>592</v>
      </c>
      <c r="V523" s="26" t="s">
        <v>340</v>
      </c>
      <c r="W523" s="26" t="s">
        <v>340</v>
      </c>
      <c r="X523" s="26" t="s">
        <v>340</v>
      </c>
      <c r="Y523" s="26" t="s">
        <v>340</v>
      </c>
      <c r="Z523" s="26" t="s">
        <v>592</v>
      </c>
      <c r="AA523" s="26" t="s">
        <v>592</v>
      </c>
      <c r="AB523" s="26" t="s">
        <v>592</v>
      </c>
      <c r="AC523" s="26" t="s">
        <v>592</v>
      </c>
      <c r="AD523" s="26" t="s">
        <v>592</v>
      </c>
      <c r="AE523" s="26" t="s">
        <v>592</v>
      </c>
      <c r="AF523" s="26" t="s">
        <v>592</v>
      </c>
      <c r="AG523" s="26" t="s">
        <v>855</v>
      </c>
      <c r="AH523" s="26" t="s">
        <v>592</v>
      </c>
    </row>
    <row r="524" spans="2:34" x14ac:dyDescent="0.45">
      <c r="B524" s="26" t="s">
        <v>974</v>
      </c>
      <c r="C524" s="26" t="s">
        <v>1786</v>
      </c>
      <c r="D524" s="26" t="s">
        <v>253</v>
      </c>
      <c r="E524" s="26" t="s">
        <v>670</v>
      </c>
      <c r="F524" s="26" t="s">
        <v>331</v>
      </c>
      <c r="G524" s="26" t="s">
        <v>308</v>
      </c>
      <c r="H524" s="26" t="s">
        <v>340</v>
      </c>
      <c r="I524" s="26" t="s">
        <v>340</v>
      </c>
      <c r="J524" s="26" t="s">
        <v>40</v>
      </c>
      <c r="K524" s="26" t="s">
        <v>340</v>
      </c>
      <c r="L524" s="26" t="s">
        <v>340</v>
      </c>
      <c r="M524" s="26" t="s">
        <v>340</v>
      </c>
      <c r="N524" s="26" t="s">
        <v>340</v>
      </c>
      <c r="O524" s="26" t="s">
        <v>340</v>
      </c>
      <c r="P524" s="26" t="s">
        <v>592</v>
      </c>
      <c r="Q524" s="26" t="s">
        <v>340</v>
      </c>
      <c r="R524" s="26" t="s">
        <v>340</v>
      </c>
      <c r="S524" s="26" t="s">
        <v>340</v>
      </c>
      <c r="T524" s="26" t="s">
        <v>340</v>
      </c>
      <c r="U524" s="26" t="s">
        <v>592</v>
      </c>
      <c r="V524" s="26" t="s">
        <v>340</v>
      </c>
      <c r="W524" s="26" t="s">
        <v>340</v>
      </c>
      <c r="X524" s="26" t="s">
        <v>340</v>
      </c>
      <c r="Y524" s="26" t="s">
        <v>340</v>
      </c>
      <c r="Z524" s="26" t="s">
        <v>592</v>
      </c>
      <c r="AA524" s="26" t="s">
        <v>592</v>
      </c>
      <c r="AB524" s="26" t="s">
        <v>592</v>
      </c>
      <c r="AC524" s="26" t="s">
        <v>592</v>
      </c>
      <c r="AD524" s="26" t="s">
        <v>592</v>
      </c>
      <c r="AE524" s="26" t="s">
        <v>592</v>
      </c>
      <c r="AF524" s="26" t="s">
        <v>592</v>
      </c>
      <c r="AG524" s="26" t="s">
        <v>721</v>
      </c>
      <c r="AH524" s="26" t="s">
        <v>592</v>
      </c>
    </row>
    <row r="525" spans="2:34" x14ac:dyDescent="0.45">
      <c r="B525" s="26" t="s">
        <v>2009</v>
      </c>
      <c r="C525" s="26" t="s">
        <v>1788</v>
      </c>
      <c r="D525" s="26" t="s">
        <v>247</v>
      </c>
      <c r="E525" s="26" t="s">
        <v>770</v>
      </c>
      <c r="F525" s="26" t="s">
        <v>329</v>
      </c>
      <c r="G525" s="26" t="s">
        <v>41</v>
      </c>
      <c r="H525" s="26" t="s">
        <v>340</v>
      </c>
      <c r="I525" s="26" t="s">
        <v>340</v>
      </c>
      <c r="J525" s="26" t="s">
        <v>340</v>
      </c>
      <c r="K525" s="26" t="s">
        <v>340</v>
      </c>
      <c r="L525" s="26" t="s">
        <v>340</v>
      </c>
      <c r="M525" s="26" t="s">
        <v>340</v>
      </c>
      <c r="N525" s="26" t="s">
        <v>340</v>
      </c>
      <c r="O525" s="26" t="s">
        <v>340</v>
      </c>
      <c r="P525" s="26" t="s">
        <v>592</v>
      </c>
      <c r="Q525" s="26" t="s">
        <v>340</v>
      </c>
      <c r="R525" s="26" t="s">
        <v>340</v>
      </c>
      <c r="S525" s="26" t="s">
        <v>340</v>
      </c>
      <c r="T525" s="26" t="s">
        <v>340</v>
      </c>
      <c r="U525" s="26" t="s">
        <v>592</v>
      </c>
      <c r="V525" s="26" t="s">
        <v>340</v>
      </c>
      <c r="W525" s="26" t="s">
        <v>340</v>
      </c>
      <c r="X525" s="26" t="s">
        <v>340</v>
      </c>
      <c r="Y525" s="26" t="s">
        <v>340</v>
      </c>
      <c r="Z525" s="26" t="s">
        <v>592</v>
      </c>
      <c r="AA525" s="26" t="s">
        <v>592</v>
      </c>
      <c r="AB525" s="26" t="s">
        <v>592</v>
      </c>
      <c r="AC525" s="26" t="s">
        <v>592</v>
      </c>
      <c r="AD525" s="26" t="s">
        <v>592</v>
      </c>
      <c r="AE525" s="26" t="s">
        <v>592</v>
      </c>
      <c r="AF525" s="26" t="s">
        <v>592</v>
      </c>
      <c r="AG525" s="26" t="s">
        <v>1013</v>
      </c>
      <c r="AH525" s="26" t="s">
        <v>592</v>
      </c>
    </row>
    <row r="526" spans="2:34" x14ac:dyDescent="0.45">
      <c r="B526" s="26" t="s">
        <v>2010</v>
      </c>
      <c r="C526" s="26" t="s">
        <v>1790</v>
      </c>
      <c r="D526" s="26" t="s">
        <v>256</v>
      </c>
      <c r="E526" s="26" t="s">
        <v>770</v>
      </c>
      <c r="F526" s="26" t="s">
        <v>333</v>
      </c>
      <c r="G526" s="26" t="s">
        <v>43</v>
      </c>
      <c r="H526" s="26" t="s">
        <v>340</v>
      </c>
      <c r="I526" s="26" t="s">
        <v>340</v>
      </c>
      <c r="J526" s="26" t="s">
        <v>340</v>
      </c>
      <c r="K526" s="26" t="s">
        <v>340</v>
      </c>
      <c r="L526" s="26" t="s">
        <v>340</v>
      </c>
      <c r="M526" s="26" t="s">
        <v>340</v>
      </c>
      <c r="N526" s="26" t="s">
        <v>340</v>
      </c>
      <c r="O526" s="26" t="s">
        <v>340</v>
      </c>
      <c r="P526" s="26" t="s">
        <v>592</v>
      </c>
      <c r="Q526" s="26" t="s">
        <v>340</v>
      </c>
      <c r="R526" s="26" t="s">
        <v>340</v>
      </c>
      <c r="S526" s="26" t="s">
        <v>340</v>
      </c>
      <c r="T526" s="26" t="s">
        <v>340</v>
      </c>
      <c r="U526" s="26" t="s">
        <v>592</v>
      </c>
      <c r="V526" s="26" t="s">
        <v>340</v>
      </c>
      <c r="W526" s="26" t="s">
        <v>340</v>
      </c>
      <c r="X526" s="26" t="s">
        <v>340</v>
      </c>
      <c r="Y526" s="26" t="s">
        <v>340</v>
      </c>
      <c r="Z526" s="26" t="s">
        <v>592</v>
      </c>
      <c r="AA526" s="26" t="s">
        <v>592</v>
      </c>
      <c r="AB526" s="26" t="s">
        <v>592</v>
      </c>
      <c r="AC526" s="26" t="s">
        <v>592</v>
      </c>
      <c r="AD526" s="26" t="s">
        <v>592</v>
      </c>
      <c r="AE526" s="26" t="s">
        <v>592</v>
      </c>
      <c r="AF526" s="26" t="s">
        <v>592</v>
      </c>
      <c r="AG526" s="26" t="s">
        <v>1017</v>
      </c>
      <c r="AH526" s="26" t="s">
        <v>592</v>
      </c>
    </row>
    <row r="527" spans="2:34" x14ac:dyDescent="0.45">
      <c r="B527" s="26" t="s">
        <v>2011</v>
      </c>
      <c r="C527" s="26" t="s">
        <v>2222</v>
      </c>
      <c r="D527" s="26" t="s">
        <v>256</v>
      </c>
      <c r="E527" s="26" t="s">
        <v>610</v>
      </c>
      <c r="F527" s="26" t="s">
        <v>333</v>
      </c>
      <c r="G527" s="26" t="s">
        <v>308</v>
      </c>
      <c r="H527" s="26" t="s">
        <v>340</v>
      </c>
      <c r="I527" s="26" t="s">
        <v>340</v>
      </c>
      <c r="J527" s="26" t="s">
        <v>340</v>
      </c>
      <c r="K527" s="26" t="s">
        <v>340</v>
      </c>
      <c r="L527" s="26" t="s">
        <v>340</v>
      </c>
      <c r="M527" s="26" t="s">
        <v>340</v>
      </c>
      <c r="N527" s="26" t="s">
        <v>340</v>
      </c>
      <c r="O527" s="26" t="s">
        <v>340</v>
      </c>
      <c r="P527" s="26" t="s">
        <v>592</v>
      </c>
      <c r="Q527" s="26" t="s">
        <v>340</v>
      </c>
      <c r="R527" s="26" t="s">
        <v>340</v>
      </c>
      <c r="S527" s="26" t="s">
        <v>340</v>
      </c>
      <c r="T527" s="26" t="s">
        <v>340</v>
      </c>
      <c r="U527" s="26" t="s">
        <v>592</v>
      </c>
      <c r="V527" s="26" t="s">
        <v>340</v>
      </c>
      <c r="W527" s="26" t="s">
        <v>340</v>
      </c>
      <c r="X527" s="26" t="s">
        <v>340</v>
      </c>
      <c r="Y527" s="26" t="s">
        <v>340</v>
      </c>
      <c r="Z527" s="26" t="s">
        <v>592</v>
      </c>
      <c r="AA527" s="26" t="s">
        <v>592</v>
      </c>
      <c r="AB527" s="26" t="s">
        <v>592</v>
      </c>
      <c r="AC527" s="26" t="s">
        <v>592</v>
      </c>
      <c r="AD527" s="26" t="s">
        <v>592</v>
      </c>
      <c r="AE527" s="26" t="s">
        <v>592</v>
      </c>
      <c r="AF527" s="26" t="s">
        <v>592</v>
      </c>
      <c r="AG527" s="26" t="s">
        <v>1222</v>
      </c>
      <c r="AH527" s="26" t="s">
        <v>592</v>
      </c>
    </row>
    <row r="528" spans="2:34" x14ac:dyDescent="0.45">
      <c r="B528" s="26" t="s">
        <v>54</v>
      </c>
      <c r="C528" s="26" t="s">
        <v>593</v>
      </c>
      <c r="D528" s="26" t="s">
        <v>55</v>
      </c>
      <c r="E528" s="26" t="s">
        <v>594</v>
      </c>
      <c r="F528" s="26" t="s">
        <v>595</v>
      </c>
      <c r="G528" s="26" t="s">
        <v>56</v>
      </c>
      <c r="H528" s="26" t="s">
        <v>596</v>
      </c>
      <c r="I528" s="26" t="s">
        <v>64</v>
      </c>
      <c r="J528" s="26" t="s">
        <v>65</v>
      </c>
      <c r="K528" s="26" t="s">
        <v>58</v>
      </c>
      <c r="L528" s="26" t="s">
        <v>66</v>
      </c>
      <c r="M528" s="26" t="s">
        <v>67</v>
      </c>
      <c r="N528" s="26" t="s">
        <v>65</v>
      </c>
      <c r="O528" s="26" t="s">
        <v>58</v>
      </c>
      <c r="P528" s="26" t="s">
        <v>69</v>
      </c>
      <c r="Q528" s="26" t="s">
        <v>66</v>
      </c>
      <c r="R528" s="26" t="s">
        <v>597</v>
      </c>
      <c r="S528" s="26" t="s">
        <v>598</v>
      </c>
      <c r="T528" s="26" t="s">
        <v>58</v>
      </c>
      <c r="U528" s="26" t="s">
        <v>599</v>
      </c>
      <c r="V528" s="26" t="s">
        <v>66</v>
      </c>
      <c r="W528" s="26" t="s">
        <v>157</v>
      </c>
      <c r="X528" s="26" t="s">
        <v>62</v>
      </c>
      <c r="Y528" s="26" t="s">
        <v>66</v>
      </c>
      <c r="Z528" s="26" t="s">
        <v>147</v>
      </c>
      <c r="AA528" s="26" t="s">
        <v>600</v>
      </c>
      <c r="AB528" s="26" t="s">
        <v>601</v>
      </c>
      <c r="AC528" s="26" t="s">
        <v>602</v>
      </c>
      <c r="AD528" s="26" t="s">
        <v>603</v>
      </c>
      <c r="AE528" s="26" t="s">
        <v>604</v>
      </c>
      <c r="AF528" s="26" t="s">
        <v>605</v>
      </c>
      <c r="AG528" s="26" t="s">
        <v>606</v>
      </c>
      <c r="AH528" s="26" t="s">
        <v>607</v>
      </c>
    </row>
    <row r="529" spans="2:34" x14ac:dyDescent="0.45">
      <c r="B529" s="26" t="s">
        <v>2012</v>
      </c>
      <c r="C529" s="26" t="s">
        <v>1796</v>
      </c>
      <c r="D529" s="26" t="s">
        <v>240</v>
      </c>
      <c r="E529" s="26" t="s">
        <v>770</v>
      </c>
      <c r="F529" s="26" t="s">
        <v>337</v>
      </c>
      <c r="G529" s="26" t="s">
        <v>43</v>
      </c>
      <c r="H529" s="26" t="s">
        <v>308</v>
      </c>
      <c r="I529" s="26" t="s">
        <v>340</v>
      </c>
      <c r="J529" s="26" t="s">
        <v>340</v>
      </c>
      <c r="K529" s="26" t="s">
        <v>340</v>
      </c>
      <c r="L529" s="26" t="s">
        <v>340</v>
      </c>
      <c r="M529" s="26" t="s">
        <v>340</v>
      </c>
      <c r="N529" s="26" t="s">
        <v>340</v>
      </c>
      <c r="O529" s="26" t="s">
        <v>340</v>
      </c>
      <c r="P529" s="26" t="s">
        <v>592</v>
      </c>
      <c r="Q529" s="26" t="s">
        <v>340</v>
      </c>
      <c r="R529" s="26" t="s">
        <v>340</v>
      </c>
      <c r="S529" s="26" t="s">
        <v>340</v>
      </c>
      <c r="T529" s="26" t="s">
        <v>340</v>
      </c>
      <c r="U529" s="26" t="s">
        <v>592</v>
      </c>
      <c r="V529" s="26" t="s">
        <v>340</v>
      </c>
      <c r="W529" s="26" t="s">
        <v>340</v>
      </c>
      <c r="X529" s="26" t="s">
        <v>340</v>
      </c>
      <c r="Y529" s="26" t="s">
        <v>340</v>
      </c>
      <c r="Z529" s="26" t="s">
        <v>592</v>
      </c>
      <c r="AA529" s="26" t="s">
        <v>592</v>
      </c>
      <c r="AB529" s="26" t="s">
        <v>592</v>
      </c>
      <c r="AC529" s="26" t="s">
        <v>592</v>
      </c>
      <c r="AD529" s="26" t="s">
        <v>592</v>
      </c>
      <c r="AE529" s="26" t="s">
        <v>592</v>
      </c>
      <c r="AF529" s="26" t="s">
        <v>592</v>
      </c>
      <c r="AG529" s="26" t="s">
        <v>921</v>
      </c>
      <c r="AH529" s="26" t="s">
        <v>592</v>
      </c>
    </row>
    <row r="530" spans="2:34" x14ac:dyDescent="0.45">
      <c r="B530" s="26" t="s">
        <v>2013</v>
      </c>
      <c r="C530" s="26" t="s">
        <v>2223</v>
      </c>
      <c r="D530" s="26" t="s">
        <v>237</v>
      </c>
      <c r="E530" s="26" t="s">
        <v>610</v>
      </c>
      <c r="F530" s="26" t="s">
        <v>331</v>
      </c>
      <c r="G530" s="26" t="s">
        <v>308</v>
      </c>
      <c r="H530" s="26" t="s">
        <v>340</v>
      </c>
      <c r="I530" s="26" t="s">
        <v>340</v>
      </c>
      <c r="J530" s="26" t="s">
        <v>340</v>
      </c>
      <c r="K530" s="26" t="s">
        <v>340</v>
      </c>
      <c r="L530" s="26" t="s">
        <v>340</v>
      </c>
      <c r="M530" s="26" t="s">
        <v>340</v>
      </c>
      <c r="N530" s="26" t="s">
        <v>340</v>
      </c>
      <c r="O530" s="26" t="s">
        <v>340</v>
      </c>
      <c r="P530" s="26" t="s">
        <v>592</v>
      </c>
      <c r="Q530" s="26" t="s">
        <v>340</v>
      </c>
      <c r="R530" s="26" t="s">
        <v>340</v>
      </c>
      <c r="S530" s="26" t="s">
        <v>340</v>
      </c>
      <c r="T530" s="26" t="s">
        <v>340</v>
      </c>
      <c r="U530" s="26" t="s">
        <v>592</v>
      </c>
      <c r="V530" s="26" t="s">
        <v>340</v>
      </c>
      <c r="W530" s="26" t="s">
        <v>340</v>
      </c>
      <c r="X530" s="26" t="s">
        <v>340</v>
      </c>
      <c r="Y530" s="26" t="s">
        <v>340</v>
      </c>
      <c r="Z530" s="26" t="s">
        <v>592</v>
      </c>
      <c r="AA530" s="26" t="s">
        <v>592</v>
      </c>
      <c r="AB530" s="26" t="s">
        <v>592</v>
      </c>
      <c r="AC530" s="26" t="s">
        <v>592</v>
      </c>
      <c r="AD530" s="26" t="s">
        <v>592</v>
      </c>
      <c r="AE530" s="26" t="s">
        <v>592</v>
      </c>
      <c r="AF530" s="26" t="s">
        <v>592</v>
      </c>
      <c r="AG530" s="26" t="s">
        <v>1225</v>
      </c>
      <c r="AH530" s="26" t="s">
        <v>592</v>
      </c>
    </row>
    <row r="531" spans="2:34" x14ac:dyDescent="0.45">
      <c r="B531" s="26" t="s">
        <v>2014</v>
      </c>
      <c r="C531" s="26" t="s">
        <v>1803</v>
      </c>
      <c r="D531" s="26" t="s">
        <v>253</v>
      </c>
      <c r="E531" s="26" t="s">
        <v>610</v>
      </c>
      <c r="F531" s="26" t="s">
        <v>329</v>
      </c>
      <c r="G531" s="26" t="s">
        <v>43</v>
      </c>
      <c r="H531" s="26" t="s">
        <v>340</v>
      </c>
      <c r="I531" s="26" t="s">
        <v>340</v>
      </c>
      <c r="J531" s="26" t="s">
        <v>340</v>
      </c>
      <c r="K531" s="26" t="s">
        <v>340</v>
      </c>
      <c r="L531" s="26" t="s">
        <v>340</v>
      </c>
      <c r="M531" s="26" t="s">
        <v>340</v>
      </c>
      <c r="N531" s="26" t="s">
        <v>340</v>
      </c>
      <c r="O531" s="26" t="s">
        <v>340</v>
      </c>
      <c r="P531" s="26" t="s">
        <v>592</v>
      </c>
      <c r="Q531" s="26" t="s">
        <v>340</v>
      </c>
      <c r="R531" s="26" t="s">
        <v>308</v>
      </c>
      <c r="S531" s="26" t="s">
        <v>340</v>
      </c>
      <c r="T531" s="26" t="s">
        <v>340</v>
      </c>
      <c r="U531" s="26" t="s">
        <v>592</v>
      </c>
      <c r="V531" s="26" t="s">
        <v>340</v>
      </c>
      <c r="W531" s="26" t="s">
        <v>340</v>
      </c>
      <c r="X531" s="26" t="s">
        <v>340</v>
      </c>
      <c r="Y531" s="26" t="s">
        <v>340</v>
      </c>
      <c r="Z531" s="26" t="s">
        <v>592</v>
      </c>
      <c r="AA531" s="26" t="s">
        <v>592</v>
      </c>
      <c r="AB531" s="26" t="s">
        <v>592</v>
      </c>
      <c r="AC531" s="26" t="s">
        <v>592</v>
      </c>
      <c r="AD531" s="26" t="s">
        <v>592</v>
      </c>
      <c r="AE531" s="26" t="s">
        <v>592</v>
      </c>
      <c r="AF531" s="26" t="s">
        <v>592</v>
      </c>
      <c r="AG531" s="26" t="s">
        <v>1227</v>
      </c>
      <c r="AH531" s="26" t="s">
        <v>592</v>
      </c>
    </row>
    <row r="532" spans="2:34" x14ac:dyDescent="0.45">
      <c r="B532" s="26" t="s">
        <v>2015</v>
      </c>
      <c r="C532" s="26" t="s">
        <v>1805</v>
      </c>
      <c r="D532" s="26" t="s">
        <v>250</v>
      </c>
      <c r="E532" s="26" t="s">
        <v>770</v>
      </c>
      <c r="F532" s="26" t="s">
        <v>339</v>
      </c>
      <c r="G532" s="26" t="s">
        <v>44</v>
      </c>
      <c r="H532" s="26" t="s">
        <v>340</v>
      </c>
      <c r="I532" s="26" t="s">
        <v>340</v>
      </c>
      <c r="J532" s="26" t="s">
        <v>340</v>
      </c>
      <c r="K532" s="26" t="s">
        <v>340</v>
      </c>
      <c r="L532" s="26" t="s">
        <v>340</v>
      </c>
      <c r="M532" s="26" t="s">
        <v>340</v>
      </c>
      <c r="N532" s="26" t="s">
        <v>340</v>
      </c>
      <c r="O532" s="26" t="s">
        <v>340</v>
      </c>
      <c r="P532" s="26" t="s">
        <v>592</v>
      </c>
      <c r="Q532" s="26" t="s">
        <v>340</v>
      </c>
      <c r="R532" s="26" t="s">
        <v>340</v>
      </c>
      <c r="S532" s="26" t="s">
        <v>340</v>
      </c>
      <c r="T532" s="26" t="s">
        <v>340</v>
      </c>
      <c r="U532" s="26" t="s">
        <v>592</v>
      </c>
      <c r="V532" s="26" t="s">
        <v>340</v>
      </c>
      <c r="W532" s="26" t="s">
        <v>340</v>
      </c>
      <c r="X532" s="26" t="s">
        <v>340</v>
      </c>
      <c r="Y532" s="26" t="s">
        <v>340</v>
      </c>
      <c r="Z532" s="26" t="s">
        <v>592</v>
      </c>
      <c r="AA532" s="26" t="s">
        <v>592</v>
      </c>
      <c r="AB532" s="26" t="s">
        <v>592</v>
      </c>
      <c r="AC532" s="26" t="s">
        <v>592</v>
      </c>
      <c r="AD532" s="26" t="s">
        <v>592</v>
      </c>
      <c r="AE532" s="26" t="s">
        <v>592</v>
      </c>
      <c r="AF532" s="26" t="s">
        <v>592</v>
      </c>
      <c r="AG532" s="26" t="s">
        <v>648</v>
      </c>
      <c r="AH532" s="26" t="s">
        <v>592</v>
      </c>
    </row>
    <row r="533" spans="2:34" x14ac:dyDescent="0.45">
      <c r="B533" s="26" t="s">
        <v>2016</v>
      </c>
      <c r="C533" s="26" t="s">
        <v>2749</v>
      </c>
      <c r="D533" s="26" t="s">
        <v>582</v>
      </c>
      <c r="E533" s="26" t="s">
        <v>610</v>
      </c>
      <c r="F533" s="26" t="s">
        <v>337</v>
      </c>
      <c r="G533" s="26" t="s">
        <v>308</v>
      </c>
      <c r="H533" s="26" t="s">
        <v>340</v>
      </c>
      <c r="I533" s="26" t="s">
        <v>340</v>
      </c>
      <c r="J533" s="26" t="s">
        <v>340</v>
      </c>
      <c r="K533" s="26" t="s">
        <v>340</v>
      </c>
      <c r="L533" s="26" t="s">
        <v>340</v>
      </c>
      <c r="M533" s="26" t="s">
        <v>340</v>
      </c>
      <c r="N533" s="26" t="s">
        <v>340</v>
      </c>
      <c r="O533" s="26" t="s">
        <v>340</v>
      </c>
      <c r="P533" s="26" t="s">
        <v>592</v>
      </c>
      <c r="Q533" s="26" t="s">
        <v>340</v>
      </c>
      <c r="R533" s="26" t="s">
        <v>340</v>
      </c>
      <c r="S533" s="26" t="s">
        <v>340</v>
      </c>
      <c r="T533" s="26" t="s">
        <v>340</v>
      </c>
      <c r="U533" s="26" t="s">
        <v>592</v>
      </c>
      <c r="V533" s="26" t="s">
        <v>340</v>
      </c>
      <c r="W533" s="26" t="s">
        <v>340</v>
      </c>
      <c r="X533" s="26" t="s">
        <v>340</v>
      </c>
      <c r="Y533" s="26" t="s">
        <v>340</v>
      </c>
      <c r="Z533" s="26" t="s">
        <v>592</v>
      </c>
      <c r="AA533" s="26" t="s">
        <v>592</v>
      </c>
      <c r="AB533" s="26" t="s">
        <v>592</v>
      </c>
      <c r="AC533" s="26" t="s">
        <v>592</v>
      </c>
      <c r="AD533" s="26" t="s">
        <v>592</v>
      </c>
      <c r="AE533" s="26" t="s">
        <v>592</v>
      </c>
      <c r="AF533" s="26" t="s">
        <v>592</v>
      </c>
      <c r="AG533" s="26" t="s">
        <v>1229</v>
      </c>
      <c r="AH533" s="26" t="s">
        <v>592</v>
      </c>
    </row>
    <row r="534" spans="2:34" x14ac:dyDescent="0.45">
      <c r="B534" s="26" t="s">
        <v>2019</v>
      </c>
      <c r="C534" s="26" t="s">
        <v>1808</v>
      </c>
      <c r="D534" s="26" t="s">
        <v>265</v>
      </c>
      <c r="E534" s="26" t="s">
        <v>610</v>
      </c>
      <c r="F534" s="26" t="s">
        <v>336</v>
      </c>
      <c r="G534" s="26" t="s">
        <v>41</v>
      </c>
      <c r="H534" s="26" t="s">
        <v>340</v>
      </c>
      <c r="I534" s="26" t="s">
        <v>340</v>
      </c>
      <c r="J534" s="26" t="s">
        <v>340</v>
      </c>
      <c r="K534" s="26" t="s">
        <v>340</v>
      </c>
      <c r="L534" s="26" t="s">
        <v>340</v>
      </c>
      <c r="M534" s="26" t="s">
        <v>340</v>
      </c>
      <c r="N534" s="26" t="s">
        <v>340</v>
      </c>
      <c r="O534" s="26" t="s">
        <v>340</v>
      </c>
      <c r="P534" s="26" t="s">
        <v>592</v>
      </c>
      <c r="Q534" s="26" t="s">
        <v>340</v>
      </c>
      <c r="R534" s="26" t="s">
        <v>308</v>
      </c>
      <c r="S534" s="26" t="s">
        <v>340</v>
      </c>
      <c r="T534" s="26" t="s">
        <v>340</v>
      </c>
      <c r="U534" s="26" t="s">
        <v>592</v>
      </c>
      <c r="V534" s="26" t="s">
        <v>340</v>
      </c>
      <c r="W534" s="26" t="s">
        <v>340</v>
      </c>
      <c r="X534" s="26" t="s">
        <v>340</v>
      </c>
      <c r="Y534" s="26" t="s">
        <v>340</v>
      </c>
      <c r="Z534" s="26" t="s">
        <v>592</v>
      </c>
      <c r="AA534" s="26" t="s">
        <v>592</v>
      </c>
      <c r="AB534" s="26" t="s">
        <v>592</v>
      </c>
      <c r="AC534" s="26" t="s">
        <v>592</v>
      </c>
      <c r="AD534" s="26" t="s">
        <v>592</v>
      </c>
      <c r="AE534" s="26" t="s">
        <v>592</v>
      </c>
      <c r="AF534" s="26" t="s">
        <v>592</v>
      </c>
      <c r="AG534" s="26" t="s">
        <v>1231</v>
      </c>
      <c r="AH534" s="26" t="s">
        <v>592</v>
      </c>
    </row>
    <row r="535" spans="2:34" x14ac:dyDescent="0.45">
      <c r="B535" s="26" t="s">
        <v>2020</v>
      </c>
      <c r="C535" s="26" t="s">
        <v>1810</v>
      </c>
      <c r="D535" s="26" t="s">
        <v>246</v>
      </c>
      <c r="E535" s="26" t="s">
        <v>617</v>
      </c>
      <c r="F535" s="26" t="s">
        <v>327</v>
      </c>
      <c r="G535" s="26" t="s">
        <v>308</v>
      </c>
      <c r="H535" s="26" t="s">
        <v>340</v>
      </c>
      <c r="I535" s="26" t="s">
        <v>340</v>
      </c>
      <c r="J535" s="26" t="s">
        <v>340</v>
      </c>
      <c r="K535" s="26" t="s">
        <v>340</v>
      </c>
      <c r="L535" s="26" t="s">
        <v>340</v>
      </c>
      <c r="M535" s="26" t="s">
        <v>340</v>
      </c>
      <c r="N535" s="26" t="s">
        <v>340</v>
      </c>
      <c r="O535" s="26" t="s">
        <v>340</v>
      </c>
      <c r="P535" s="26" t="s">
        <v>592</v>
      </c>
      <c r="Q535" s="26" t="s">
        <v>340</v>
      </c>
      <c r="R535" s="26" t="s">
        <v>340</v>
      </c>
      <c r="S535" s="26" t="s">
        <v>340</v>
      </c>
      <c r="T535" s="26" t="s">
        <v>340</v>
      </c>
      <c r="U535" s="26" t="s">
        <v>592</v>
      </c>
      <c r="V535" s="26" t="s">
        <v>340</v>
      </c>
      <c r="W535" s="26" t="s">
        <v>340</v>
      </c>
      <c r="X535" s="26" t="s">
        <v>340</v>
      </c>
      <c r="Y535" s="26" t="s">
        <v>340</v>
      </c>
      <c r="Z535" s="26" t="s">
        <v>592</v>
      </c>
      <c r="AA535" s="26" t="s">
        <v>592</v>
      </c>
      <c r="AB535" s="26" t="s">
        <v>592</v>
      </c>
      <c r="AC535" s="26" t="s">
        <v>592</v>
      </c>
      <c r="AD535" s="26" t="s">
        <v>592</v>
      </c>
      <c r="AE535" s="26" t="s">
        <v>592</v>
      </c>
      <c r="AF535" s="26" t="s">
        <v>592</v>
      </c>
      <c r="AG535" s="26" t="s">
        <v>1076</v>
      </c>
      <c r="AH535" s="26" t="s">
        <v>592</v>
      </c>
    </row>
    <row r="536" spans="2:34" x14ac:dyDescent="0.45">
      <c r="B536" s="26" t="s">
        <v>2224</v>
      </c>
      <c r="C536" s="26" t="s">
        <v>1812</v>
      </c>
      <c r="D536" s="26" t="s">
        <v>252</v>
      </c>
      <c r="E536" s="26" t="s">
        <v>770</v>
      </c>
      <c r="F536" s="26" t="s">
        <v>347</v>
      </c>
      <c r="G536" s="26" t="s">
        <v>41</v>
      </c>
      <c r="H536" s="26" t="s">
        <v>340</v>
      </c>
      <c r="I536" s="26" t="s">
        <v>340</v>
      </c>
      <c r="J536" s="26" t="s">
        <v>340</v>
      </c>
      <c r="K536" s="26" t="s">
        <v>340</v>
      </c>
      <c r="L536" s="26" t="s">
        <v>340</v>
      </c>
      <c r="M536" s="26" t="s">
        <v>340</v>
      </c>
      <c r="N536" s="26" t="s">
        <v>340</v>
      </c>
      <c r="O536" s="26" t="s">
        <v>340</v>
      </c>
      <c r="P536" s="26" t="s">
        <v>592</v>
      </c>
      <c r="Q536" s="26" t="s">
        <v>340</v>
      </c>
      <c r="R536" s="26" t="s">
        <v>340</v>
      </c>
      <c r="S536" s="26" t="s">
        <v>340</v>
      </c>
      <c r="T536" s="26" t="s">
        <v>340</v>
      </c>
      <c r="U536" s="26" t="s">
        <v>592</v>
      </c>
      <c r="V536" s="26" t="s">
        <v>340</v>
      </c>
      <c r="W536" s="26" t="s">
        <v>340</v>
      </c>
      <c r="X536" s="26" t="s">
        <v>340</v>
      </c>
      <c r="Y536" s="26" t="s">
        <v>340</v>
      </c>
      <c r="Z536" s="26" t="s">
        <v>592</v>
      </c>
      <c r="AA536" s="26" t="s">
        <v>592</v>
      </c>
      <c r="AB536" s="26" t="s">
        <v>592</v>
      </c>
      <c r="AC536" s="26" t="s">
        <v>592</v>
      </c>
      <c r="AD536" s="26" t="s">
        <v>592</v>
      </c>
      <c r="AE536" s="26" t="s">
        <v>592</v>
      </c>
      <c r="AF536" s="26" t="s">
        <v>592</v>
      </c>
      <c r="AG536" s="26" t="s">
        <v>679</v>
      </c>
      <c r="AH536" s="26" t="s">
        <v>592</v>
      </c>
    </row>
    <row r="537" spans="2:34" x14ac:dyDescent="0.45">
      <c r="B537" s="26" t="s">
        <v>2226</v>
      </c>
      <c r="C537" s="26" t="s">
        <v>1816</v>
      </c>
      <c r="D537" s="26" t="s">
        <v>590</v>
      </c>
      <c r="E537" s="26" t="s">
        <v>770</v>
      </c>
      <c r="F537" s="26" t="s">
        <v>333</v>
      </c>
      <c r="G537" s="26" t="s">
        <v>42</v>
      </c>
      <c r="H537" s="26" t="s">
        <v>308</v>
      </c>
      <c r="I537" s="26" t="s">
        <v>340</v>
      </c>
      <c r="J537" s="26" t="s">
        <v>340</v>
      </c>
      <c r="K537" s="26" t="s">
        <v>340</v>
      </c>
      <c r="L537" s="26" t="s">
        <v>340</v>
      </c>
      <c r="M537" s="26" t="s">
        <v>340</v>
      </c>
      <c r="N537" s="26" t="s">
        <v>340</v>
      </c>
      <c r="O537" s="26" t="s">
        <v>340</v>
      </c>
      <c r="P537" s="26" t="s">
        <v>592</v>
      </c>
      <c r="Q537" s="26" t="s">
        <v>340</v>
      </c>
      <c r="R537" s="26" t="s">
        <v>340</v>
      </c>
      <c r="S537" s="26" t="s">
        <v>340</v>
      </c>
      <c r="T537" s="26" t="s">
        <v>340</v>
      </c>
      <c r="U537" s="26" t="s">
        <v>592</v>
      </c>
      <c r="V537" s="26" t="s">
        <v>340</v>
      </c>
      <c r="W537" s="26" t="s">
        <v>340</v>
      </c>
      <c r="X537" s="26" t="s">
        <v>340</v>
      </c>
      <c r="Y537" s="26" t="s">
        <v>340</v>
      </c>
      <c r="Z537" s="26" t="s">
        <v>592</v>
      </c>
      <c r="AA537" s="26" t="s">
        <v>592</v>
      </c>
      <c r="AB537" s="26" t="s">
        <v>592</v>
      </c>
      <c r="AC537" s="26" t="s">
        <v>592</v>
      </c>
      <c r="AD537" s="26" t="s">
        <v>592</v>
      </c>
      <c r="AE537" s="26" t="s">
        <v>592</v>
      </c>
      <c r="AF537" s="26" t="s">
        <v>592</v>
      </c>
      <c r="AG537" s="26" t="s">
        <v>1028</v>
      </c>
      <c r="AH537" s="26" t="s">
        <v>592</v>
      </c>
    </row>
    <row r="538" spans="2:34" x14ac:dyDescent="0.45">
      <c r="B538" s="26" t="s">
        <v>2227</v>
      </c>
      <c r="C538" s="26" t="s">
        <v>1818</v>
      </c>
      <c r="D538" s="26" t="s">
        <v>240</v>
      </c>
      <c r="E538" s="26" t="s">
        <v>610</v>
      </c>
      <c r="F538" s="26" t="s">
        <v>326</v>
      </c>
      <c r="G538" s="26" t="s">
        <v>41</v>
      </c>
      <c r="H538" s="26" t="s">
        <v>340</v>
      </c>
      <c r="I538" s="26" t="s">
        <v>340</v>
      </c>
      <c r="J538" s="26" t="s">
        <v>340</v>
      </c>
      <c r="K538" s="26" t="s">
        <v>340</v>
      </c>
      <c r="L538" s="26" t="s">
        <v>340</v>
      </c>
      <c r="M538" s="26" t="s">
        <v>340</v>
      </c>
      <c r="N538" s="26" t="s">
        <v>340</v>
      </c>
      <c r="O538" s="26" t="s">
        <v>340</v>
      </c>
      <c r="P538" s="26" t="s">
        <v>592</v>
      </c>
      <c r="Q538" s="26" t="s">
        <v>340</v>
      </c>
      <c r="R538" s="26" t="s">
        <v>340</v>
      </c>
      <c r="S538" s="26" t="s">
        <v>340</v>
      </c>
      <c r="T538" s="26" t="s">
        <v>340</v>
      </c>
      <c r="U538" s="26" t="s">
        <v>592</v>
      </c>
      <c r="V538" s="26" t="s">
        <v>340</v>
      </c>
      <c r="W538" s="26" t="s">
        <v>340</v>
      </c>
      <c r="X538" s="26" t="s">
        <v>340</v>
      </c>
      <c r="Y538" s="26" t="s">
        <v>340</v>
      </c>
      <c r="Z538" s="26" t="s">
        <v>592</v>
      </c>
      <c r="AA538" s="26" t="s">
        <v>592</v>
      </c>
      <c r="AB538" s="26" t="s">
        <v>592</v>
      </c>
      <c r="AC538" s="26" t="s">
        <v>592</v>
      </c>
      <c r="AD538" s="26" t="s">
        <v>592</v>
      </c>
      <c r="AE538" s="26" t="s">
        <v>592</v>
      </c>
      <c r="AF538" s="26" t="s">
        <v>592</v>
      </c>
      <c r="AG538" s="26" t="s">
        <v>1234</v>
      </c>
      <c r="AH538" s="26" t="s">
        <v>592</v>
      </c>
    </row>
    <row r="539" spans="2:34" x14ac:dyDescent="0.45">
      <c r="B539" s="26" t="s">
        <v>2229</v>
      </c>
      <c r="C539" s="26" t="s">
        <v>1820</v>
      </c>
      <c r="D539" s="26" t="s">
        <v>237</v>
      </c>
      <c r="E539" s="26" t="s">
        <v>617</v>
      </c>
      <c r="F539" s="26" t="s">
        <v>333</v>
      </c>
      <c r="G539" s="26" t="s">
        <v>308</v>
      </c>
      <c r="H539" s="26" t="s">
        <v>340</v>
      </c>
      <c r="I539" s="26" t="s">
        <v>340</v>
      </c>
      <c r="J539" s="26" t="s">
        <v>340</v>
      </c>
      <c r="K539" s="26" t="s">
        <v>340</v>
      </c>
      <c r="L539" s="26" t="s">
        <v>340</v>
      </c>
      <c r="M539" s="26" t="s">
        <v>340</v>
      </c>
      <c r="N539" s="26" t="s">
        <v>340</v>
      </c>
      <c r="O539" s="26" t="s">
        <v>340</v>
      </c>
      <c r="P539" s="26" t="s">
        <v>592</v>
      </c>
      <c r="Q539" s="26" t="s">
        <v>340</v>
      </c>
      <c r="R539" s="26" t="s">
        <v>340</v>
      </c>
      <c r="S539" s="26" t="s">
        <v>340</v>
      </c>
      <c r="T539" s="26" t="s">
        <v>340</v>
      </c>
      <c r="U539" s="26" t="s">
        <v>592</v>
      </c>
      <c r="V539" s="26" t="s">
        <v>340</v>
      </c>
      <c r="W539" s="26" t="s">
        <v>340</v>
      </c>
      <c r="X539" s="26" t="s">
        <v>340</v>
      </c>
      <c r="Y539" s="26" t="s">
        <v>340</v>
      </c>
      <c r="Z539" s="26" t="s">
        <v>592</v>
      </c>
      <c r="AA539" s="26" t="s">
        <v>592</v>
      </c>
      <c r="AB539" s="26" t="s">
        <v>592</v>
      </c>
      <c r="AC539" s="26" t="s">
        <v>592</v>
      </c>
      <c r="AD539" s="26" t="s">
        <v>592</v>
      </c>
      <c r="AE539" s="26" t="s">
        <v>592</v>
      </c>
      <c r="AF539" s="26" t="s">
        <v>592</v>
      </c>
      <c r="AG539" s="26" t="s">
        <v>897</v>
      </c>
      <c r="AH539" s="26" t="s">
        <v>592</v>
      </c>
    </row>
    <row r="540" spans="2:34" x14ac:dyDescent="0.45">
      <c r="B540" s="26" t="s">
        <v>2230</v>
      </c>
      <c r="C540" s="26" t="s">
        <v>1997</v>
      </c>
      <c r="D540" s="26" t="s">
        <v>251</v>
      </c>
      <c r="E540" s="26" t="s">
        <v>610</v>
      </c>
      <c r="F540" s="26" t="s">
        <v>327</v>
      </c>
      <c r="G540" s="26" t="s">
        <v>308</v>
      </c>
      <c r="H540" s="26" t="s">
        <v>340</v>
      </c>
      <c r="I540" s="26" t="s">
        <v>340</v>
      </c>
      <c r="J540" s="26" t="s">
        <v>340</v>
      </c>
      <c r="K540" s="26" t="s">
        <v>340</v>
      </c>
      <c r="L540" s="26" t="s">
        <v>340</v>
      </c>
      <c r="M540" s="26" t="s">
        <v>340</v>
      </c>
      <c r="N540" s="26" t="s">
        <v>340</v>
      </c>
      <c r="O540" s="26" t="s">
        <v>340</v>
      </c>
      <c r="P540" s="26" t="s">
        <v>592</v>
      </c>
      <c r="Q540" s="26" t="s">
        <v>340</v>
      </c>
      <c r="R540" s="26" t="s">
        <v>340</v>
      </c>
      <c r="S540" s="26" t="s">
        <v>340</v>
      </c>
      <c r="T540" s="26" t="s">
        <v>340</v>
      </c>
      <c r="U540" s="26" t="s">
        <v>592</v>
      </c>
      <c r="V540" s="26" t="s">
        <v>340</v>
      </c>
      <c r="W540" s="26" t="s">
        <v>340</v>
      </c>
      <c r="X540" s="26" t="s">
        <v>340</v>
      </c>
      <c r="Y540" s="26" t="s">
        <v>340</v>
      </c>
      <c r="Z540" s="26" t="s">
        <v>592</v>
      </c>
      <c r="AA540" s="26" t="s">
        <v>592</v>
      </c>
      <c r="AB540" s="26" t="s">
        <v>592</v>
      </c>
      <c r="AC540" s="26" t="s">
        <v>592</v>
      </c>
      <c r="AD540" s="26" t="s">
        <v>592</v>
      </c>
      <c r="AE540" s="26" t="s">
        <v>592</v>
      </c>
      <c r="AF540" s="26" t="s">
        <v>592</v>
      </c>
      <c r="AG540" s="26" t="s">
        <v>1015</v>
      </c>
      <c r="AH540" s="26" t="s">
        <v>592</v>
      </c>
    </row>
    <row r="541" spans="2:34" x14ac:dyDescent="0.45">
      <c r="B541" s="26" t="s">
        <v>2231</v>
      </c>
      <c r="C541" s="26" t="s">
        <v>1822</v>
      </c>
      <c r="D541" s="26" t="s">
        <v>590</v>
      </c>
      <c r="E541" s="26" t="s">
        <v>610</v>
      </c>
      <c r="F541" s="26" t="s">
        <v>329</v>
      </c>
      <c r="G541" s="26" t="s">
        <v>41</v>
      </c>
      <c r="H541" s="26" t="s">
        <v>340</v>
      </c>
      <c r="I541" s="26" t="s">
        <v>340</v>
      </c>
      <c r="J541" s="26" t="s">
        <v>340</v>
      </c>
      <c r="K541" s="26" t="s">
        <v>340</v>
      </c>
      <c r="L541" s="26" t="s">
        <v>340</v>
      </c>
      <c r="M541" s="26" t="s">
        <v>340</v>
      </c>
      <c r="N541" s="26" t="s">
        <v>340</v>
      </c>
      <c r="O541" s="26" t="s">
        <v>340</v>
      </c>
      <c r="P541" s="26" t="s">
        <v>592</v>
      </c>
      <c r="Q541" s="26" t="s">
        <v>340</v>
      </c>
      <c r="R541" s="26" t="s">
        <v>308</v>
      </c>
      <c r="S541" s="26" t="s">
        <v>340</v>
      </c>
      <c r="T541" s="26" t="s">
        <v>340</v>
      </c>
      <c r="U541" s="26" t="s">
        <v>592</v>
      </c>
      <c r="V541" s="26" t="s">
        <v>340</v>
      </c>
      <c r="W541" s="26" t="s">
        <v>340</v>
      </c>
      <c r="X541" s="26" t="s">
        <v>340</v>
      </c>
      <c r="Y541" s="26" t="s">
        <v>340</v>
      </c>
      <c r="Z541" s="26" t="s">
        <v>592</v>
      </c>
      <c r="AA541" s="26" t="s">
        <v>592</v>
      </c>
      <c r="AB541" s="26" t="s">
        <v>592</v>
      </c>
      <c r="AC541" s="26" t="s">
        <v>592</v>
      </c>
      <c r="AD541" s="26" t="s">
        <v>592</v>
      </c>
      <c r="AE541" s="26" t="s">
        <v>592</v>
      </c>
      <c r="AF541" s="26" t="s">
        <v>592</v>
      </c>
      <c r="AG541" s="26" t="s">
        <v>757</v>
      </c>
      <c r="AH541" s="26" t="s">
        <v>592</v>
      </c>
    </row>
    <row r="542" spans="2:34" x14ac:dyDescent="0.45">
      <c r="B542" s="26" t="s">
        <v>2232</v>
      </c>
      <c r="C542" s="26" t="s">
        <v>1824</v>
      </c>
      <c r="D542" s="26" t="s">
        <v>253</v>
      </c>
      <c r="E542" s="26" t="s">
        <v>770</v>
      </c>
      <c r="F542" s="26" t="s">
        <v>327</v>
      </c>
      <c r="G542" s="26" t="s">
        <v>308</v>
      </c>
      <c r="H542" s="26" t="s">
        <v>340</v>
      </c>
      <c r="I542" s="26" t="s">
        <v>340</v>
      </c>
      <c r="J542" s="26" t="s">
        <v>340</v>
      </c>
      <c r="K542" s="26" t="s">
        <v>340</v>
      </c>
      <c r="L542" s="26" t="s">
        <v>340</v>
      </c>
      <c r="M542" s="26" t="s">
        <v>340</v>
      </c>
      <c r="N542" s="26" t="s">
        <v>340</v>
      </c>
      <c r="O542" s="26" t="s">
        <v>340</v>
      </c>
      <c r="P542" s="26" t="s">
        <v>592</v>
      </c>
      <c r="Q542" s="26" t="s">
        <v>340</v>
      </c>
      <c r="R542" s="26" t="s">
        <v>340</v>
      </c>
      <c r="S542" s="26" t="s">
        <v>340</v>
      </c>
      <c r="T542" s="26" t="s">
        <v>340</v>
      </c>
      <c r="U542" s="26" t="s">
        <v>592</v>
      </c>
      <c r="V542" s="26" t="s">
        <v>340</v>
      </c>
      <c r="W542" s="26" t="s">
        <v>340</v>
      </c>
      <c r="X542" s="26" t="s">
        <v>340</v>
      </c>
      <c r="Y542" s="26" t="s">
        <v>340</v>
      </c>
      <c r="Z542" s="26" t="s">
        <v>592</v>
      </c>
      <c r="AA542" s="26" t="s">
        <v>592</v>
      </c>
      <c r="AB542" s="26" t="s">
        <v>592</v>
      </c>
      <c r="AC542" s="26" t="s">
        <v>592</v>
      </c>
      <c r="AD542" s="26" t="s">
        <v>592</v>
      </c>
      <c r="AE542" s="26" t="s">
        <v>592</v>
      </c>
      <c r="AF542" s="26" t="s">
        <v>592</v>
      </c>
      <c r="AG542" s="26" t="s">
        <v>671</v>
      </c>
      <c r="AH542" s="26" t="s">
        <v>592</v>
      </c>
    </row>
    <row r="543" spans="2:34" x14ac:dyDescent="0.45">
      <c r="B543" s="26" t="s">
        <v>2233</v>
      </c>
      <c r="C543" s="26" t="s">
        <v>1826</v>
      </c>
      <c r="D543" s="26" t="s">
        <v>254</v>
      </c>
      <c r="E543" s="26" t="s">
        <v>1204</v>
      </c>
      <c r="F543" s="26" t="s">
        <v>331</v>
      </c>
      <c r="G543" s="26" t="s">
        <v>44</v>
      </c>
      <c r="H543" s="26" t="s">
        <v>340</v>
      </c>
      <c r="I543" s="26" t="s">
        <v>340</v>
      </c>
      <c r="J543" s="26" t="s">
        <v>340</v>
      </c>
      <c r="K543" s="26" t="s">
        <v>340</v>
      </c>
      <c r="L543" s="26" t="s">
        <v>340</v>
      </c>
      <c r="M543" s="26" t="s">
        <v>340</v>
      </c>
      <c r="N543" s="26" t="s">
        <v>340</v>
      </c>
      <c r="O543" s="26" t="s">
        <v>340</v>
      </c>
      <c r="P543" s="26" t="s">
        <v>592</v>
      </c>
      <c r="Q543" s="26" t="s">
        <v>340</v>
      </c>
      <c r="R543" s="26" t="s">
        <v>340</v>
      </c>
      <c r="S543" s="26" t="s">
        <v>340</v>
      </c>
      <c r="T543" s="26" t="s">
        <v>340</v>
      </c>
      <c r="U543" s="26" t="s">
        <v>592</v>
      </c>
      <c r="V543" s="26" t="s">
        <v>340</v>
      </c>
      <c r="W543" s="26" t="s">
        <v>340</v>
      </c>
      <c r="X543" s="26" t="s">
        <v>340</v>
      </c>
      <c r="Y543" s="26" t="s">
        <v>340</v>
      </c>
      <c r="Z543" s="26" t="s">
        <v>592</v>
      </c>
      <c r="AA543" s="26" t="s">
        <v>592</v>
      </c>
      <c r="AB543" s="26" t="s">
        <v>592</v>
      </c>
      <c r="AC543" s="26" t="s">
        <v>592</v>
      </c>
      <c r="AD543" s="26" t="s">
        <v>592</v>
      </c>
      <c r="AE543" s="26" t="s">
        <v>592</v>
      </c>
      <c r="AF543" s="26" t="s">
        <v>592</v>
      </c>
      <c r="AG543" s="26" t="s">
        <v>1005</v>
      </c>
      <c r="AH543" s="26" t="s">
        <v>592</v>
      </c>
    </row>
    <row r="544" spans="2:34" x14ac:dyDescent="0.45">
      <c r="B544" s="26" t="s">
        <v>2057</v>
      </c>
      <c r="C544" s="26" t="s">
        <v>1828</v>
      </c>
      <c r="D544" s="26" t="s">
        <v>588</v>
      </c>
      <c r="E544" s="26" t="s">
        <v>610</v>
      </c>
      <c r="F544" s="26" t="s">
        <v>326</v>
      </c>
      <c r="G544" s="26" t="s">
        <v>43</v>
      </c>
      <c r="H544" s="26" t="s">
        <v>340</v>
      </c>
      <c r="I544" s="26" t="s">
        <v>340</v>
      </c>
      <c r="J544" s="26" t="s">
        <v>340</v>
      </c>
      <c r="K544" s="26" t="s">
        <v>340</v>
      </c>
      <c r="L544" s="26" t="s">
        <v>340</v>
      </c>
      <c r="M544" s="26" t="s">
        <v>340</v>
      </c>
      <c r="N544" s="26" t="s">
        <v>340</v>
      </c>
      <c r="O544" s="26" t="s">
        <v>340</v>
      </c>
      <c r="P544" s="26" t="s">
        <v>592</v>
      </c>
      <c r="Q544" s="26" t="s">
        <v>340</v>
      </c>
      <c r="R544" s="26" t="s">
        <v>340</v>
      </c>
      <c r="S544" s="26" t="s">
        <v>340</v>
      </c>
      <c r="T544" s="26" t="s">
        <v>340</v>
      </c>
      <c r="U544" s="26" t="s">
        <v>592</v>
      </c>
      <c r="V544" s="26" t="s">
        <v>340</v>
      </c>
      <c r="W544" s="26" t="s">
        <v>340</v>
      </c>
      <c r="X544" s="26" t="s">
        <v>340</v>
      </c>
      <c r="Y544" s="26" t="s">
        <v>340</v>
      </c>
      <c r="Z544" s="26" t="s">
        <v>592</v>
      </c>
      <c r="AA544" s="26" t="s">
        <v>592</v>
      </c>
      <c r="AB544" s="26" t="s">
        <v>592</v>
      </c>
      <c r="AC544" s="26" t="s">
        <v>592</v>
      </c>
      <c r="AD544" s="26" t="s">
        <v>592</v>
      </c>
      <c r="AE544" s="26" t="s">
        <v>592</v>
      </c>
      <c r="AF544" s="26" t="s">
        <v>592</v>
      </c>
      <c r="AG544" s="26" t="s">
        <v>886</v>
      </c>
      <c r="AH544" s="26" t="s">
        <v>592</v>
      </c>
    </row>
    <row r="545" spans="2:34" x14ac:dyDescent="0.45">
      <c r="B545" s="26" t="s">
        <v>2234</v>
      </c>
      <c r="C545" s="26" t="s">
        <v>1830</v>
      </c>
      <c r="D545" s="26" t="s">
        <v>242</v>
      </c>
      <c r="E545" s="26" t="s">
        <v>770</v>
      </c>
      <c r="F545" s="26" t="s">
        <v>329</v>
      </c>
      <c r="G545" s="26" t="s">
        <v>44</v>
      </c>
      <c r="H545" s="26" t="s">
        <v>40</v>
      </c>
      <c r="I545" s="26" t="s">
        <v>340</v>
      </c>
      <c r="J545" s="26" t="s">
        <v>340</v>
      </c>
      <c r="K545" s="26" t="s">
        <v>340</v>
      </c>
      <c r="L545" s="26" t="s">
        <v>340</v>
      </c>
      <c r="M545" s="26" t="s">
        <v>340</v>
      </c>
      <c r="N545" s="26" t="s">
        <v>340</v>
      </c>
      <c r="O545" s="26" t="s">
        <v>340</v>
      </c>
      <c r="P545" s="26" t="s">
        <v>592</v>
      </c>
      <c r="Q545" s="26" t="s">
        <v>340</v>
      </c>
      <c r="R545" s="26" t="s">
        <v>41</v>
      </c>
      <c r="S545" s="26" t="s">
        <v>40</v>
      </c>
      <c r="T545" s="26" t="s">
        <v>53</v>
      </c>
      <c r="U545" s="26" t="s">
        <v>788</v>
      </c>
      <c r="V545" s="26" t="s">
        <v>340</v>
      </c>
      <c r="W545" s="26" t="s">
        <v>308</v>
      </c>
      <c r="X545" s="26" t="s">
        <v>340</v>
      </c>
      <c r="Y545" s="26" t="s">
        <v>340</v>
      </c>
      <c r="Z545" s="26" t="s">
        <v>592</v>
      </c>
      <c r="AA545" s="26" t="s">
        <v>592</v>
      </c>
      <c r="AB545" s="26" t="s">
        <v>592</v>
      </c>
      <c r="AC545" s="26" t="s">
        <v>1502</v>
      </c>
      <c r="AD545" s="26" t="s">
        <v>1502</v>
      </c>
      <c r="AE545" s="26" t="s">
        <v>1566</v>
      </c>
      <c r="AF545" s="26" t="s">
        <v>592</v>
      </c>
      <c r="AG545" s="26" t="s">
        <v>827</v>
      </c>
      <c r="AH545" s="26" t="s">
        <v>592</v>
      </c>
    </row>
    <row r="546" spans="2:34" x14ac:dyDescent="0.45">
      <c r="B546" s="26" t="s">
        <v>2235</v>
      </c>
      <c r="C546" s="26" t="s">
        <v>1832</v>
      </c>
      <c r="D546" s="26" t="s">
        <v>264</v>
      </c>
      <c r="E546" s="26" t="s">
        <v>610</v>
      </c>
      <c r="F546" s="26" t="s">
        <v>333</v>
      </c>
      <c r="G546" s="26" t="s">
        <v>308</v>
      </c>
      <c r="H546" s="26" t="s">
        <v>340</v>
      </c>
      <c r="I546" s="26" t="s">
        <v>340</v>
      </c>
      <c r="J546" s="26" t="s">
        <v>340</v>
      </c>
      <c r="K546" s="26" t="s">
        <v>340</v>
      </c>
      <c r="L546" s="26" t="s">
        <v>340</v>
      </c>
      <c r="M546" s="26" t="s">
        <v>340</v>
      </c>
      <c r="N546" s="26" t="s">
        <v>340</v>
      </c>
      <c r="O546" s="26" t="s">
        <v>340</v>
      </c>
      <c r="P546" s="26" t="s">
        <v>592</v>
      </c>
      <c r="Q546" s="26" t="s">
        <v>340</v>
      </c>
      <c r="R546" s="26" t="s">
        <v>340</v>
      </c>
      <c r="S546" s="26" t="s">
        <v>340</v>
      </c>
      <c r="T546" s="26" t="s">
        <v>340</v>
      </c>
      <c r="U546" s="26" t="s">
        <v>592</v>
      </c>
      <c r="V546" s="26" t="s">
        <v>340</v>
      </c>
      <c r="W546" s="26" t="s">
        <v>340</v>
      </c>
      <c r="X546" s="26" t="s">
        <v>340</v>
      </c>
      <c r="Y546" s="26" t="s">
        <v>340</v>
      </c>
      <c r="Z546" s="26" t="s">
        <v>592</v>
      </c>
      <c r="AA546" s="26" t="s">
        <v>592</v>
      </c>
      <c r="AB546" s="26" t="s">
        <v>592</v>
      </c>
      <c r="AC546" s="26" t="s">
        <v>592</v>
      </c>
      <c r="AD546" s="26" t="s">
        <v>592</v>
      </c>
      <c r="AE546" s="26" t="s">
        <v>592</v>
      </c>
      <c r="AF546" s="26" t="s">
        <v>592</v>
      </c>
      <c r="AG546" s="26" t="s">
        <v>1239</v>
      </c>
      <c r="AH546" s="26" t="s">
        <v>592</v>
      </c>
    </row>
    <row r="547" spans="2:34" x14ac:dyDescent="0.45">
      <c r="B547" s="26" t="s">
        <v>2236</v>
      </c>
      <c r="C547" s="26" t="s">
        <v>2005</v>
      </c>
      <c r="D547" s="26" t="s">
        <v>256</v>
      </c>
      <c r="E547" s="26" t="s">
        <v>610</v>
      </c>
      <c r="F547" s="26" t="s">
        <v>333</v>
      </c>
      <c r="G547" s="26" t="s">
        <v>308</v>
      </c>
      <c r="H547" s="26" t="s">
        <v>340</v>
      </c>
      <c r="I547" s="26" t="s">
        <v>340</v>
      </c>
      <c r="J547" s="26" t="s">
        <v>340</v>
      </c>
      <c r="K547" s="26" t="s">
        <v>340</v>
      </c>
      <c r="L547" s="26" t="s">
        <v>340</v>
      </c>
      <c r="M547" s="26" t="s">
        <v>340</v>
      </c>
      <c r="N547" s="26" t="s">
        <v>340</v>
      </c>
      <c r="O547" s="26" t="s">
        <v>340</v>
      </c>
      <c r="P547" s="26" t="s">
        <v>592</v>
      </c>
      <c r="Q547" s="26" t="s">
        <v>340</v>
      </c>
      <c r="R547" s="26" t="s">
        <v>340</v>
      </c>
      <c r="S547" s="26" t="s">
        <v>340</v>
      </c>
      <c r="T547" s="26" t="s">
        <v>340</v>
      </c>
      <c r="U547" s="26" t="s">
        <v>592</v>
      </c>
      <c r="V547" s="26" t="s">
        <v>340</v>
      </c>
      <c r="W547" s="26" t="s">
        <v>340</v>
      </c>
      <c r="X547" s="26" t="s">
        <v>340</v>
      </c>
      <c r="Y547" s="26" t="s">
        <v>340</v>
      </c>
      <c r="Z547" s="26" t="s">
        <v>592</v>
      </c>
      <c r="AA547" s="26" t="s">
        <v>592</v>
      </c>
      <c r="AB547" s="26" t="s">
        <v>592</v>
      </c>
      <c r="AC547" s="26" t="s">
        <v>592</v>
      </c>
      <c r="AD547" s="26" t="s">
        <v>592</v>
      </c>
      <c r="AE547" s="26" t="s">
        <v>592</v>
      </c>
      <c r="AF547" s="26" t="s">
        <v>592</v>
      </c>
      <c r="AG547" s="26" t="s">
        <v>1242</v>
      </c>
      <c r="AH547" s="26" t="s">
        <v>592</v>
      </c>
    </row>
    <row r="548" spans="2:34" x14ac:dyDescent="0.45">
      <c r="B548" s="26" t="s">
        <v>2237</v>
      </c>
      <c r="C548" s="26" t="s">
        <v>1834</v>
      </c>
      <c r="D548" s="26" t="s">
        <v>265</v>
      </c>
      <c r="E548" s="26" t="s">
        <v>770</v>
      </c>
      <c r="F548" s="26" t="s">
        <v>331</v>
      </c>
      <c r="G548" s="26" t="s">
        <v>42</v>
      </c>
      <c r="H548" s="26" t="s">
        <v>340</v>
      </c>
      <c r="I548" s="26" t="s">
        <v>340</v>
      </c>
      <c r="J548" s="26" t="s">
        <v>340</v>
      </c>
      <c r="K548" s="26" t="s">
        <v>340</v>
      </c>
      <c r="L548" s="26" t="s">
        <v>340</v>
      </c>
      <c r="M548" s="26" t="s">
        <v>340</v>
      </c>
      <c r="N548" s="26" t="s">
        <v>340</v>
      </c>
      <c r="O548" s="26" t="s">
        <v>340</v>
      </c>
      <c r="P548" s="26" t="s">
        <v>592</v>
      </c>
      <c r="Q548" s="26" t="s">
        <v>340</v>
      </c>
      <c r="R548" s="26" t="s">
        <v>308</v>
      </c>
      <c r="S548" s="26" t="s">
        <v>340</v>
      </c>
      <c r="T548" s="26" t="s">
        <v>340</v>
      </c>
      <c r="U548" s="26" t="s">
        <v>592</v>
      </c>
      <c r="V548" s="26" t="s">
        <v>340</v>
      </c>
      <c r="W548" s="26" t="s">
        <v>340</v>
      </c>
      <c r="X548" s="26" t="s">
        <v>340</v>
      </c>
      <c r="Y548" s="26" t="s">
        <v>340</v>
      </c>
      <c r="Z548" s="26" t="s">
        <v>592</v>
      </c>
      <c r="AA548" s="26" t="s">
        <v>592</v>
      </c>
      <c r="AB548" s="26" t="s">
        <v>592</v>
      </c>
      <c r="AC548" s="26" t="s">
        <v>592</v>
      </c>
      <c r="AD548" s="26" t="s">
        <v>592</v>
      </c>
      <c r="AE548" s="26" t="s">
        <v>592</v>
      </c>
      <c r="AF548" s="26" t="s">
        <v>592</v>
      </c>
      <c r="AG548" s="26" t="s">
        <v>689</v>
      </c>
      <c r="AH548" s="26" t="s">
        <v>592</v>
      </c>
    </row>
    <row r="549" spans="2:34" x14ac:dyDescent="0.45">
      <c r="B549" s="26" t="s">
        <v>2750</v>
      </c>
      <c r="C549" s="26" t="s">
        <v>2008</v>
      </c>
      <c r="D549" s="26" t="s">
        <v>266</v>
      </c>
      <c r="E549" s="26" t="s">
        <v>617</v>
      </c>
      <c r="F549" s="26" t="s">
        <v>329</v>
      </c>
      <c r="G549" s="26" t="s">
        <v>308</v>
      </c>
      <c r="H549" s="26" t="s">
        <v>340</v>
      </c>
      <c r="I549" s="26" t="s">
        <v>340</v>
      </c>
      <c r="J549" s="26" t="s">
        <v>340</v>
      </c>
      <c r="K549" s="26" t="s">
        <v>340</v>
      </c>
      <c r="L549" s="26" t="s">
        <v>340</v>
      </c>
      <c r="M549" s="26" t="s">
        <v>340</v>
      </c>
      <c r="N549" s="26" t="s">
        <v>340</v>
      </c>
      <c r="O549" s="26" t="s">
        <v>340</v>
      </c>
      <c r="P549" s="26" t="s">
        <v>592</v>
      </c>
      <c r="Q549" s="26" t="s">
        <v>340</v>
      </c>
      <c r="R549" s="26" t="s">
        <v>340</v>
      </c>
      <c r="S549" s="26" t="s">
        <v>340</v>
      </c>
      <c r="T549" s="26" t="s">
        <v>340</v>
      </c>
      <c r="U549" s="26" t="s">
        <v>592</v>
      </c>
      <c r="V549" s="26" t="s">
        <v>340</v>
      </c>
      <c r="W549" s="26" t="s">
        <v>340</v>
      </c>
      <c r="X549" s="26" t="s">
        <v>340</v>
      </c>
      <c r="Y549" s="26" t="s">
        <v>340</v>
      </c>
      <c r="Z549" s="26" t="s">
        <v>592</v>
      </c>
      <c r="AA549" s="26" t="s">
        <v>592</v>
      </c>
      <c r="AB549" s="26" t="s">
        <v>592</v>
      </c>
      <c r="AC549" s="26" t="s">
        <v>592</v>
      </c>
      <c r="AD549" s="26" t="s">
        <v>592</v>
      </c>
      <c r="AE549" s="26" t="s">
        <v>592</v>
      </c>
      <c r="AF549" s="26" t="s">
        <v>592</v>
      </c>
      <c r="AG549" s="26" t="s">
        <v>823</v>
      </c>
      <c r="AH549" s="26" t="s">
        <v>592</v>
      </c>
    </row>
    <row r="550" spans="2:34" x14ac:dyDescent="0.45">
      <c r="B550" s="26" t="s">
        <v>2751</v>
      </c>
      <c r="C550" s="26" t="s">
        <v>2225</v>
      </c>
      <c r="D550" s="26" t="s">
        <v>259</v>
      </c>
      <c r="E550" s="26" t="s">
        <v>610</v>
      </c>
      <c r="F550" s="26" t="s">
        <v>327</v>
      </c>
      <c r="G550" s="26" t="s">
        <v>40</v>
      </c>
      <c r="H550" s="26" t="s">
        <v>340</v>
      </c>
      <c r="I550" s="26" t="s">
        <v>340</v>
      </c>
      <c r="J550" s="26" t="s">
        <v>340</v>
      </c>
      <c r="K550" s="26" t="s">
        <v>340</v>
      </c>
      <c r="L550" s="26" t="s">
        <v>340</v>
      </c>
      <c r="M550" s="26" t="s">
        <v>340</v>
      </c>
      <c r="N550" s="26" t="s">
        <v>340</v>
      </c>
      <c r="O550" s="26" t="s">
        <v>340</v>
      </c>
      <c r="P550" s="26" t="s">
        <v>592</v>
      </c>
      <c r="Q550" s="26" t="s">
        <v>340</v>
      </c>
      <c r="R550" s="26" t="s">
        <v>340</v>
      </c>
      <c r="S550" s="26" t="s">
        <v>340</v>
      </c>
      <c r="T550" s="26" t="s">
        <v>340</v>
      </c>
      <c r="U550" s="26" t="s">
        <v>592</v>
      </c>
      <c r="V550" s="26" t="s">
        <v>340</v>
      </c>
      <c r="W550" s="26" t="s">
        <v>340</v>
      </c>
      <c r="X550" s="26" t="s">
        <v>340</v>
      </c>
      <c r="Y550" s="26" t="s">
        <v>340</v>
      </c>
      <c r="Z550" s="26" t="s">
        <v>592</v>
      </c>
      <c r="AA550" s="26" t="s">
        <v>592</v>
      </c>
      <c r="AB550" s="26" t="s">
        <v>592</v>
      </c>
      <c r="AC550" s="26" t="s">
        <v>592</v>
      </c>
      <c r="AD550" s="26" t="s">
        <v>592</v>
      </c>
      <c r="AE550" s="26" t="s">
        <v>592</v>
      </c>
      <c r="AF550" s="26" t="s">
        <v>592</v>
      </c>
      <c r="AG550" s="26" t="s">
        <v>835</v>
      </c>
      <c r="AH550" s="26" t="s">
        <v>592</v>
      </c>
    </row>
    <row r="551" spans="2:34" x14ac:dyDescent="0.45">
      <c r="B551" s="26" t="s">
        <v>2752</v>
      </c>
      <c r="C551" s="26" t="s">
        <v>1836</v>
      </c>
      <c r="D551" s="26" t="s">
        <v>251</v>
      </c>
      <c r="E551" s="26" t="s">
        <v>617</v>
      </c>
      <c r="F551" s="26" t="s">
        <v>337</v>
      </c>
      <c r="G551" s="26" t="s">
        <v>40</v>
      </c>
      <c r="H551" s="26" t="s">
        <v>340</v>
      </c>
      <c r="I551" s="26" t="s">
        <v>340</v>
      </c>
      <c r="J551" s="26" t="s">
        <v>340</v>
      </c>
      <c r="K551" s="26" t="s">
        <v>340</v>
      </c>
      <c r="L551" s="26" t="s">
        <v>340</v>
      </c>
      <c r="M551" s="26" t="s">
        <v>340</v>
      </c>
      <c r="N551" s="26" t="s">
        <v>340</v>
      </c>
      <c r="O551" s="26" t="s">
        <v>340</v>
      </c>
      <c r="P551" s="26" t="s">
        <v>592</v>
      </c>
      <c r="Q551" s="26" t="s">
        <v>340</v>
      </c>
      <c r="R551" s="26" t="s">
        <v>340</v>
      </c>
      <c r="S551" s="26" t="s">
        <v>340</v>
      </c>
      <c r="T551" s="26" t="s">
        <v>340</v>
      </c>
      <c r="U551" s="26" t="s">
        <v>592</v>
      </c>
      <c r="V551" s="26" t="s">
        <v>340</v>
      </c>
      <c r="W551" s="26" t="s">
        <v>340</v>
      </c>
      <c r="X551" s="26" t="s">
        <v>340</v>
      </c>
      <c r="Y551" s="26" t="s">
        <v>340</v>
      </c>
      <c r="Z551" s="26" t="s">
        <v>592</v>
      </c>
      <c r="AA551" s="26" t="s">
        <v>592</v>
      </c>
      <c r="AB551" s="26" t="s">
        <v>592</v>
      </c>
      <c r="AC551" s="26" t="s">
        <v>592</v>
      </c>
      <c r="AD551" s="26" t="s">
        <v>592</v>
      </c>
      <c r="AE551" s="26" t="s">
        <v>592</v>
      </c>
      <c r="AF551" s="26" t="s">
        <v>592</v>
      </c>
      <c r="AG551" s="26" t="s">
        <v>1091</v>
      </c>
      <c r="AH551" s="26" t="s">
        <v>592</v>
      </c>
    </row>
    <row r="552" spans="2:34" x14ac:dyDescent="0.45">
      <c r="B552" s="26" t="s">
        <v>2753</v>
      </c>
      <c r="C552" s="26" t="s">
        <v>2754</v>
      </c>
      <c r="D552" s="26" t="s">
        <v>251</v>
      </c>
      <c r="E552" s="26" t="s">
        <v>617</v>
      </c>
      <c r="F552" s="26" t="s">
        <v>325</v>
      </c>
      <c r="G552" s="26" t="s">
        <v>308</v>
      </c>
      <c r="H552" s="26" t="s">
        <v>340</v>
      </c>
      <c r="I552" s="26" t="s">
        <v>340</v>
      </c>
      <c r="J552" s="26" t="s">
        <v>340</v>
      </c>
      <c r="K552" s="26" t="s">
        <v>340</v>
      </c>
      <c r="L552" s="26" t="s">
        <v>340</v>
      </c>
      <c r="M552" s="26" t="s">
        <v>340</v>
      </c>
      <c r="N552" s="26" t="s">
        <v>340</v>
      </c>
      <c r="O552" s="26" t="s">
        <v>340</v>
      </c>
      <c r="P552" s="26" t="s">
        <v>592</v>
      </c>
      <c r="Q552" s="26" t="s">
        <v>340</v>
      </c>
      <c r="R552" s="26" t="s">
        <v>340</v>
      </c>
      <c r="S552" s="26" t="s">
        <v>340</v>
      </c>
      <c r="T552" s="26" t="s">
        <v>340</v>
      </c>
      <c r="U552" s="26" t="s">
        <v>592</v>
      </c>
      <c r="V552" s="26" t="s">
        <v>340</v>
      </c>
      <c r="W552" s="26" t="s">
        <v>340</v>
      </c>
      <c r="X552" s="26" t="s">
        <v>340</v>
      </c>
      <c r="Y552" s="26" t="s">
        <v>340</v>
      </c>
      <c r="Z552" s="26" t="s">
        <v>592</v>
      </c>
      <c r="AA552" s="26" t="s">
        <v>592</v>
      </c>
      <c r="AB552" s="26" t="s">
        <v>592</v>
      </c>
      <c r="AC552" s="26" t="s">
        <v>592</v>
      </c>
      <c r="AD552" s="26" t="s">
        <v>592</v>
      </c>
      <c r="AE552" s="26" t="s">
        <v>592</v>
      </c>
      <c r="AF552" s="26" t="s">
        <v>592</v>
      </c>
      <c r="AG552" s="26" t="s">
        <v>1044</v>
      </c>
      <c r="AH552" s="26" t="s">
        <v>592</v>
      </c>
    </row>
    <row r="553" spans="2:34" x14ac:dyDescent="0.45">
      <c r="B553" s="26" t="s">
        <v>2755</v>
      </c>
      <c r="C553" s="26" t="s">
        <v>2228</v>
      </c>
      <c r="D553" s="26" t="s">
        <v>266</v>
      </c>
      <c r="E553" s="26" t="s">
        <v>617</v>
      </c>
      <c r="F553" s="26" t="s">
        <v>331</v>
      </c>
      <c r="G553" s="26" t="s">
        <v>308</v>
      </c>
      <c r="H553" s="26" t="s">
        <v>340</v>
      </c>
      <c r="I553" s="26" t="s">
        <v>340</v>
      </c>
      <c r="J553" s="26" t="s">
        <v>340</v>
      </c>
      <c r="K553" s="26" t="s">
        <v>340</v>
      </c>
      <c r="L553" s="26" t="s">
        <v>340</v>
      </c>
      <c r="M553" s="26" t="s">
        <v>340</v>
      </c>
      <c r="N553" s="26" t="s">
        <v>340</v>
      </c>
      <c r="O553" s="26" t="s">
        <v>340</v>
      </c>
      <c r="P553" s="26" t="s">
        <v>592</v>
      </c>
      <c r="Q553" s="26" t="s">
        <v>340</v>
      </c>
      <c r="R553" s="26" t="s">
        <v>340</v>
      </c>
      <c r="S553" s="26" t="s">
        <v>340</v>
      </c>
      <c r="T553" s="26" t="s">
        <v>340</v>
      </c>
      <c r="U553" s="26" t="s">
        <v>592</v>
      </c>
      <c r="V553" s="26" t="s">
        <v>340</v>
      </c>
      <c r="W553" s="26" t="s">
        <v>340</v>
      </c>
      <c r="X553" s="26" t="s">
        <v>340</v>
      </c>
      <c r="Y553" s="26" t="s">
        <v>340</v>
      </c>
      <c r="Z553" s="26" t="s">
        <v>592</v>
      </c>
      <c r="AA553" s="26" t="s">
        <v>592</v>
      </c>
      <c r="AB553" s="26" t="s">
        <v>592</v>
      </c>
      <c r="AC553" s="26" t="s">
        <v>592</v>
      </c>
      <c r="AD553" s="26" t="s">
        <v>592</v>
      </c>
      <c r="AE553" s="26" t="s">
        <v>592</v>
      </c>
      <c r="AF553" s="26" t="s">
        <v>592</v>
      </c>
      <c r="AG553" s="26" t="s">
        <v>735</v>
      </c>
      <c r="AH553" s="26" t="s">
        <v>592</v>
      </c>
    </row>
    <row r="554" spans="2:34" x14ac:dyDescent="0.45">
      <c r="B554" s="26" t="s">
        <v>2756</v>
      </c>
      <c r="C554" s="26" t="s">
        <v>1838</v>
      </c>
      <c r="D554" s="26" t="s">
        <v>267</v>
      </c>
      <c r="E554" s="26" t="s">
        <v>770</v>
      </c>
      <c r="F554" s="26" t="s">
        <v>329</v>
      </c>
      <c r="G554" s="26" t="s">
        <v>44</v>
      </c>
      <c r="H554" s="26" t="s">
        <v>340</v>
      </c>
      <c r="I554" s="26" t="s">
        <v>340</v>
      </c>
      <c r="J554" s="26" t="s">
        <v>340</v>
      </c>
      <c r="K554" s="26" t="s">
        <v>340</v>
      </c>
      <c r="L554" s="26" t="s">
        <v>340</v>
      </c>
      <c r="M554" s="26" t="s">
        <v>340</v>
      </c>
      <c r="N554" s="26" t="s">
        <v>340</v>
      </c>
      <c r="O554" s="26" t="s">
        <v>340</v>
      </c>
      <c r="P554" s="26" t="s">
        <v>592</v>
      </c>
      <c r="Q554" s="26" t="s">
        <v>340</v>
      </c>
      <c r="R554" s="26" t="s">
        <v>340</v>
      </c>
      <c r="S554" s="26" t="s">
        <v>340</v>
      </c>
      <c r="T554" s="26" t="s">
        <v>340</v>
      </c>
      <c r="U554" s="26" t="s">
        <v>592</v>
      </c>
      <c r="V554" s="26" t="s">
        <v>340</v>
      </c>
      <c r="W554" s="26" t="s">
        <v>340</v>
      </c>
      <c r="X554" s="26" t="s">
        <v>340</v>
      </c>
      <c r="Y554" s="26" t="s">
        <v>340</v>
      </c>
      <c r="Z554" s="26" t="s">
        <v>592</v>
      </c>
      <c r="AA554" s="26" t="s">
        <v>592</v>
      </c>
      <c r="AB554" s="26" t="s">
        <v>592</v>
      </c>
      <c r="AC554" s="26" t="s">
        <v>592</v>
      </c>
      <c r="AD554" s="26" t="s">
        <v>592</v>
      </c>
      <c r="AE554" s="26" t="s">
        <v>592</v>
      </c>
      <c r="AF554" s="26" t="s">
        <v>592</v>
      </c>
      <c r="AG554" s="26" t="s">
        <v>787</v>
      </c>
      <c r="AH554" s="26" t="s">
        <v>592</v>
      </c>
    </row>
    <row r="555" spans="2:34" x14ac:dyDescent="0.45">
      <c r="B555" s="26" t="s">
        <v>2757</v>
      </c>
      <c r="C555" s="26" t="s">
        <v>1840</v>
      </c>
      <c r="D555" s="26" t="s">
        <v>252</v>
      </c>
      <c r="E555" s="26" t="s">
        <v>770</v>
      </c>
      <c r="F555" s="26" t="s">
        <v>326</v>
      </c>
      <c r="G555" s="26" t="s">
        <v>53</v>
      </c>
      <c r="H555" s="26" t="s">
        <v>340</v>
      </c>
      <c r="I555" s="26" t="s">
        <v>340</v>
      </c>
      <c r="J555" s="26" t="s">
        <v>340</v>
      </c>
      <c r="K555" s="26" t="s">
        <v>340</v>
      </c>
      <c r="L555" s="26" t="s">
        <v>340</v>
      </c>
      <c r="M555" s="26" t="s">
        <v>340</v>
      </c>
      <c r="N555" s="26" t="s">
        <v>340</v>
      </c>
      <c r="O555" s="26" t="s">
        <v>340</v>
      </c>
      <c r="P555" s="26" t="s">
        <v>592</v>
      </c>
      <c r="Q555" s="26" t="s">
        <v>340</v>
      </c>
      <c r="R555" s="26" t="s">
        <v>340</v>
      </c>
      <c r="S555" s="26" t="s">
        <v>340</v>
      </c>
      <c r="T555" s="26" t="s">
        <v>340</v>
      </c>
      <c r="U555" s="26" t="s">
        <v>592</v>
      </c>
      <c r="V555" s="26" t="s">
        <v>340</v>
      </c>
      <c r="W555" s="26" t="s">
        <v>340</v>
      </c>
      <c r="X555" s="26" t="s">
        <v>340</v>
      </c>
      <c r="Y555" s="26" t="s">
        <v>340</v>
      </c>
      <c r="Z555" s="26" t="s">
        <v>592</v>
      </c>
      <c r="AA555" s="26" t="s">
        <v>592</v>
      </c>
      <c r="AB555" s="26" t="s">
        <v>592</v>
      </c>
      <c r="AC555" s="26" t="s">
        <v>592</v>
      </c>
      <c r="AD555" s="26" t="s">
        <v>592</v>
      </c>
      <c r="AE555" s="26" t="s">
        <v>592</v>
      </c>
      <c r="AF555" s="26" t="s">
        <v>592</v>
      </c>
      <c r="AG555" s="26" t="s">
        <v>1046</v>
      </c>
      <c r="AH555" s="26" t="s">
        <v>592</v>
      </c>
    </row>
    <row r="556" spans="2:34" x14ac:dyDescent="0.45">
      <c r="B556" s="26" t="s">
        <v>2067</v>
      </c>
      <c r="C556" s="26" t="s">
        <v>1842</v>
      </c>
      <c r="D556" s="26" t="s">
        <v>246</v>
      </c>
      <c r="E556" s="26" t="s">
        <v>770</v>
      </c>
      <c r="F556" s="26" t="s">
        <v>336</v>
      </c>
      <c r="G556" s="26" t="s">
        <v>40</v>
      </c>
      <c r="H556" s="26" t="s">
        <v>340</v>
      </c>
      <c r="I556" s="26" t="s">
        <v>340</v>
      </c>
      <c r="J556" s="26" t="s">
        <v>340</v>
      </c>
      <c r="K556" s="26" t="s">
        <v>340</v>
      </c>
      <c r="L556" s="26" t="s">
        <v>340</v>
      </c>
      <c r="M556" s="26" t="s">
        <v>340</v>
      </c>
      <c r="N556" s="26" t="s">
        <v>340</v>
      </c>
      <c r="O556" s="26" t="s">
        <v>340</v>
      </c>
      <c r="P556" s="26" t="s">
        <v>592</v>
      </c>
      <c r="Q556" s="26" t="s">
        <v>340</v>
      </c>
      <c r="R556" s="26" t="s">
        <v>340</v>
      </c>
      <c r="S556" s="26" t="s">
        <v>340</v>
      </c>
      <c r="T556" s="26" t="s">
        <v>340</v>
      </c>
      <c r="U556" s="26" t="s">
        <v>592</v>
      </c>
      <c r="V556" s="26" t="s">
        <v>340</v>
      </c>
      <c r="W556" s="26" t="s">
        <v>340</v>
      </c>
      <c r="X556" s="26" t="s">
        <v>340</v>
      </c>
      <c r="Y556" s="26" t="s">
        <v>340</v>
      </c>
      <c r="Z556" s="26" t="s">
        <v>592</v>
      </c>
      <c r="AA556" s="26" t="s">
        <v>592</v>
      </c>
      <c r="AB556" s="26" t="s">
        <v>592</v>
      </c>
      <c r="AC556" s="26" t="s">
        <v>592</v>
      </c>
      <c r="AD556" s="26" t="s">
        <v>592</v>
      </c>
      <c r="AE556" s="26" t="s">
        <v>592</v>
      </c>
      <c r="AF556" s="26" t="s">
        <v>592</v>
      </c>
      <c r="AG556" s="26" t="s">
        <v>919</v>
      </c>
      <c r="AH556" s="26" t="s">
        <v>592</v>
      </c>
    </row>
    <row r="557" spans="2:34" x14ac:dyDescent="0.45">
      <c r="B557" s="26" t="s">
        <v>2320</v>
      </c>
      <c r="C557" s="26" t="s">
        <v>1741</v>
      </c>
      <c r="D557" s="26" t="s">
        <v>250</v>
      </c>
      <c r="E557" s="26" t="s">
        <v>670</v>
      </c>
      <c r="F557" s="26" t="s">
        <v>336</v>
      </c>
      <c r="G557" s="26" t="s">
        <v>40</v>
      </c>
      <c r="H557" s="26" t="s">
        <v>340</v>
      </c>
      <c r="I557" s="26" t="s">
        <v>340</v>
      </c>
      <c r="J557" s="26" t="s">
        <v>340</v>
      </c>
      <c r="K557" s="26" t="s">
        <v>340</v>
      </c>
      <c r="L557" s="26" t="s">
        <v>340</v>
      </c>
      <c r="M557" s="26" t="s">
        <v>340</v>
      </c>
      <c r="N557" s="26" t="s">
        <v>42</v>
      </c>
      <c r="O557" s="26" t="s">
        <v>2758</v>
      </c>
      <c r="P557" s="26" t="s">
        <v>2759</v>
      </c>
      <c r="Q557" s="26" t="s">
        <v>340</v>
      </c>
      <c r="R557" s="26" t="s">
        <v>340</v>
      </c>
      <c r="S557" s="26" t="s">
        <v>340</v>
      </c>
      <c r="T557" s="26" t="s">
        <v>340</v>
      </c>
      <c r="U557" s="26" t="s">
        <v>592</v>
      </c>
      <c r="V557" s="26" t="s">
        <v>340</v>
      </c>
      <c r="W557" s="26" t="s">
        <v>340</v>
      </c>
      <c r="X557" s="26" t="s">
        <v>340</v>
      </c>
      <c r="Y557" s="26" t="s">
        <v>340</v>
      </c>
      <c r="Z557" s="26" t="s">
        <v>592</v>
      </c>
      <c r="AA557" s="26" t="s">
        <v>592</v>
      </c>
      <c r="AB557" s="26" t="s">
        <v>1183</v>
      </c>
      <c r="AC557" s="26" t="s">
        <v>2018</v>
      </c>
      <c r="AD557" s="26" t="s">
        <v>2018</v>
      </c>
      <c r="AE557" s="26" t="s">
        <v>2018</v>
      </c>
      <c r="AF557" s="26" t="s">
        <v>592</v>
      </c>
      <c r="AG557" s="26" t="s">
        <v>613</v>
      </c>
      <c r="AH557" s="26" t="s">
        <v>592</v>
      </c>
    </row>
    <row r="558" spans="2:34" x14ac:dyDescent="0.45">
      <c r="B558" s="26" t="s">
        <v>2760</v>
      </c>
      <c r="C558" s="26" t="s">
        <v>1846</v>
      </c>
      <c r="D558" s="26" t="s">
        <v>237</v>
      </c>
      <c r="E558" s="26" t="s">
        <v>770</v>
      </c>
      <c r="F558" s="26" t="s">
        <v>335</v>
      </c>
      <c r="G558" s="26" t="s">
        <v>43</v>
      </c>
      <c r="H558" s="26" t="s">
        <v>53</v>
      </c>
      <c r="I558" s="26" t="s">
        <v>340</v>
      </c>
      <c r="J558" s="26" t="s">
        <v>340</v>
      </c>
      <c r="K558" s="26" t="s">
        <v>340</v>
      </c>
      <c r="L558" s="26" t="s">
        <v>340</v>
      </c>
      <c r="M558" s="26" t="s">
        <v>340</v>
      </c>
      <c r="N558" s="26" t="s">
        <v>340</v>
      </c>
      <c r="O558" s="26" t="s">
        <v>340</v>
      </c>
      <c r="P558" s="26" t="s">
        <v>592</v>
      </c>
      <c r="Q558" s="26" t="s">
        <v>340</v>
      </c>
      <c r="R558" s="26" t="s">
        <v>40</v>
      </c>
      <c r="S558" s="26" t="s">
        <v>308</v>
      </c>
      <c r="T558" s="26" t="s">
        <v>1847</v>
      </c>
      <c r="U558" s="26" t="s">
        <v>1848</v>
      </c>
      <c r="V558" s="26" t="s">
        <v>340</v>
      </c>
      <c r="W558" s="26" t="s">
        <v>340</v>
      </c>
      <c r="X558" s="26" t="s">
        <v>340</v>
      </c>
      <c r="Y558" s="26" t="s">
        <v>340</v>
      </c>
      <c r="Z558" s="26" t="s">
        <v>592</v>
      </c>
      <c r="AA558" s="26" t="s">
        <v>592</v>
      </c>
      <c r="AB558" s="26" t="s">
        <v>1183</v>
      </c>
      <c r="AC558" s="26" t="s">
        <v>1555</v>
      </c>
      <c r="AD558" s="26" t="s">
        <v>1555</v>
      </c>
      <c r="AE558" s="26" t="s">
        <v>592</v>
      </c>
      <c r="AF558" s="26" t="s">
        <v>592</v>
      </c>
      <c r="AG558" s="26" t="s">
        <v>1053</v>
      </c>
      <c r="AH558" s="26" t="s">
        <v>592</v>
      </c>
    </row>
    <row r="559" spans="2:34" x14ac:dyDescent="0.45">
      <c r="B559" s="26" t="s">
        <v>54</v>
      </c>
      <c r="C559" s="26" t="s">
        <v>593</v>
      </c>
      <c r="D559" s="26" t="s">
        <v>55</v>
      </c>
      <c r="E559" s="26" t="s">
        <v>594</v>
      </c>
      <c r="F559" s="26" t="s">
        <v>595</v>
      </c>
      <c r="G559" s="26" t="s">
        <v>56</v>
      </c>
      <c r="H559" s="26" t="s">
        <v>596</v>
      </c>
      <c r="I559" s="26" t="s">
        <v>64</v>
      </c>
      <c r="J559" s="26" t="s">
        <v>65</v>
      </c>
      <c r="K559" s="26" t="s">
        <v>58</v>
      </c>
      <c r="L559" s="26" t="s">
        <v>66</v>
      </c>
      <c r="M559" s="26" t="s">
        <v>67</v>
      </c>
      <c r="N559" s="26" t="s">
        <v>65</v>
      </c>
      <c r="O559" s="26" t="s">
        <v>58</v>
      </c>
      <c r="P559" s="26" t="s">
        <v>69</v>
      </c>
      <c r="Q559" s="26" t="s">
        <v>66</v>
      </c>
      <c r="R559" s="26" t="s">
        <v>597</v>
      </c>
      <c r="S559" s="26" t="s">
        <v>598</v>
      </c>
      <c r="T559" s="26" t="s">
        <v>58</v>
      </c>
      <c r="U559" s="26" t="s">
        <v>599</v>
      </c>
      <c r="V559" s="26" t="s">
        <v>66</v>
      </c>
      <c r="W559" s="26" t="s">
        <v>157</v>
      </c>
      <c r="X559" s="26" t="s">
        <v>62</v>
      </c>
      <c r="Y559" s="26" t="s">
        <v>66</v>
      </c>
      <c r="Z559" s="26" t="s">
        <v>147</v>
      </c>
      <c r="AA559" s="26" t="s">
        <v>600</v>
      </c>
      <c r="AB559" s="26" t="s">
        <v>601</v>
      </c>
      <c r="AC559" s="26" t="s">
        <v>602</v>
      </c>
      <c r="AD559" s="26" t="s">
        <v>603</v>
      </c>
      <c r="AE559" s="26" t="s">
        <v>604</v>
      </c>
      <c r="AF559" s="26" t="s">
        <v>605</v>
      </c>
      <c r="AG559" s="26" t="s">
        <v>606</v>
      </c>
      <c r="AH559" s="26" t="s">
        <v>607</v>
      </c>
    </row>
    <row r="560" spans="2:34" x14ac:dyDescent="0.45">
      <c r="B560" s="26" t="s">
        <v>2761</v>
      </c>
      <c r="C560" s="26" t="s">
        <v>1850</v>
      </c>
      <c r="D560" s="26" t="s">
        <v>585</v>
      </c>
      <c r="E560" s="26" t="s">
        <v>610</v>
      </c>
      <c r="F560" s="26" t="s">
        <v>329</v>
      </c>
      <c r="G560" s="26" t="s">
        <v>53</v>
      </c>
      <c r="H560" s="26" t="s">
        <v>340</v>
      </c>
      <c r="I560" s="26" t="s">
        <v>340</v>
      </c>
      <c r="J560" s="26" t="s">
        <v>340</v>
      </c>
      <c r="K560" s="26" t="s">
        <v>340</v>
      </c>
      <c r="L560" s="26" t="s">
        <v>340</v>
      </c>
      <c r="M560" s="26" t="s">
        <v>340</v>
      </c>
      <c r="N560" s="26" t="s">
        <v>40</v>
      </c>
      <c r="O560" s="26" t="s">
        <v>42</v>
      </c>
      <c r="P560" s="26" t="s">
        <v>1059</v>
      </c>
      <c r="Q560" s="26" t="s">
        <v>340</v>
      </c>
      <c r="R560" s="26" t="s">
        <v>340</v>
      </c>
      <c r="S560" s="26" t="s">
        <v>340</v>
      </c>
      <c r="T560" s="26" t="s">
        <v>340</v>
      </c>
      <c r="U560" s="26" t="s">
        <v>592</v>
      </c>
      <c r="V560" s="26" t="s">
        <v>340</v>
      </c>
      <c r="W560" s="26" t="s">
        <v>308</v>
      </c>
      <c r="X560" s="26" t="s">
        <v>308</v>
      </c>
      <c r="Y560" s="26" t="s">
        <v>340</v>
      </c>
      <c r="Z560" s="26" t="s">
        <v>592</v>
      </c>
      <c r="AA560" s="26" t="s">
        <v>592</v>
      </c>
      <c r="AB560" s="26" t="s">
        <v>660</v>
      </c>
      <c r="AC560" s="26" t="s">
        <v>1851</v>
      </c>
      <c r="AD560" s="26" t="s">
        <v>1852</v>
      </c>
      <c r="AE560" s="26" t="s">
        <v>1851</v>
      </c>
      <c r="AF560" s="26" t="s">
        <v>592</v>
      </c>
      <c r="AG560" s="26" t="s">
        <v>1246</v>
      </c>
      <c r="AH560" s="26" t="s">
        <v>592</v>
      </c>
    </row>
    <row r="561" spans="2:34" x14ac:dyDescent="0.45">
      <c r="B561" s="26" t="s">
        <v>2762</v>
      </c>
      <c r="C561" s="26" t="s">
        <v>1854</v>
      </c>
      <c r="D561" s="26" t="s">
        <v>1558</v>
      </c>
      <c r="E561" s="26" t="s">
        <v>610</v>
      </c>
      <c r="F561" s="26" t="s">
        <v>327</v>
      </c>
      <c r="G561" s="26" t="s">
        <v>40</v>
      </c>
      <c r="H561" s="26" t="s">
        <v>340</v>
      </c>
      <c r="I561" s="26" t="s">
        <v>340</v>
      </c>
      <c r="J561" s="26" t="s">
        <v>340</v>
      </c>
      <c r="K561" s="26" t="s">
        <v>340</v>
      </c>
      <c r="L561" s="26" t="s">
        <v>340</v>
      </c>
      <c r="M561" s="26" t="s">
        <v>340</v>
      </c>
      <c r="N561" s="26" t="s">
        <v>340</v>
      </c>
      <c r="O561" s="26" t="s">
        <v>340</v>
      </c>
      <c r="P561" s="26" t="s">
        <v>592</v>
      </c>
      <c r="Q561" s="26" t="s">
        <v>340</v>
      </c>
      <c r="R561" s="26" t="s">
        <v>340</v>
      </c>
      <c r="S561" s="26" t="s">
        <v>340</v>
      </c>
      <c r="T561" s="26" t="s">
        <v>340</v>
      </c>
      <c r="U561" s="26" t="s">
        <v>592</v>
      </c>
      <c r="V561" s="26" t="s">
        <v>340</v>
      </c>
      <c r="W561" s="26" t="s">
        <v>308</v>
      </c>
      <c r="X561" s="26" t="s">
        <v>308</v>
      </c>
      <c r="Y561" s="26" t="s">
        <v>340</v>
      </c>
      <c r="Z561" s="26" t="s">
        <v>592</v>
      </c>
      <c r="AA561" s="26" t="s">
        <v>592</v>
      </c>
      <c r="AB561" s="26" t="s">
        <v>660</v>
      </c>
      <c r="AC561" s="26" t="s">
        <v>1855</v>
      </c>
      <c r="AD561" s="26" t="s">
        <v>1856</v>
      </c>
      <c r="AE561" s="26" t="s">
        <v>1855</v>
      </c>
      <c r="AF561" s="26" t="s">
        <v>592</v>
      </c>
      <c r="AG561" s="26" t="s">
        <v>1250</v>
      </c>
      <c r="AH561" s="26" t="s">
        <v>592</v>
      </c>
    </row>
    <row r="562" spans="2:34" x14ac:dyDescent="0.45">
      <c r="B562" s="26" t="s">
        <v>2763</v>
      </c>
      <c r="C562" s="26" t="s">
        <v>1733</v>
      </c>
      <c r="D562" s="26" t="s">
        <v>264</v>
      </c>
      <c r="E562" s="26" t="s">
        <v>670</v>
      </c>
      <c r="F562" s="26" t="s">
        <v>326</v>
      </c>
      <c r="G562" s="26" t="s">
        <v>41</v>
      </c>
      <c r="H562" s="26" t="s">
        <v>340</v>
      </c>
      <c r="I562" s="26" t="s">
        <v>340</v>
      </c>
      <c r="J562" s="26" t="s">
        <v>340</v>
      </c>
      <c r="K562" s="26" t="s">
        <v>340</v>
      </c>
      <c r="L562" s="26" t="s">
        <v>340</v>
      </c>
      <c r="M562" s="26" t="s">
        <v>340</v>
      </c>
      <c r="N562" s="26" t="s">
        <v>41</v>
      </c>
      <c r="O562" s="26" t="s">
        <v>53</v>
      </c>
      <c r="P562" s="26" t="s">
        <v>1765</v>
      </c>
      <c r="Q562" s="26" t="s">
        <v>340</v>
      </c>
      <c r="R562" s="26" t="s">
        <v>340</v>
      </c>
      <c r="S562" s="26" t="s">
        <v>340</v>
      </c>
      <c r="T562" s="26" t="s">
        <v>340</v>
      </c>
      <c r="U562" s="26" t="s">
        <v>592</v>
      </c>
      <c r="V562" s="26" t="s">
        <v>340</v>
      </c>
      <c r="W562" s="26" t="s">
        <v>308</v>
      </c>
      <c r="X562" s="26" t="s">
        <v>308</v>
      </c>
      <c r="Y562" s="26" t="s">
        <v>340</v>
      </c>
      <c r="Z562" s="26" t="s">
        <v>592</v>
      </c>
      <c r="AA562" s="26" t="s">
        <v>592</v>
      </c>
      <c r="AB562" s="26" t="s">
        <v>660</v>
      </c>
      <c r="AC562" s="26" t="s">
        <v>2017</v>
      </c>
      <c r="AD562" s="26" t="s">
        <v>2018</v>
      </c>
      <c r="AE562" s="26" t="s">
        <v>2017</v>
      </c>
      <c r="AF562" s="26" t="s">
        <v>592</v>
      </c>
      <c r="AG562" s="26" t="s">
        <v>680</v>
      </c>
      <c r="AH562" s="26" t="s">
        <v>592</v>
      </c>
    </row>
    <row r="563" spans="2:34" x14ac:dyDescent="0.45">
      <c r="B563" s="26" t="s">
        <v>2764</v>
      </c>
      <c r="C563" s="26" t="s">
        <v>2765</v>
      </c>
      <c r="D563" s="26" t="s">
        <v>723</v>
      </c>
      <c r="E563" s="26" t="s">
        <v>670</v>
      </c>
      <c r="F563" s="26" t="s">
        <v>333</v>
      </c>
      <c r="G563" s="26" t="s">
        <v>308</v>
      </c>
      <c r="H563" s="26" t="s">
        <v>340</v>
      </c>
      <c r="I563" s="26" t="s">
        <v>40</v>
      </c>
      <c r="J563" s="26" t="s">
        <v>40</v>
      </c>
      <c r="K563" s="26" t="s">
        <v>45</v>
      </c>
      <c r="L563" s="26" t="s">
        <v>340</v>
      </c>
      <c r="M563" s="26" t="s">
        <v>340</v>
      </c>
      <c r="N563" s="26" t="s">
        <v>308</v>
      </c>
      <c r="O563" s="26" t="s">
        <v>340</v>
      </c>
      <c r="P563" s="26" t="s">
        <v>1007</v>
      </c>
      <c r="Q563" s="26" t="s">
        <v>340</v>
      </c>
      <c r="R563" s="26" t="s">
        <v>340</v>
      </c>
      <c r="S563" s="26" t="s">
        <v>340</v>
      </c>
      <c r="T563" s="26" t="s">
        <v>340</v>
      </c>
      <c r="U563" s="26" t="s">
        <v>592</v>
      </c>
      <c r="V563" s="26" t="s">
        <v>340</v>
      </c>
      <c r="W563" s="26" t="s">
        <v>308</v>
      </c>
      <c r="X563" s="26" t="s">
        <v>308</v>
      </c>
      <c r="Y563" s="26" t="s">
        <v>340</v>
      </c>
      <c r="Z563" s="26" t="s">
        <v>592</v>
      </c>
      <c r="AA563" s="26" t="s">
        <v>592</v>
      </c>
      <c r="AB563" s="26" t="s">
        <v>660</v>
      </c>
      <c r="AC563" s="26" t="s">
        <v>2766</v>
      </c>
      <c r="AD563" s="26" t="s">
        <v>2767</v>
      </c>
      <c r="AE563" s="26" t="s">
        <v>2766</v>
      </c>
      <c r="AF563" s="26" t="s">
        <v>592</v>
      </c>
      <c r="AG563" s="26" t="s">
        <v>641</v>
      </c>
      <c r="AH563" s="26" t="s">
        <v>592</v>
      </c>
    </row>
    <row r="564" spans="2:34" x14ac:dyDescent="0.45">
      <c r="B564" s="26" t="s">
        <v>2768</v>
      </c>
      <c r="C564" s="26" t="s">
        <v>1858</v>
      </c>
      <c r="D564" s="26" t="s">
        <v>252</v>
      </c>
      <c r="E564" s="26" t="s">
        <v>610</v>
      </c>
      <c r="F564" s="26" t="s">
        <v>327</v>
      </c>
      <c r="G564" s="26" t="s">
        <v>43</v>
      </c>
      <c r="H564" s="26" t="s">
        <v>340</v>
      </c>
      <c r="I564" s="26" t="s">
        <v>340</v>
      </c>
      <c r="J564" s="26" t="s">
        <v>340</v>
      </c>
      <c r="K564" s="26" t="s">
        <v>340</v>
      </c>
      <c r="L564" s="26" t="s">
        <v>340</v>
      </c>
      <c r="M564" s="26" t="s">
        <v>340</v>
      </c>
      <c r="N564" s="26" t="s">
        <v>340</v>
      </c>
      <c r="O564" s="26" t="s">
        <v>340</v>
      </c>
      <c r="P564" s="26" t="s">
        <v>592</v>
      </c>
      <c r="Q564" s="26" t="s">
        <v>340</v>
      </c>
      <c r="R564" s="26" t="s">
        <v>340</v>
      </c>
      <c r="S564" s="26" t="s">
        <v>340</v>
      </c>
      <c r="T564" s="26" t="s">
        <v>340</v>
      </c>
      <c r="U564" s="26" t="s">
        <v>592</v>
      </c>
      <c r="V564" s="26" t="s">
        <v>340</v>
      </c>
      <c r="W564" s="26" t="s">
        <v>308</v>
      </c>
      <c r="X564" s="26" t="s">
        <v>308</v>
      </c>
      <c r="Y564" s="26" t="s">
        <v>340</v>
      </c>
      <c r="Z564" s="26" t="s">
        <v>592</v>
      </c>
      <c r="AA564" s="26" t="s">
        <v>592</v>
      </c>
      <c r="AB564" s="26" t="s">
        <v>660</v>
      </c>
      <c r="AC564" s="26" t="s">
        <v>1855</v>
      </c>
      <c r="AD564" s="26" t="s">
        <v>1856</v>
      </c>
      <c r="AE564" s="26" t="s">
        <v>1855</v>
      </c>
      <c r="AF564" s="26" t="s">
        <v>592</v>
      </c>
      <c r="AG564" s="26" t="s">
        <v>1253</v>
      </c>
      <c r="AH564" s="26" t="s">
        <v>592</v>
      </c>
    </row>
    <row r="565" spans="2:34" x14ac:dyDescent="0.45">
      <c r="B565" s="26" t="s">
        <v>2769</v>
      </c>
      <c r="C565" s="26" t="s">
        <v>1860</v>
      </c>
      <c r="D565" s="26" t="s">
        <v>256</v>
      </c>
      <c r="E565" s="26" t="s">
        <v>610</v>
      </c>
      <c r="F565" s="26" t="s">
        <v>327</v>
      </c>
      <c r="G565" s="26" t="s">
        <v>42</v>
      </c>
      <c r="H565" s="26" t="s">
        <v>340</v>
      </c>
      <c r="I565" s="26" t="s">
        <v>340</v>
      </c>
      <c r="J565" s="26" t="s">
        <v>340</v>
      </c>
      <c r="K565" s="26" t="s">
        <v>340</v>
      </c>
      <c r="L565" s="26" t="s">
        <v>340</v>
      </c>
      <c r="M565" s="26" t="s">
        <v>340</v>
      </c>
      <c r="N565" s="26" t="s">
        <v>340</v>
      </c>
      <c r="O565" s="26" t="s">
        <v>340</v>
      </c>
      <c r="P565" s="26" t="s">
        <v>592</v>
      </c>
      <c r="Q565" s="26" t="s">
        <v>340</v>
      </c>
      <c r="R565" s="26" t="s">
        <v>340</v>
      </c>
      <c r="S565" s="26" t="s">
        <v>340</v>
      </c>
      <c r="T565" s="26" t="s">
        <v>340</v>
      </c>
      <c r="U565" s="26" t="s">
        <v>592</v>
      </c>
      <c r="V565" s="26" t="s">
        <v>340</v>
      </c>
      <c r="W565" s="26" t="s">
        <v>308</v>
      </c>
      <c r="X565" s="26" t="s">
        <v>308</v>
      </c>
      <c r="Y565" s="26" t="s">
        <v>340</v>
      </c>
      <c r="Z565" s="26" t="s">
        <v>592</v>
      </c>
      <c r="AA565" s="26" t="s">
        <v>592</v>
      </c>
      <c r="AB565" s="26" t="s">
        <v>660</v>
      </c>
      <c r="AC565" s="26" t="s">
        <v>1855</v>
      </c>
      <c r="AD565" s="26" t="s">
        <v>1856</v>
      </c>
      <c r="AE565" s="26" t="s">
        <v>1855</v>
      </c>
      <c r="AF565" s="26" t="s">
        <v>592</v>
      </c>
      <c r="AG565" s="26" t="s">
        <v>1106</v>
      </c>
      <c r="AH565" s="26" t="s">
        <v>592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59DD7-2A30-408C-B215-5B1D5AAA5A22}">
  <dimension ref="A1:X34"/>
  <sheetViews>
    <sheetView topLeftCell="G1" workbookViewId="0">
      <selection activeCell="R34" sqref="R34:X34"/>
    </sheetView>
  </sheetViews>
  <sheetFormatPr defaultRowHeight="14.25" x14ac:dyDescent="0.45"/>
  <sheetData>
    <row r="1" spans="1:24" x14ac:dyDescent="0.45">
      <c r="B1" s="1" t="s">
        <v>1</v>
      </c>
      <c r="C1" s="1" t="s">
        <v>232</v>
      </c>
      <c r="D1" s="1" t="s">
        <v>233</v>
      </c>
      <c r="E1" s="1" t="s">
        <v>234</v>
      </c>
      <c r="F1" s="1" t="s">
        <v>235</v>
      </c>
    </row>
    <row r="2" spans="1:24" x14ac:dyDescent="0.45">
      <c r="A2" t="e" vm="35">
        <f>_xlfn.XLOOKUP(B2,Teams!E:E,Teams!D:D, " ")</f>
        <v>#VALUE!</v>
      </c>
      <c r="B2" t="s">
        <v>237</v>
      </c>
      <c r="C2">
        <v>7</v>
      </c>
      <c r="D2">
        <v>10</v>
      </c>
      <c r="E2">
        <v>7</v>
      </c>
      <c r="F2">
        <v>10</v>
      </c>
      <c r="K2" t="s">
        <v>1</v>
      </c>
      <c r="L2" t="s">
        <v>269</v>
      </c>
      <c r="M2" t="s">
        <v>232</v>
      </c>
      <c r="N2" t="s">
        <v>233</v>
      </c>
      <c r="O2" t="s">
        <v>234</v>
      </c>
      <c r="P2" t="s">
        <v>235</v>
      </c>
      <c r="Q2" t="s">
        <v>236</v>
      </c>
      <c r="R2" t="s">
        <v>1</v>
      </c>
      <c r="S2" t="s">
        <v>269</v>
      </c>
      <c r="T2" t="s">
        <v>232</v>
      </c>
      <c r="U2" t="s">
        <v>233</v>
      </c>
      <c r="V2" t="s">
        <v>234</v>
      </c>
      <c r="W2" t="s">
        <v>235</v>
      </c>
      <c r="X2" t="s">
        <v>236</v>
      </c>
    </row>
    <row r="3" spans="1:24" x14ac:dyDescent="0.45">
      <c r="A3" t="e" vm="36">
        <f>_xlfn.XLOOKUP(B3,Teams!E:E,Teams!D:D, " ")</f>
        <v>#VALUE!</v>
      </c>
      <c r="B3" t="s">
        <v>238</v>
      </c>
      <c r="C3">
        <v>12</v>
      </c>
      <c r="D3">
        <v>5</v>
      </c>
      <c r="E3">
        <v>10</v>
      </c>
      <c r="F3">
        <v>7</v>
      </c>
      <c r="K3" t="s">
        <v>237</v>
      </c>
      <c r="L3" t="s">
        <v>6</v>
      </c>
      <c r="M3">
        <v>4</v>
      </c>
      <c r="N3">
        <v>4</v>
      </c>
      <c r="O3">
        <v>4</v>
      </c>
      <c r="P3">
        <v>4</v>
      </c>
      <c r="Q3">
        <v>8</v>
      </c>
      <c r="R3" t="s">
        <v>237</v>
      </c>
      <c r="S3" t="s">
        <v>5</v>
      </c>
      <c r="T3">
        <v>3</v>
      </c>
      <c r="U3">
        <v>6</v>
      </c>
      <c r="V3">
        <v>3</v>
      </c>
      <c r="W3">
        <v>6</v>
      </c>
      <c r="X3">
        <v>9</v>
      </c>
    </row>
    <row r="4" spans="1:24" x14ac:dyDescent="0.45">
      <c r="A4" t="e" vm="37">
        <f>_xlfn.XLOOKUP(B4,Teams!E:E,Teams!D:D, " ")</f>
        <v>#VALUE!</v>
      </c>
      <c r="B4" t="s">
        <v>239</v>
      </c>
      <c r="C4">
        <v>13</v>
      </c>
      <c r="D4">
        <v>4</v>
      </c>
      <c r="E4">
        <v>8</v>
      </c>
      <c r="F4">
        <v>9</v>
      </c>
      <c r="K4" t="s">
        <v>238</v>
      </c>
      <c r="L4" t="s">
        <v>6</v>
      </c>
      <c r="M4">
        <v>5</v>
      </c>
      <c r="N4">
        <v>4</v>
      </c>
      <c r="O4">
        <v>5</v>
      </c>
      <c r="P4">
        <v>4</v>
      </c>
      <c r="Q4">
        <v>9</v>
      </c>
      <c r="R4" t="s">
        <v>238</v>
      </c>
      <c r="S4" t="s">
        <v>5</v>
      </c>
      <c r="T4">
        <v>7</v>
      </c>
      <c r="U4">
        <v>1</v>
      </c>
      <c r="V4">
        <v>5</v>
      </c>
      <c r="W4">
        <v>3</v>
      </c>
      <c r="X4">
        <v>8</v>
      </c>
    </row>
    <row r="5" spans="1:24" x14ac:dyDescent="0.45">
      <c r="A5" t="e" vm="38">
        <f>_xlfn.XLOOKUP(B5,Teams!E:E,Teams!D:D, " ")</f>
        <v>#VALUE!</v>
      </c>
      <c r="B5" t="s">
        <v>240</v>
      </c>
      <c r="C5">
        <v>7</v>
      </c>
      <c r="D5">
        <v>10</v>
      </c>
      <c r="E5">
        <v>9</v>
      </c>
      <c r="F5">
        <v>8</v>
      </c>
      <c r="K5" t="s">
        <v>239</v>
      </c>
      <c r="L5" t="s">
        <v>6</v>
      </c>
      <c r="M5">
        <v>6</v>
      </c>
      <c r="N5">
        <v>2</v>
      </c>
      <c r="O5">
        <v>3</v>
      </c>
      <c r="P5">
        <v>5</v>
      </c>
      <c r="Q5">
        <v>8</v>
      </c>
      <c r="R5" s="14" t="s">
        <v>239</v>
      </c>
      <c r="S5" t="s">
        <v>5</v>
      </c>
      <c r="T5">
        <v>7</v>
      </c>
      <c r="U5">
        <v>2</v>
      </c>
      <c r="V5">
        <v>5</v>
      </c>
      <c r="W5">
        <v>4</v>
      </c>
      <c r="X5">
        <v>9</v>
      </c>
    </row>
    <row r="6" spans="1:24" x14ac:dyDescent="0.45">
      <c r="A6" t="e" vm="39">
        <f>_xlfn.XLOOKUP(B6,Teams!E:E,Teams!D:D, " ")</f>
        <v>#VALUE!</v>
      </c>
      <c r="B6" t="s">
        <v>241</v>
      </c>
      <c r="C6">
        <v>11</v>
      </c>
      <c r="D6">
        <v>6</v>
      </c>
      <c r="E6">
        <v>10</v>
      </c>
      <c r="F6">
        <v>7</v>
      </c>
      <c r="K6" t="s">
        <v>240</v>
      </c>
      <c r="L6" t="s">
        <v>6</v>
      </c>
      <c r="M6">
        <v>2</v>
      </c>
      <c r="N6">
        <v>6</v>
      </c>
      <c r="O6">
        <v>2</v>
      </c>
      <c r="P6">
        <v>6</v>
      </c>
      <c r="Q6">
        <v>8</v>
      </c>
      <c r="R6" t="s">
        <v>240</v>
      </c>
      <c r="S6" t="s">
        <v>5</v>
      </c>
      <c r="T6">
        <v>5</v>
      </c>
      <c r="U6">
        <v>4</v>
      </c>
      <c r="V6">
        <v>7</v>
      </c>
      <c r="W6">
        <v>2</v>
      </c>
      <c r="X6">
        <v>9</v>
      </c>
    </row>
    <row r="7" spans="1:24" x14ac:dyDescent="0.45">
      <c r="A7" t="e" vm="2">
        <f>_xlfn.XLOOKUP(B7,Teams!E:E,Teams!D:D, " ")</f>
        <v>#VALUE!</v>
      </c>
      <c r="B7" t="s">
        <v>242</v>
      </c>
      <c r="C7">
        <v>7</v>
      </c>
      <c r="D7">
        <v>10</v>
      </c>
      <c r="E7">
        <v>4</v>
      </c>
      <c r="F7">
        <v>13</v>
      </c>
      <c r="K7" t="s">
        <v>241</v>
      </c>
      <c r="L7" t="s">
        <v>6</v>
      </c>
      <c r="M7">
        <v>5</v>
      </c>
      <c r="N7">
        <v>4</v>
      </c>
      <c r="O7">
        <v>7</v>
      </c>
      <c r="P7">
        <v>2</v>
      </c>
      <c r="Q7">
        <v>9</v>
      </c>
      <c r="R7" t="s">
        <v>241</v>
      </c>
      <c r="S7" t="s">
        <v>5</v>
      </c>
      <c r="T7">
        <v>6</v>
      </c>
      <c r="U7">
        <v>2</v>
      </c>
      <c r="V7">
        <v>3</v>
      </c>
      <c r="W7">
        <v>5</v>
      </c>
      <c r="X7">
        <v>8</v>
      </c>
    </row>
    <row r="8" spans="1:24" x14ac:dyDescent="0.45">
      <c r="A8" t="e" vm="40">
        <f>_xlfn.XLOOKUP(B8,Teams!E:E,Teams!D:D, " ")</f>
        <v>#VALUE!</v>
      </c>
      <c r="B8" t="s">
        <v>243</v>
      </c>
      <c r="C8">
        <v>9</v>
      </c>
      <c r="D8">
        <v>8</v>
      </c>
      <c r="E8">
        <v>8</v>
      </c>
      <c r="F8">
        <v>9</v>
      </c>
      <c r="K8" t="s">
        <v>242</v>
      </c>
      <c r="L8" t="s">
        <v>6</v>
      </c>
      <c r="M8">
        <v>4</v>
      </c>
      <c r="N8">
        <v>5</v>
      </c>
      <c r="O8">
        <v>2</v>
      </c>
      <c r="P8">
        <v>7</v>
      </c>
      <c r="Q8">
        <v>9</v>
      </c>
      <c r="R8" t="s">
        <v>242</v>
      </c>
      <c r="S8" t="s">
        <v>5</v>
      </c>
      <c r="T8">
        <v>3</v>
      </c>
      <c r="U8">
        <v>5</v>
      </c>
      <c r="V8">
        <v>2</v>
      </c>
      <c r="W8">
        <v>6</v>
      </c>
      <c r="X8">
        <v>8</v>
      </c>
    </row>
    <row r="9" spans="1:24" x14ac:dyDescent="0.45">
      <c r="A9" t="e" vm="41">
        <f>_xlfn.XLOOKUP(B9,Teams!E:E,Teams!D:D, " ")</f>
        <v>#VALUE!</v>
      </c>
      <c r="B9" t="s">
        <v>244</v>
      </c>
      <c r="C9">
        <v>9</v>
      </c>
      <c r="D9">
        <v>8</v>
      </c>
      <c r="E9">
        <v>11</v>
      </c>
      <c r="F9">
        <v>6</v>
      </c>
      <c r="K9" t="s">
        <v>243</v>
      </c>
      <c r="L9" t="s">
        <v>6</v>
      </c>
      <c r="M9">
        <v>4</v>
      </c>
      <c r="N9">
        <v>5</v>
      </c>
      <c r="O9">
        <v>3</v>
      </c>
      <c r="P9">
        <v>6</v>
      </c>
      <c r="Q9">
        <v>9</v>
      </c>
      <c r="R9" t="s">
        <v>243</v>
      </c>
      <c r="S9" t="s">
        <v>5</v>
      </c>
      <c r="T9">
        <v>5</v>
      </c>
      <c r="U9">
        <v>3</v>
      </c>
      <c r="V9">
        <v>5</v>
      </c>
      <c r="W9">
        <v>3</v>
      </c>
      <c r="X9">
        <v>8</v>
      </c>
    </row>
    <row r="10" spans="1:24" x14ac:dyDescent="0.45">
      <c r="A10" t="e" vm="42">
        <f>_xlfn.XLOOKUP(B10,Teams!E:E,Teams!D:D, " ")</f>
        <v>#VALUE!</v>
      </c>
      <c r="B10" t="s">
        <v>245</v>
      </c>
      <c r="C10">
        <v>11</v>
      </c>
      <c r="D10">
        <v>6</v>
      </c>
      <c r="E10">
        <v>7</v>
      </c>
      <c r="F10">
        <v>10</v>
      </c>
      <c r="K10" t="s">
        <v>244</v>
      </c>
      <c r="L10" t="s">
        <v>6</v>
      </c>
      <c r="M10">
        <v>4</v>
      </c>
      <c r="N10">
        <v>4</v>
      </c>
      <c r="O10">
        <v>5</v>
      </c>
      <c r="P10">
        <v>3</v>
      </c>
      <c r="Q10">
        <v>8</v>
      </c>
      <c r="R10" t="s">
        <v>244</v>
      </c>
      <c r="S10" t="s">
        <v>5</v>
      </c>
      <c r="T10">
        <v>5</v>
      </c>
      <c r="U10">
        <v>4</v>
      </c>
      <c r="V10">
        <v>6</v>
      </c>
      <c r="W10">
        <v>3</v>
      </c>
      <c r="X10">
        <v>9</v>
      </c>
    </row>
    <row r="11" spans="1:24" x14ac:dyDescent="0.45">
      <c r="A11" t="e" vm="43">
        <f>_xlfn.XLOOKUP(B11,Teams!E:E,Teams!D:D, " ")</f>
        <v>#VALUE!</v>
      </c>
      <c r="B11" t="s">
        <v>229</v>
      </c>
      <c r="C11">
        <v>10</v>
      </c>
      <c r="D11">
        <v>7</v>
      </c>
      <c r="E11">
        <v>11</v>
      </c>
      <c r="F11">
        <v>6</v>
      </c>
      <c r="K11" t="s">
        <v>245</v>
      </c>
      <c r="L11" t="s">
        <v>6</v>
      </c>
      <c r="M11">
        <v>5</v>
      </c>
      <c r="N11">
        <v>3</v>
      </c>
      <c r="O11">
        <v>4</v>
      </c>
      <c r="P11">
        <v>4</v>
      </c>
      <c r="Q11">
        <v>8</v>
      </c>
      <c r="R11" t="s">
        <v>245</v>
      </c>
      <c r="S11" t="s">
        <v>5</v>
      </c>
      <c r="T11">
        <v>6</v>
      </c>
      <c r="U11">
        <v>3</v>
      </c>
      <c r="V11">
        <v>3</v>
      </c>
      <c r="W11">
        <v>6</v>
      </c>
      <c r="X11">
        <v>9</v>
      </c>
    </row>
    <row r="12" spans="1:24" x14ac:dyDescent="0.45">
      <c r="A12" t="e" vm="44">
        <f>_xlfn.XLOOKUP(B12,Teams!E:E,Teams!D:D, " ")</f>
        <v>#VALUE!</v>
      </c>
      <c r="B12" t="s">
        <v>246</v>
      </c>
      <c r="C12">
        <v>9</v>
      </c>
      <c r="D12">
        <v>8</v>
      </c>
      <c r="E12">
        <v>12</v>
      </c>
      <c r="F12">
        <v>5</v>
      </c>
      <c r="K12" t="s">
        <v>229</v>
      </c>
      <c r="L12" t="s">
        <v>6</v>
      </c>
      <c r="M12">
        <v>6</v>
      </c>
      <c r="N12">
        <v>3</v>
      </c>
      <c r="O12">
        <v>5</v>
      </c>
      <c r="P12">
        <v>4</v>
      </c>
      <c r="Q12">
        <v>9</v>
      </c>
      <c r="R12" t="s">
        <v>229</v>
      </c>
      <c r="S12" t="s">
        <v>5</v>
      </c>
      <c r="T12">
        <v>4</v>
      </c>
      <c r="U12">
        <v>4</v>
      </c>
      <c r="V12">
        <v>6</v>
      </c>
      <c r="W12">
        <v>2</v>
      </c>
      <c r="X12">
        <v>8</v>
      </c>
    </row>
    <row r="13" spans="1:24" x14ac:dyDescent="0.45">
      <c r="A13" t="e" vm="45">
        <f>_xlfn.XLOOKUP(B13,Teams!E:E,Teams!D:D, " ")</f>
        <v>#VALUE!</v>
      </c>
      <c r="B13" t="s">
        <v>247</v>
      </c>
      <c r="C13">
        <v>8</v>
      </c>
      <c r="D13">
        <v>9</v>
      </c>
      <c r="E13">
        <v>9</v>
      </c>
      <c r="F13">
        <v>8</v>
      </c>
      <c r="K13" t="s">
        <v>246</v>
      </c>
      <c r="L13" t="s">
        <v>6</v>
      </c>
      <c r="M13">
        <v>4</v>
      </c>
      <c r="N13">
        <v>4</v>
      </c>
      <c r="O13">
        <v>7</v>
      </c>
      <c r="P13">
        <v>1</v>
      </c>
      <c r="Q13">
        <v>8</v>
      </c>
      <c r="R13" t="s">
        <v>246</v>
      </c>
      <c r="S13" t="s">
        <v>5</v>
      </c>
      <c r="T13">
        <v>5</v>
      </c>
      <c r="U13">
        <v>4</v>
      </c>
      <c r="V13">
        <v>5</v>
      </c>
      <c r="W13">
        <v>4</v>
      </c>
      <c r="X13">
        <v>9</v>
      </c>
    </row>
    <row r="14" spans="1:24" x14ac:dyDescent="0.45">
      <c r="A14" t="e" vm="46">
        <f>_xlfn.XLOOKUP(B14,Teams!E:E,Teams!D:D, " ")</f>
        <v>#VALUE!</v>
      </c>
      <c r="B14" t="s">
        <v>248</v>
      </c>
      <c r="C14">
        <v>6</v>
      </c>
      <c r="D14">
        <v>11</v>
      </c>
      <c r="E14">
        <v>7</v>
      </c>
      <c r="F14">
        <v>10</v>
      </c>
      <c r="K14" t="s">
        <v>247</v>
      </c>
      <c r="L14" t="s">
        <v>6</v>
      </c>
      <c r="M14">
        <v>5</v>
      </c>
      <c r="N14">
        <v>3</v>
      </c>
      <c r="O14">
        <v>4</v>
      </c>
      <c r="P14">
        <v>4</v>
      </c>
      <c r="Q14">
        <v>8</v>
      </c>
      <c r="R14" t="s">
        <v>247</v>
      </c>
      <c r="S14" t="s">
        <v>5</v>
      </c>
      <c r="T14">
        <v>3</v>
      </c>
      <c r="U14">
        <v>6</v>
      </c>
      <c r="V14">
        <v>5</v>
      </c>
      <c r="W14">
        <v>4</v>
      </c>
      <c r="X14">
        <v>9</v>
      </c>
    </row>
    <row r="15" spans="1:24" x14ac:dyDescent="0.45">
      <c r="A15" t="e" vm="47">
        <f>_xlfn.XLOOKUP(B15,Teams!E:E,Teams!D:D, " ")</f>
        <v>#VALUE!</v>
      </c>
      <c r="B15" t="s">
        <v>249</v>
      </c>
      <c r="C15">
        <v>9</v>
      </c>
      <c r="D15">
        <v>8</v>
      </c>
      <c r="E15">
        <v>10</v>
      </c>
      <c r="F15">
        <v>7</v>
      </c>
      <c r="K15" t="s">
        <v>248</v>
      </c>
      <c r="L15" t="s">
        <v>6</v>
      </c>
      <c r="M15">
        <v>5</v>
      </c>
      <c r="N15">
        <v>4</v>
      </c>
      <c r="O15">
        <v>4</v>
      </c>
      <c r="P15">
        <v>5</v>
      </c>
      <c r="Q15">
        <v>9</v>
      </c>
      <c r="R15" t="s">
        <v>248</v>
      </c>
      <c r="S15" t="s">
        <v>5</v>
      </c>
      <c r="T15">
        <v>1</v>
      </c>
      <c r="U15">
        <v>7</v>
      </c>
      <c r="V15">
        <v>3</v>
      </c>
      <c r="W15">
        <v>5</v>
      </c>
      <c r="X15">
        <v>8</v>
      </c>
    </row>
    <row r="16" spans="1:24" x14ac:dyDescent="0.45">
      <c r="A16" t="e" vm="48">
        <f>_xlfn.XLOOKUP(B16,Teams!E:E,Teams!D:D, " ")</f>
        <v>#VALUE!</v>
      </c>
      <c r="B16" t="s">
        <v>250</v>
      </c>
      <c r="C16">
        <v>6</v>
      </c>
      <c r="D16">
        <v>11</v>
      </c>
      <c r="E16">
        <v>7</v>
      </c>
      <c r="F16">
        <v>10</v>
      </c>
      <c r="K16" t="s">
        <v>249</v>
      </c>
      <c r="L16" t="s">
        <v>6</v>
      </c>
      <c r="M16">
        <v>5</v>
      </c>
      <c r="N16">
        <v>4</v>
      </c>
      <c r="O16">
        <v>5</v>
      </c>
      <c r="P16">
        <v>4</v>
      </c>
      <c r="Q16">
        <v>9</v>
      </c>
      <c r="R16" t="s">
        <v>249</v>
      </c>
      <c r="S16" t="s">
        <v>5</v>
      </c>
      <c r="T16">
        <v>4</v>
      </c>
      <c r="U16">
        <v>4</v>
      </c>
      <c r="V16">
        <v>5</v>
      </c>
      <c r="W16">
        <v>3</v>
      </c>
      <c r="X16">
        <v>8</v>
      </c>
    </row>
    <row r="17" spans="1:24" x14ac:dyDescent="0.45">
      <c r="A17" t="e" vm="49">
        <f>_xlfn.XLOOKUP(B17,Teams!E:E,Teams!D:D, " ")</f>
        <v>#VALUE!</v>
      </c>
      <c r="B17" t="s">
        <v>251</v>
      </c>
      <c r="C17">
        <v>8</v>
      </c>
      <c r="D17">
        <v>9</v>
      </c>
      <c r="E17">
        <v>7</v>
      </c>
      <c r="F17">
        <v>10</v>
      </c>
      <c r="K17" t="s">
        <v>250</v>
      </c>
      <c r="L17" t="s">
        <v>6</v>
      </c>
      <c r="M17">
        <v>3</v>
      </c>
      <c r="N17">
        <v>6</v>
      </c>
      <c r="O17">
        <v>4</v>
      </c>
      <c r="P17">
        <v>5</v>
      </c>
      <c r="Q17">
        <v>9</v>
      </c>
      <c r="R17" t="s">
        <v>250</v>
      </c>
      <c r="S17" t="s">
        <v>5</v>
      </c>
      <c r="T17">
        <v>3</v>
      </c>
      <c r="U17">
        <v>5</v>
      </c>
      <c r="V17">
        <v>3</v>
      </c>
      <c r="W17">
        <v>5</v>
      </c>
      <c r="X17">
        <v>8</v>
      </c>
    </row>
    <row r="18" spans="1:24" x14ac:dyDescent="0.45">
      <c r="A18" t="e" vm="50">
        <f>_xlfn.XLOOKUP(B18,Teams!E:E,Teams!D:D, " ")</f>
        <v>#VALUE!</v>
      </c>
      <c r="B18" t="s">
        <v>252</v>
      </c>
      <c r="C18">
        <v>8</v>
      </c>
      <c r="D18">
        <v>9</v>
      </c>
      <c r="E18">
        <v>10</v>
      </c>
      <c r="F18">
        <v>7</v>
      </c>
      <c r="K18" t="s">
        <v>251</v>
      </c>
      <c r="L18" t="s">
        <v>6</v>
      </c>
      <c r="M18">
        <v>2</v>
      </c>
      <c r="N18">
        <v>7</v>
      </c>
      <c r="O18">
        <v>4</v>
      </c>
      <c r="P18">
        <v>5</v>
      </c>
      <c r="Q18">
        <v>9</v>
      </c>
      <c r="R18" t="s">
        <v>251</v>
      </c>
      <c r="S18" t="s">
        <v>5</v>
      </c>
      <c r="T18">
        <v>6</v>
      </c>
      <c r="U18">
        <v>2</v>
      </c>
      <c r="V18">
        <v>3</v>
      </c>
      <c r="W18">
        <v>5</v>
      </c>
      <c r="X18">
        <v>8</v>
      </c>
    </row>
    <row r="19" spans="1:24" x14ac:dyDescent="0.45">
      <c r="A19" t="e" vm="51">
        <f>_xlfn.XLOOKUP(B19,Teams!E:E,Teams!D:D, " ")</f>
        <v>#VALUE!</v>
      </c>
      <c r="B19" t="s">
        <v>253</v>
      </c>
      <c r="C19">
        <v>8</v>
      </c>
      <c r="D19">
        <v>9</v>
      </c>
      <c r="E19">
        <v>7</v>
      </c>
      <c r="F19">
        <v>10</v>
      </c>
      <c r="K19" t="s">
        <v>252</v>
      </c>
      <c r="L19" t="s">
        <v>6</v>
      </c>
      <c r="M19">
        <v>4</v>
      </c>
      <c r="N19">
        <v>4</v>
      </c>
      <c r="O19">
        <v>3</v>
      </c>
      <c r="P19">
        <v>5</v>
      </c>
      <c r="Q19">
        <v>8</v>
      </c>
      <c r="R19" t="s">
        <v>252</v>
      </c>
      <c r="S19" t="s">
        <v>5</v>
      </c>
      <c r="T19">
        <v>4</v>
      </c>
      <c r="U19">
        <v>5</v>
      </c>
      <c r="V19">
        <v>7</v>
      </c>
      <c r="W19">
        <v>2</v>
      </c>
      <c r="X19">
        <v>9</v>
      </c>
    </row>
    <row r="20" spans="1:24" x14ac:dyDescent="0.45">
      <c r="A20" t="e" vm="1">
        <f>_xlfn.XLOOKUP(B20,Teams!E:E,Teams!D:D, " ")</f>
        <v>#VALUE!</v>
      </c>
      <c r="B20" t="s">
        <v>254</v>
      </c>
      <c r="C20">
        <v>11</v>
      </c>
      <c r="D20">
        <v>6</v>
      </c>
      <c r="E20">
        <v>7</v>
      </c>
      <c r="F20">
        <v>10</v>
      </c>
      <c r="K20" t="s">
        <v>253</v>
      </c>
      <c r="L20" t="s">
        <v>6</v>
      </c>
      <c r="M20">
        <v>4</v>
      </c>
      <c r="N20">
        <v>4</v>
      </c>
      <c r="O20">
        <v>3</v>
      </c>
      <c r="P20">
        <v>5</v>
      </c>
      <c r="Q20">
        <v>8</v>
      </c>
      <c r="R20" t="s">
        <v>253</v>
      </c>
      <c r="S20" t="s">
        <v>5</v>
      </c>
      <c r="T20">
        <v>4</v>
      </c>
      <c r="U20">
        <v>5</v>
      </c>
      <c r="V20">
        <v>4</v>
      </c>
      <c r="W20">
        <v>5</v>
      </c>
      <c r="X20">
        <v>9</v>
      </c>
    </row>
    <row r="21" spans="1:24" x14ac:dyDescent="0.45">
      <c r="A21" t="e" vm="52">
        <f>_xlfn.XLOOKUP(B21,Teams!E:E,Teams!D:D, " ")</f>
        <v>#VALUE!</v>
      </c>
      <c r="B21" t="s">
        <v>255</v>
      </c>
      <c r="C21">
        <v>6</v>
      </c>
      <c r="D21">
        <v>11</v>
      </c>
      <c r="E21">
        <v>5</v>
      </c>
      <c r="F21">
        <v>12</v>
      </c>
      <c r="K21" t="s">
        <v>254</v>
      </c>
      <c r="L21" t="s">
        <v>6</v>
      </c>
      <c r="M21">
        <v>4</v>
      </c>
      <c r="N21">
        <v>5</v>
      </c>
      <c r="O21">
        <v>4</v>
      </c>
      <c r="P21">
        <v>5</v>
      </c>
      <c r="Q21">
        <v>9</v>
      </c>
      <c r="R21" t="s">
        <v>254</v>
      </c>
      <c r="S21" t="s">
        <v>5</v>
      </c>
      <c r="T21">
        <v>7</v>
      </c>
      <c r="U21">
        <v>1</v>
      </c>
      <c r="V21">
        <v>3</v>
      </c>
      <c r="W21">
        <v>5</v>
      </c>
      <c r="X21">
        <v>8</v>
      </c>
    </row>
    <row r="22" spans="1:24" x14ac:dyDescent="0.45">
      <c r="A22" t="e" vm="53">
        <f>_xlfn.XLOOKUP(B22,Teams!E:E,Teams!D:D, " ")</f>
        <v>#VALUE!</v>
      </c>
      <c r="B22" t="s">
        <v>256</v>
      </c>
      <c r="C22">
        <v>10</v>
      </c>
      <c r="D22">
        <v>7</v>
      </c>
      <c r="E22">
        <v>5</v>
      </c>
      <c r="F22">
        <v>12</v>
      </c>
      <c r="K22" t="s">
        <v>255</v>
      </c>
      <c r="L22" t="s">
        <v>6</v>
      </c>
      <c r="M22">
        <v>3</v>
      </c>
      <c r="N22">
        <v>5</v>
      </c>
      <c r="O22">
        <v>2</v>
      </c>
      <c r="P22">
        <v>6</v>
      </c>
      <c r="Q22">
        <v>8</v>
      </c>
      <c r="R22" t="s">
        <v>255</v>
      </c>
      <c r="S22" t="s">
        <v>5</v>
      </c>
      <c r="T22">
        <v>3</v>
      </c>
      <c r="U22">
        <v>6</v>
      </c>
      <c r="V22">
        <v>3</v>
      </c>
      <c r="W22">
        <v>6</v>
      </c>
      <c r="X22">
        <v>9</v>
      </c>
    </row>
    <row r="23" spans="1:24" x14ac:dyDescent="0.45">
      <c r="A23" t="e" vm="54">
        <f>_xlfn.XLOOKUP(B23,Teams!E:E,Teams!D:D, " ")</f>
        <v>#VALUE!</v>
      </c>
      <c r="B23" t="s">
        <v>257</v>
      </c>
      <c r="C23">
        <v>10</v>
      </c>
      <c r="D23">
        <v>7</v>
      </c>
      <c r="E23">
        <v>2</v>
      </c>
      <c r="F23">
        <v>15</v>
      </c>
      <c r="K23" t="s">
        <v>256</v>
      </c>
      <c r="L23" t="s">
        <v>6</v>
      </c>
      <c r="M23">
        <v>6</v>
      </c>
      <c r="N23">
        <v>3</v>
      </c>
      <c r="O23">
        <v>2</v>
      </c>
      <c r="P23">
        <v>7</v>
      </c>
      <c r="Q23">
        <v>9</v>
      </c>
      <c r="R23" t="s">
        <v>256</v>
      </c>
      <c r="S23" t="s">
        <v>5</v>
      </c>
      <c r="T23">
        <v>4</v>
      </c>
      <c r="U23">
        <v>4</v>
      </c>
      <c r="V23">
        <v>3</v>
      </c>
      <c r="W23">
        <v>5</v>
      </c>
      <c r="X23">
        <v>8</v>
      </c>
    </row>
    <row r="24" spans="1:24" x14ac:dyDescent="0.45">
      <c r="A24" t="e" vm="55">
        <f>_xlfn.XLOOKUP(B24,Teams!E:E,Teams!D:D, " ")</f>
        <v>#VALUE!</v>
      </c>
      <c r="B24" t="s">
        <v>258</v>
      </c>
      <c r="C24">
        <v>7</v>
      </c>
      <c r="D24">
        <v>10</v>
      </c>
      <c r="E24">
        <v>11</v>
      </c>
      <c r="F24">
        <v>6</v>
      </c>
      <c r="K24" t="s">
        <v>257</v>
      </c>
      <c r="L24" t="s">
        <v>6</v>
      </c>
      <c r="M24">
        <v>7</v>
      </c>
      <c r="N24">
        <v>2</v>
      </c>
      <c r="O24">
        <v>2</v>
      </c>
      <c r="P24">
        <v>7</v>
      </c>
      <c r="Q24">
        <v>9</v>
      </c>
      <c r="R24" t="s">
        <v>257</v>
      </c>
      <c r="S24" t="s">
        <v>5</v>
      </c>
      <c r="T24">
        <v>3</v>
      </c>
      <c r="U24">
        <v>5</v>
      </c>
      <c r="V24">
        <v>0</v>
      </c>
      <c r="W24">
        <v>8</v>
      </c>
      <c r="X24">
        <v>8</v>
      </c>
    </row>
    <row r="25" spans="1:24" x14ac:dyDescent="0.45">
      <c r="A25" t="e" vm="56">
        <f>_xlfn.XLOOKUP(B25,Teams!E:E,Teams!D:D, " ")</f>
        <v>#VALUE!</v>
      </c>
      <c r="B25" t="s">
        <v>259</v>
      </c>
      <c r="C25">
        <v>8</v>
      </c>
      <c r="D25">
        <v>9</v>
      </c>
      <c r="E25">
        <v>11</v>
      </c>
      <c r="F25">
        <v>6</v>
      </c>
      <c r="K25" t="s">
        <v>258</v>
      </c>
      <c r="L25" t="s">
        <v>6</v>
      </c>
      <c r="M25">
        <v>4</v>
      </c>
      <c r="N25">
        <v>4</v>
      </c>
      <c r="O25">
        <v>6</v>
      </c>
      <c r="P25">
        <v>2</v>
      </c>
      <c r="Q25">
        <v>8</v>
      </c>
      <c r="R25" t="s">
        <v>258</v>
      </c>
      <c r="S25" t="s">
        <v>5</v>
      </c>
      <c r="T25">
        <v>3</v>
      </c>
      <c r="U25">
        <v>6</v>
      </c>
      <c r="V25">
        <v>5</v>
      </c>
      <c r="W25">
        <v>4</v>
      </c>
      <c r="X25">
        <v>9</v>
      </c>
    </row>
    <row r="26" spans="1:24" x14ac:dyDescent="0.45">
      <c r="A26" t="e" vm="57">
        <f>_xlfn.XLOOKUP(B26,Teams!E:E,Teams!D:D, " ")</f>
        <v>#VALUE!</v>
      </c>
      <c r="B26" t="s">
        <v>260</v>
      </c>
      <c r="C26">
        <v>9</v>
      </c>
      <c r="D26">
        <v>8</v>
      </c>
      <c r="E26">
        <v>7</v>
      </c>
      <c r="F26">
        <v>10</v>
      </c>
      <c r="K26" t="s">
        <v>259</v>
      </c>
      <c r="L26" t="s">
        <v>6</v>
      </c>
      <c r="M26">
        <v>6</v>
      </c>
      <c r="N26">
        <v>3</v>
      </c>
      <c r="O26">
        <v>5</v>
      </c>
      <c r="P26">
        <v>4</v>
      </c>
      <c r="Q26">
        <v>9</v>
      </c>
      <c r="R26" t="s">
        <v>259</v>
      </c>
      <c r="S26" t="s">
        <v>5</v>
      </c>
      <c r="T26">
        <v>2</v>
      </c>
      <c r="U26">
        <v>6</v>
      </c>
      <c r="V26">
        <v>6</v>
      </c>
      <c r="W26">
        <v>2</v>
      </c>
      <c r="X26">
        <v>8</v>
      </c>
    </row>
    <row r="27" spans="1:24" x14ac:dyDescent="0.45">
      <c r="A27" t="e" vm="58">
        <f>_xlfn.XLOOKUP(B27,Teams!E:E,Teams!D:D, " ")</f>
        <v>#VALUE!</v>
      </c>
      <c r="B27" t="s">
        <v>261</v>
      </c>
      <c r="C27">
        <v>8</v>
      </c>
      <c r="D27">
        <v>9</v>
      </c>
      <c r="E27">
        <v>9</v>
      </c>
      <c r="F27">
        <v>8</v>
      </c>
      <c r="K27" t="s">
        <v>260</v>
      </c>
      <c r="L27" t="s">
        <v>6</v>
      </c>
      <c r="M27">
        <v>4</v>
      </c>
      <c r="N27">
        <v>5</v>
      </c>
      <c r="O27">
        <v>4</v>
      </c>
      <c r="P27">
        <v>5</v>
      </c>
      <c r="Q27">
        <v>9</v>
      </c>
      <c r="R27" t="s">
        <v>260</v>
      </c>
      <c r="S27" t="s">
        <v>5</v>
      </c>
      <c r="T27">
        <v>5</v>
      </c>
      <c r="U27">
        <v>3</v>
      </c>
      <c r="V27">
        <v>3</v>
      </c>
      <c r="W27">
        <v>5</v>
      </c>
      <c r="X27">
        <v>8</v>
      </c>
    </row>
    <row r="28" spans="1:24" x14ac:dyDescent="0.45">
      <c r="A28" t="e" vm="59">
        <f>_xlfn.XLOOKUP(B28,Teams!E:E,Teams!D:D, " ")</f>
        <v>#VALUE!</v>
      </c>
      <c r="B28" t="s">
        <v>262</v>
      </c>
      <c r="C28">
        <v>12</v>
      </c>
      <c r="D28">
        <v>5</v>
      </c>
      <c r="E28">
        <v>11</v>
      </c>
      <c r="F28">
        <v>6</v>
      </c>
      <c r="K28" t="s">
        <v>261</v>
      </c>
      <c r="L28" t="s">
        <v>6</v>
      </c>
      <c r="M28">
        <v>3</v>
      </c>
      <c r="N28">
        <v>5</v>
      </c>
      <c r="O28">
        <v>5</v>
      </c>
      <c r="P28">
        <v>3</v>
      </c>
      <c r="Q28">
        <v>8</v>
      </c>
      <c r="R28" t="s">
        <v>261</v>
      </c>
      <c r="S28" t="s">
        <v>5</v>
      </c>
      <c r="T28">
        <v>5</v>
      </c>
      <c r="U28">
        <v>4</v>
      </c>
      <c r="V28">
        <v>4</v>
      </c>
      <c r="W28">
        <v>5</v>
      </c>
      <c r="X28">
        <v>9</v>
      </c>
    </row>
    <row r="29" spans="1:24" x14ac:dyDescent="0.45">
      <c r="A29" t="e" vm="60">
        <f>_xlfn.XLOOKUP(B29,Teams!E:E,Teams!D:D, " ")</f>
        <v>#VALUE!</v>
      </c>
      <c r="B29" t="s">
        <v>263</v>
      </c>
      <c r="C29">
        <v>8</v>
      </c>
      <c r="D29">
        <v>9</v>
      </c>
      <c r="E29">
        <v>12</v>
      </c>
      <c r="F29">
        <v>5</v>
      </c>
      <c r="K29" t="s">
        <v>262</v>
      </c>
      <c r="L29" t="s">
        <v>6</v>
      </c>
      <c r="M29">
        <v>6</v>
      </c>
      <c r="N29">
        <v>3</v>
      </c>
      <c r="O29">
        <v>6</v>
      </c>
      <c r="P29">
        <v>3</v>
      </c>
      <c r="Q29">
        <v>9</v>
      </c>
      <c r="R29" t="s">
        <v>262</v>
      </c>
      <c r="S29" t="s">
        <v>5</v>
      </c>
      <c r="T29">
        <v>6</v>
      </c>
      <c r="U29">
        <v>2</v>
      </c>
      <c r="V29">
        <v>5</v>
      </c>
      <c r="W29">
        <v>3</v>
      </c>
      <c r="X29">
        <v>8</v>
      </c>
    </row>
    <row r="30" spans="1:24" x14ac:dyDescent="0.45">
      <c r="A30" t="e" vm="61">
        <f>_xlfn.XLOOKUP(B30,Teams!E:E,Teams!D:D, " ")</f>
        <v>#VALUE!</v>
      </c>
      <c r="B30" t="s">
        <v>264</v>
      </c>
      <c r="C30">
        <v>9</v>
      </c>
      <c r="D30">
        <v>8</v>
      </c>
      <c r="E30">
        <v>6</v>
      </c>
      <c r="F30">
        <v>11</v>
      </c>
      <c r="K30" t="s">
        <v>263</v>
      </c>
      <c r="L30" t="s">
        <v>6</v>
      </c>
      <c r="M30">
        <v>3</v>
      </c>
      <c r="N30">
        <v>6</v>
      </c>
      <c r="O30">
        <v>7</v>
      </c>
      <c r="P30">
        <v>2</v>
      </c>
      <c r="Q30">
        <v>9</v>
      </c>
      <c r="R30" t="s">
        <v>263</v>
      </c>
      <c r="S30" t="s">
        <v>5</v>
      </c>
      <c r="T30">
        <v>5</v>
      </c>
      <c r="U30">
        <v>3</v>
      </c>
      <c r="V30">
        <v>5</v>
      </c>
      <c r="W30">
        <v>3</v>
      </c>
      <c r="X30">
        <v>8</v>
      </c>
    </row>
    <row r="31" spans="1:24" x14ac:dyDescent="0.45">
      <c r="A31" t="e" vm="62">
        <f>_xlfn.XLOOKUP(B31,Teams!E:E,Teams!D:D, " ")</f>
        <v>#VALUE!</v>
      </c>
      <c r="B31" t="s">
        <v>265</v>
      </c>
      <c r="C31">
        <v>11</v>
      </c>
      <c r="D31">
        <v>6</v>
      </c>
      <c r="E31">
        <v>5</v>
      </c>
      <c r="F31">
        <v>12</v>
      </c>
      <c r="K31" t="s">
        <v>264</v>
      </c>
      <c r="L31" t="s">
        <v>6</v>
      </c>
      <c r="M31">
        <v>5</v>
      </c>
      <c r="N31">
        <v>3</v>
      </c>
      <c r="O31">
        <v>4</v>
      </c>
      <c r="P31">
        <v>4</v>
      </c>
      <c r="Q31">
        <v>8</v>
      </c>
      <c r="R31" t="s">
        <v>264</v>
      </c>
      <c r="S31" t="s">
        <v>5</v>
      </c>
      <c r="T31">
        <v>4</v>
      </c>
      <c r="U31">
        <v>5</v>
      </c>
      <c r="V31">
        <v>2</v>
      </c>
      <c r="W31">
        <v>7</v>
      </c>
      <c r="X31">
        <v>9</v>
      </c>
    </row>
    <row r="32" spans="1:24" x14ac:dyDescent="0.45">
      <c r="A32" t="e" vm="63">
        <f>_xlfn.XLOOKUP(B32,Teams!E:E,Teams!D:D, " ")</f>
        <v>#VALUE!</v>
      </c>
      <c r="B32" t="s">
        <v>266</v>
      </c>
      <c r="C32">
        <v>12</v>
      </c>
      <c r="D32">
        <v>5</v>
      </c>
      <c r="E32">
        <v>10</v>
      </c>
      <c r="F32">
        <v>7</v>
      </c>
      <c r="K32" t="s">
        <v>265</v>
      </c>
      <c r="L32" t="s">
        <v>6</v>
      </c>
      <c r="M32">
        <v>6</v>
      </c>
      <c r="N32">
        <v>2</v>
      </c>
      <c r="O32">
        <v>1</v>
      </c>
      <c r="P32">
        <v>7</v>
      </c>
      <c r="Q32">
        <v>8</v>
      </c>
      <c r="R32" t="s">
        <v>265</v>
      </c>
      <c r="S32" t="s">
        <v>5</v>
      </c>
      <c r="T32">
        <v>5</v>
      </c>
      <c r="U32">
        <v>4</v>
      </c>
      <c r="V32">
        <v>4</v>
      </c>
      <c r="W32">
        <v>5</v>
      </c>
      <c r="X32">
        <v>9</v>
      </c>
    </row>
    <row r="33" spans="1:24" x14ac:dyDescent="0.45">
      <c r="A33" t="e" vm="64">
        <f>_xlfn.XLOOKUP(B33,Teams!E:E,Teams!D:D, " ")</f>
        <v>#VALUE!</v>
      </c>
      <c r="B33" t="s">
        <v>267</v>
      </c>
      <c r="C33">
        <v>11</v>
      </c>
      <c r="D33">
        <v>6</v>
      </c>
      <c r="E33">
        <v>10</v>
      </c>
      <c r="F33">
        <v>7</v>
      </c>
      <c r="K33" t="s">
        <v>266</v>
      </c>
      <c r="L33" t="s">
        <v>6</v>
      </c>
      <c r="M33">
        <v>6</v>
      </c>
      <c r="N33">
        <v>2</v>
      </c>
      <c r="O33">
        <v>5</v>
      </c>
      <c r="P33">
        <v>3</v>
      </c>
      <c r="Q33">
        <v>8</v>
      </c>
      <c r="R33" t="s">
        <v>266</v>
      </c>
      <c r="S33" t="s">
        <v>5</v>
      </c>
      <c r="T33">
        <v>6</v>
      </c>
      <c r="U33">
        <v>3</v>
      </c>
      <c r="V33">
        <v>5</v>
      </c>
      <c r="W33">
        <v>4</v>
      </c>
      <c r="X33">
        <v>9</v>
      </c>
    </row>
    <row r="34" spans="1:24" x14ac:dyDescent="0.45">
      <c r="K34" t="s">
        <v>267</v>
      </c>
      <c r="L34" t="s">
        <v>6</v>
      </c>
      <c r="M34">
        <v>5</v>
      </c>
      <c r="N34">
        <v>3</v>
      </c>
      <c r="O34">
        <v>3</v>
      </c>
      <c r="P34">
        <v>5</v>
      </c>
      <c r="Q34">
        <v>8</v>
      </c>
      <c r="R34" t="s">
        <v>267</v>
      </c>
      <c r="S34" t="s">
        <v>5</v>
      </c>
      <c r="T34">
        <v>6</v>
      </c>
      <c r="U34">
        <v>3</v>
      </c>
      <c r="V34">
        <v>7</v>
      </c>
      <c r="W34">
        <v>2</v>
      </c>
      <c r="X34">
        <v>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9A562-97D3-4EE0-ABAD-8F2FF196E5DB}">
  <dimension ref="A1:F33"/>
  <sheetViews>
    <sheetView zoomScale="80" zoomScaleNormal="80" workbookViewId="0">
      <selection activeCell="J23" sqref="J23"/>
    </sheetView>
  </sheetViews>
  <sheetFormatPr defaultRowHeight="14.25" x14ac:dyDescent="0.45"/>
  <cols>
    <col min="1" max="1" width="14.6640625" bestFit="1" customWidth="1"/>
    <col min="2" max="2" width="24.19921875" bestFit="1" customWidth="1"/>
    <col min="3" max="3" width="13.59765625" bestFit="1" customWidth="1"/>
    <col min="4" max="4" width="9" style="2"/>
  </cols>
  <sheetData>
    <row r="1" spans="1:6" x14ac:dyDescent="0.45">
      <c r="A1" s="1" t="s">
        <v>39</v>
      </c>
      <c r="B1" s="1" t="s">
        <v>111</v>
      </c>
      <c r="C1" s="1" t="s">
        <v>178</v>
      </c>
      <c r="D1" s="5" t="s">
        <v>180</v>
      </c>
      <c r="E1" s="1" t="s">
        <v>268</v>
      </c>
      <c r="F1" s="1" t="s">
        <v>581</v>
      </c>
    </row>
    <row r="2" spans="1:6" x14ac:dyDescent="0.45">
      <c r="A2" t="s">
        <v>33</v>
      </c>
      <c r="B2" t="s">
        <v>83</v>
      </c>
      <c r="C2" t="s">
        <v>207</v>
      </c>
      <c r="D2" s="2" t="e" vm="25">
        <v>#VALUE!</v>
      </c>
      <c r="E2" t="s">
        <v>244</v>
      </c>
      <c r="F2" t="s">
        <v>590</v>
      </c>
    </row>
    <row r="3" spans="1:6" x14ac:dyDescent="0.45">
      <c r="A3" t="s">
        <v>18</v>
      </c>
      <c r="B3" t="s">
        <v>103</v>
      </c>
      <c r="C3" t="s">
        <v>200</v>
      </c>
      <c r="D3" s="2" t="e" vm="22">
        <v>#VALUE!</v>
      </c>
      <c r="E3" t="s">
        <v>237</v>
      </c>
    </row>
    <row r="4" spans="1:6" x14ac:dyDescent="0.45">
      <c r="A4" t="s">
        <v>12</v>
      </c>
      <c r="B4" t="s">
        <v>93</v>
      </c>
      <c r="C4" t="s">
        <v>188</v>
      </c>
      <c r="D4" s="2" t="e" vm="12">
        <v>#VALUE!</v>
      </c>
      <c r="E4" t="s">
        <v>262</v>
      </c>
      <c r="F4" t="s">
        <v>588</v>
      </c>
    </row>
    <row r="5" spans="1:6" x14ac:dyDescent="0.45">
      <c r="A5" t="s">
        <v>37</v>
      </c>
      <c r="B5" t="s">
        <v>77</v>
      </c>
      <c r="C5" t="s">
        <v>181</v>
      </c>
      <c r="D5" s="2" t="e" vm="4">
        <v>#VALUE!</v>
      </c>
      <c r="E5" t="s">
        <v>238</v>
      </c>
    </row>
    <row r="6" spans="1:6" x14ac:dyDescent="0.45">
      <c r="A6" t="s">
        <v>38</v>
      </c>
      <c r="B6" t="s">
        <v>104</v>
      </c>
      <c r="C6" t="s">
        <v>201</v>
      </c>
      <c r="D6" s="2" t="e" vm="29">
        <v>#VALUE!</v>
      </c>
      <c r="E6" t="s">
        <v>239</v>
      </c>
      <c r="F6" t="s">
        <v>239</v>
      </c>
    </row>
    <row r="7" spans="1:6" x14ac:dyDescent="0.45">
      <c r="A7" t="s">
        <v>24</v>
      </c>
      <c r="B7" t="s">
        <v>89</v>
      </c>
      <c r="C7" t="s">
        <v>192</v>
      </c>
      <c r="D7" s="2" t="e" vm="24">
        <v>#VALUE!</v>
      </c>
      <c r="E7" t="s">
        <v>240</v>
      </c>
      <c r="F7" t="s">
        <v>240</v>
      </c>
    </row>
    <row r="8" spans="1:6" x14ac:dyDescent="0.45">
      <c r="A8" t="s">
        <v>11</v>
      </c>
      <c r="B8" t="s">
        <v>102</v>
      </c>
      <c r="C8" t="s">
        <v>189</v>
      </c>
      <c r="D8" s="2" t="e" vm="27">
        <v>#VALUE!</v>
      </c>
      <c r="E8" t="s">
        <v>241</v>
      </c>
      <c r="F8" t="s">
        <v>241</v>
      </c>
    </row>
    <row r="9" spans="1:6" x14ac:dyDescent="0.45">
      <c r="A9" t="s">
        <v>30</v>
      </c>
      <c r="B9" t="s">
        <v>99</v>
      </c>
      <c r="C9" t="s">
        <v>190</v>
      </c>
      <c r="D9" s="2" t="e" vm="26">
        <v>#VALUE!</v>
      </c>
      <c r="E9" t="s">
        <v>242</v>
      </c>
      <c r="F9" t="s">
        <v>242</v>
      </c>
    </row>
    <row r="10" spans="1:6" x14ac:dyDescent="0.45">
      <c r="A10" t="s">
        <v>17</v>
      </c>
      <c r="B10" t="s">
        <v>79</v>
      </c>
      <c r="C10" t="s">
        <v>183</v>
      </c>
      <c r="D10" s="2" t="e" vm="23">
        <v>#VALUE!</v>
      </c>
      <c r="E10" t="s">
        <v>245</v>
      </c>
      <c r="F10" t="s">
        <v>245</v>
      </c>
    </row>
    <row r="11" spans="1:6" x14ac:dyDescent="0.45">
      <c r="A11" t="s">
        <v>36</v>
      </c>
      <c r="B11" t="s">
        <v>91</v>
      </c>
      <c r="C11" t="s">
        <v>203</v>
      </c>
      <c r="D11" s="2" t="e" vm="13">
        <v>#VALUE!</v>
      </c>
      <c r="E11" t="s">
        <v>229</v>
      </c>
      <c r="F11" t="s">
        <v>229</v>
      </c>
    </row>
    <row r="12" spans="1:6" x14ac:dyDescent="0.45">
      <c r="A12" t="s">
        <v>23</v>
      </c>
      <c r="B12" t="s">
        <v>87</v>
      </c>
      <c r="C12" t="s">
        <v>193</v>
      </c>
      <c r="D12" s="2" t="e" vm="3">
        <v>#VALUE!</v>
      </c>
      <c r="E12" t="s">
        <v>246</v>
      </c>
      <c r="F12" t="s">
        <v>246</v>
      </c>
    </row>
    <row r="13" spans="1:6" x14ac:dyDescent="0.45">
      <c r="A13" t="s">
        <v>10</v>
      </c>
      <c r="B13" t="s">
        <v>81</v>
      </c>
      <c r="C13" t="s">
        <v>194</v>
      </c>
      <c r="D13" s="2" t="e" vm="10">
        <v>#VALUE!</v>
      </c>
      <c r="E13" t="s">
        <v>247</v>
      </c>
      <c r="F13" t="s">
        <v>1867</v>
      </c>
    </row>
    <row r="14" spans="1:6" x14ac:dyDescent="0.45">
      <c r="A14" t="s">
        <v>31</v>
      </c>
      <c r="B14" t="s">
        <v>80</v>
      </c>
      <c r="C14" t="s">
        <v>196</v>
      </c>
      <c r="D14" s="2" t="e" vm="21">
        <v>#VALUE!</v>
      </c>
      <c r="E14" t="s">
        <v>248</v>
      </c>
      <c r="F14" t="s">
        <v>589</v>
      </c>
    </row>
    <row r="15" spans="1:6" x14ac:dyDescent="0.45">
      <c r="A15" t="s">
        <v>16</v>
      </c>
      <c r="B15" t="s">
        <v>84</v>
      </c>
      <c r="C15" t="s">
        <v>197</v>
      </c>
      <c r="D15" s="2" t="e" vm="9">
        <v>#VALUE!</v>
      </c>
      <c r="E15" t="s">
        <v>243</v>
      </c>
      <c r="F15" t="s">
        <v>582</v>
      </c>
    </row>
    <row r="16" spans="1:6" x14ac:dyDescent="0.45">
      <c r="A16" t="s">
        <v>25</v>
      </c>
      <c r="B16" t="s">
        <v>98</v>
      </c>
      <c r="C16" t="s">
        <v>198</v>
      </c>
      <c r="D16" s="2" t="e" vm="19">
        <v>#VALUE!</v>
      </c>
      <c r="E16" t="s">
        <v>249</v>
      </c>
      <c r="F16" t="s">
        <v>1866</v>
      </c>
    </row>
    <row r="17" spans="1:6" x14ac:dyDescent="0.45">
      <c r="A17" t="s">
        <v>35</v>
      </c>
      <c r="B17" t="s">
        <v>85</v>
      </c>
      <c r="C17" t="s">
        <v>204</v>
      </c>
      <c r="D17" s="2" t="e" vm="7">
        <v>#VALUE!</v>
      </c>
      <c r="E17" t="s">
        <v>250</v>
      </c>
      <c r="F17" t="s">
        <v>2253</v>
      </c>
    </row>
    <row r="18" spans="1:6" x14ac:dyDescent="0.45">
      <c r="A18" t="s">
        <v>22</v>
      </c>
      <c r="B18" t="s">
        <v>101</v>
      </c>
      <c r="C18" t="s">
        <v>205</v>
      </c>
      <c r="D18" s="2" t="e" vm="31">
        <v>#VALUE!</v>
      </c>
      <c r="E18" t="s">
        <v>260</v>
      </c>
      <c r="F18" t="s">
        <v>584</v>
      </c>
    </row>
    <row r="19" spans="1:6" x14ac:dyDescent="0.45">
      <c r="A19" t="s">
        <v>7</v>
      </c>
      <c r="B19" t="s">
        <v>90</v>
      </c>
      <c r="C19" t="s">
        <v>206</v>
      </c>
      <c r="D19" s="2" t="e" vm="16">
        <v>#VALUE!</v>
      </c>
      <c r="E19" t="s">
        <v>263</v>
      </c>
      <c r="F19" t="s">
        <v>585</v>
      </c>
    </row>
    <row r="20" spans="1:6" x14ac:dyDescent="0.45">
      <c r="A20" t="s">
        <v>9</v>
      </c>
      <c r="B20" t="s">
        <v>94</v>
      </c>
      <c r="C20" t="s">
        <v>208</v>
      </c>
      <c r="D20" s="2" t="e" vm="6">
        <v>#VALUE!</v>
      </c>
      <c r="E20" t="s">
        <v>261</v>
      </c>
      <c r="F20" t="s">
        <v>609</v>
      </c>
    </row>
    <row r="21" spans="1:6" x14ac:dyDescent="0.45">
      <c r="A21" t="s">
        <v>28</v>
      </c>
      <c r="B21" t="s">
        <v>95</v>
      </c>
      <c r="C21" t="s">
        <v>182</v>
      </c>
      <c r="D21" s="2" t="e" vm="32">
        <v>#VALUE!</v>
      </c>
      <c r="E21" t="s">
        <v>251</v>
      </c>
      <c r="F21" t="s">
        <v>251</v>
      </c>
    </row>
    <row r="22" spans="1:6" x14ac:dyDescent="0.45">
      <c r="A22" t="s">
        <v>15</v>
      </c>
      <c r="B22" t="s">
        <v>82</v>
      </c>
      <c r="C22" t="s">
        <v>195</v>
      </c>
      <c r="D22" s="2" t="e" vm="15">
        <v>#VALUE!</v>
      </c>
      <c r="E22" t="s">
        <v>252</v>
      </c>
      <c r="F22" t="s">
        <v>252</v>
      </c>
    </row>
    <row r="23" spans="1:6" x14ac:dyDescent="0.45">
      <c r="A23" t="s">
        <v>34</v>
      </c>
      <c r="B23" t="s">
        <v>100</v>
      </c>
      <c r="C23" t="s">
        <v>184</v>
      </c>
      <c r="D23" s="2" t="e" vm="14">
        <v>#VALUE!</v>
      </c>
      <c r="E23" t="s">
        <v>254</v>
      </c>
      <c r="F23" t="s">
        <v>1868</v>
      </c>
    </row>
    <row r="24" spans="1:6" x14ac:dyDescent="0.45">
      <c r="A24" t="s">
        <v>21</v>
      </c>
      <c r="B24" t="s">
        <v>75</v>
      </c>
      <c r="C24" t="s">
        <v>202</v>
      </c>
      <c r="D24" s="2" t="e" vm="30">
        <v>#VALUE!</v>
      </c>
      <c r="E24" t="s">
        <v>253</v>
      </c>
      <c r="F24" t="s">
        <v>586</v>
      </c>
    </row>
    <row r="25" spans="1:6" x14ac:dyDescent="0.45">
      <c r="A25" t="s">
        <v>8</v>
      </c>
      <c r="B25" t="s">
        <v>105</v>
      </c>
      <c r="C25" t="s">
        <v>185</v>
      </c>
      <c r="D25" s="2" t="e" vm="28">
        <v>#VALUE!</v>
      </c>
      <c r="E25" t="s">
        <v>255</v>
      </c>
      <c r="F25" t="s">
        <v>255</v>
      </c>
    </row>
    <row r="26" spans="1:6" x14ac:dyDescent="0.45">
      <c r="A26" t="s">
        <v>27</v>
      </c>
      <c r="B26" t="s">
        <v>106</v>
      </c>
      <c r="C26" t="s">
        <v>179</v>
      </c>
      <c r="D26" s="2" t="e" vm="33">
        <v>#VALUE!</v>
      </c>
      <c r="E26" t="s">
        <v>256</v>
      </c>
      <c r="F26" t="s">
        <v>256</v>
      </c>
    </row>
    <row r="27" spans="1:6" x14ac:dyDescent="0.45">
      <c r="A27" t="s">
        <v>14</v>
      </c>
      <c r="B27" t="s">
        <v>78</v>
      </c>
      <c r="C27" t="s">
        <v>186</v>
      </c>
      <c r="D27" s="2" t="e" vm="5">
        <v>#VALUE!</v>
      </c>
      <c r="E27" t="s">
        <v>258</v>
      </c>
      <c r="F27" t="s">
        <v>258</v>
      </c>
    </row>
    <row r="28" spans="1:6" x14ac:dyDescent="0.45">
      <c r="A28" t="s">
        <v>20</v>
      </c>
      <c r="B28" t="s">
        <v>96</v>
      </c>
      <c r="C28" t="s">
        <v>191</v>
      </c>
      <c r="D28" s="2" t="e" vm="18">
        <v>#VALUE!</v>
      </c>
      <c r="E28" t="s">
        <v>259</v>
      </c>
      <c r="F28" t="s">
        <v>259</v>
      </c>
    </row>
    <row r="29" spans="1:6" x14ac:dyDescent="0.45">
      <c r="A29" t="s">
        <v>26</v>
      </c>
      <c r="B29" t="s">
        <v>107</v>
      </c>
      <c r="C29" t="s">
        <v>209</v>
      </c>
      <c r="D29" s="2" t="e" vm="11">
        <v>#VALUE!</v>
      </c>
      <c r="E29" t="s">
        <v>265</v>
      </c>
      <c r="F29" t="s">
        <v>1865</v>
      </c>
    </row>
    <row r="30" spans="1:6" x14ac:dyDescent="0.45">
      <c r="A30" t="s">
        <v>13</v>
      </c>
      <c r="B30" t="s">
        <v>88</v>
      </c>
      <c r="C30" t="s">
        <v>210</v>
      </c>
      <c r="D30" s="2" t="e" vm="17">
        <v>#VALUE!</v>
      </c>
      <c r="E30" t="s">
        <v>264</v>
      </c>
      <c r="F30" t="s">
        <v>264</v>
      </c>
    </row>
    <row r="31" spans="1:6" x14ac:dyDescent="0.45">
      <c r="A31" t="s">
        <v>32</v>
      </c>
      <c r="B31" t="s">
        <v>76</v>
      </c>
      <c r="C31" t="s">
        <v>200</v>
      </c>
      <c r="D31" s="2" t="e" vm="8">
        <v>#VALUE!</v>
      </c>
      <c r="E31" t="s">
        <v>266</v>
      </c>
      <c r="F31" t="s">
        <v>587</v>
      </c>
    </row>
    <row r="32" spans="1:6" x14ac:dyDescent="0.45">
      <c r="A32" t="s">
        <v>29</v>
      </c>
      <c r="B32" t="s">
        <v>97</v>
      </c>
      <c r="C32" t="s">
        <v>199</v>
      </c>
      <c r="D32" s="2" t="e" vm="34">
        <v>#VALUE!</v>
      </c>
      <c r="E32" t="s">
        <v>257</v>
      </c>
      <c r="F32" t="s">
        <v>583</v>
      </c>
    </row>
    <row r="33" spans="1:6" x14ac:dyDescent="0.45">
      <c r="A33" t="s">
        <v>19</v>
      </c>
      <c r="B33" t="s">
        <v>92</v>
      </c>
      <c r="C33" t="s">
        <v>187</v>
      </c>
      <c r="D33" s="2" t="e" vm="20">
        <v>#VALUE!</v>
      </c>
      <c r="E33" t="s">
        <v>267</v>
      </c>
      <c r="F33" t="s">
        <v>267</v>
      </c>
    </row>
  </sheetData>
  <sortState xmlns:xlrd2="http://schemas.microsoft.com/office/spreadsheetml/2017/richdata2" ref="B2:B33">
    <sortCondition ref="B2:B33"/>
  </sortState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id="{47B98FA4-9F56-4403-A14A-A60A535D0D3C}">
            <xm:f>NOT(ISERROR(SEARCH($B$9,I28)))</xm:f>
            <xm:f>$B$9</xm:f>
            <x14:dxf>
              <font>
                <color rgb="FF302D32"/>
              </font>
              <fill>
                <patternFill>
                  <bgColor rgb="FFFF3900"/>
                </patternFill>
              </fill>
            </x14:dxf>
          </x14:cfRule>
          <xm:sqref>I28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D8ABF55-B6A4-4ED0-B348-D64C32837B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Trends</vt:lpstr>
      <vt:lpstr>Matchup</vt:lpstr>
      <vt:lpstr>Model Predictions</vt:lpstr>
      <vt:lpstr>Power Rating</vt:lpstr>
      <vt:lpstr>Self PR</vt:lpstr>
      <vt:lpstr>YPP</vt:lpstr>
      <vt:lpstr>Offense Data 2025</vt:lpstr>
      <vt:lpstr>Defense Data 2025</vt:lpstr>
      <vt:lpstr>Fantasy</vt:lpstr>
      <vt:lpstr>2024 Over_Under</vt:lpstr>
      <vt:lpstr>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Jamin Vereen</dc:creator>
  <cp:lastModifiedBy>Jamin Vereen</cp:lastModifiedBy>
  <dcterms:created xsi:type="dcterms:W3CDTF">2024-08-14T00:48:28Z</dcterms:created>
  <dcterms:modified xsi:type="dcterms:W3CDTF">2025-10-21T13:27:53Z</dcterms:modified>
</cp:coreProperties>
</file>